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420719\Documents\DGOS Achats\SNP\SNP EPS\"/>
    </mc:Choice>
  </mc:AlternateContent>
  <bookViews>
    <workbookView xWindow="636" yWindow="588" windowWidth="10320" windowHeight="7260" firstSheet="4" activeTab="4"/>
  </bookViews>
  <sheets>
    <sheet name="données demat EPS" sheetId="1" state="hidden" r:id="rId1"/>
    <sheet name="Feuil1" sheetId="14" state="hidden" r:id="rId2"/>
    <sheet name="Relevé T4_2018" sheetId="10" state="hidden" r:id="rId3"/>
    <sheet name="Relevé T2_2019" sheetId="13" state="hidden" r:id="rId4"/>
    <sheet name="Synthèse EPS" sheetId="9" r:id="rId5"/>
    <sheet name="Synthèse EPS support GHT" sheetId="11" r:id="rId6"/>
    <sheet name="Synthèse EPS NOTRE" sheetId="12" r:id="rId7"/>
    <sheet name="Correspondance DEP_REGION" sheetId="7" state="hidden" r:id="rId8"/>
  </sheets>
  <definedNames>
    <definedName name="_xlnm._FilterDatabase" localSheetId="0" hidden="1">'données demat EPS'!$J$2:$J$842</definedName>
  </definedNames>
  <calcPr calcId="162913"/>
  <pivotCaches>
    <pivotCache cacheId="2" r:id="rId9"/>
  </pivotCaches>
</workbook>
</file>

<file path=xl/calcChain.xml><?xml version="1.0" encoding="utf-8"?>
<calcChain xmlns="http://schemas.openxmlformats.org/spreadsheetml/2006/main">
  <c r="E962" i="9" l="1"/>
  <c r="C157" i="11"/>
  <c r="C635" i="12"/>
  <c r="AC35" i="1" l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C15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2" i="1"/>
  <c r="AC835" i="1" l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Y2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C962" i="9"/>
  <c r="O2" i="1" l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2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2" i="1"/>
  <c r="M3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3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" i="1"/>
  <c r="R2" i="1"/>
  <c r="R511" i="1"/>
  <c r="X835" i="1" l="1"/>
  <c r="Z835" i="1" s="1"/>
  <c r="X834" i="1"/>
  <c r="Z834" i="1" s="1"/>
  <c r="X833" i="1"/>
  <c r="Z833" i="1" s="1"/>
  <c r="X832" i="1"/>
  <c r="Z832" i="1" s="1"/>
  <c r="X831" i="1"/>
  <c r="Z831" i="1" s="1"/>
  <c r="X830" i="1"/>
  <c r="Z830" i="1" s="1"/>
  <c r="X829" i="1"/>
  <c r="Z829" i="1" s="1"/>
  <c r="X828" i="1"/>
  <c r="Z828" i="1" s="1"/>
  <c r="X827" i="1"/>
  <c r="Z827" i="1" s="1"/>
  <c r="X826" i="1"/>
  <c r="Z826" i="1" s="1"/>
  <c r="X825" i="1"/>
  <c r="Z825" i="1" s="1"/>
  <c r="X824" i="1"/>
  <c r="Z824" i="1" s="1"/>
  <c r="X823" i="1"/>
  <c r="Z823" i="1" s="1"/>
  <c r="X822" i="1"/>
  <c r="Z822" i="1" s="1"/>
  <c r="X821" i="1"/>
  <c r="Z821" i="1" s="1"/>
  <c r="X820" i="1"/>
  <c r="Z820" i="1" s="1"/>
  <c r="X819" i="1"/>
  <c r="Z819" i="1" s="1"/>
  <c r="X818" i="1"/>
  <c r="Z818" i="1" s="1"/>
  <c r="X817" i="1"/>
  <c r="Z817" i="1" s="1"/>
  <c r="X816" i="1"/>
  <c r="Z816" i="1" s="1"/>
  <c r="X815" i="1"/>
  <c r="Z815" i="1" s="1"/>
  <c r="X814" i="1"/>
  <c r="Z814" i="1" s="1"/>
  <c r="X813" i="1"/>
  <c r="Z813" i="1" s="1"/>
  <c r="X812" i="1"/>
  <c r="Z812" i="1" s="1"/>
  <c r="X811" i="1"/>
  <c r="Z811" i="1" s="1"/>
  <c r="X810" i="1"/>
  <c r="Z810" i="1" s="1"/>
  <c r="X809" i="1"/>
  <c r="Z809" i="1" s="1"/>
  <c r="X808" i="1"/>
  <c r="Z808" i="1" s="1"/>
  <c r="X807" i="1"/>
  <c r="Z807" i="1" s="1"/>
  <c r="X806" i="1"/>
  <c r="Z806" i="1" s="1"/>
  <c r="X805" i="1"/>
  <c r="Z805" i="1" s="1"/>
  <c r="X804" i="1"/>
  <c r="Z804" i="1" s="1"/>
  <c r="X803" i="1"/>
  <c r="Z803" i="1" s="1"/>
  <c r="X802" i="1"/>
  <c r="Z802" i="1" s="1"/>
  <c r="X801" i="1"/>
  <c r="Z801" i="1" s="1"/>
  <c r="X800" i="1"/>
  <c r="Z800" i="1" s="1"/>
  <c r="X799" i="1"/>
  <c r="Z799" i="1" s="1"/>
  <c r="X798" i="1"/>
  <c r="Z798" i="1" s="1"/>
  <c r="X797" i="1"/>
  <c r="Z797" i="1" s="1"/>
  <c r="X796" i="1"/>
  <c r="Z796" i="1" s="1"/>
  <c r="X795" i="1"/>
  <c r="Z795" i="1" s="1"/>
  <c r="X794" i="1"/>
  <c r="Z794" i="1" s="1"/>
  <c r="X793" i="1"/>
  <c r="Z793" i="1" s="1"/>
  <c r="X792" i="1"/>
  <c r="Z792" i="1" s="1"/>
  <c r="X791" i="1"/>
  <c r="Z791" i="1" s="1"/>
  <c r="X790" i="1"/>
  <c r="Z790" i="1" s="1"/>
  <c r="X789" i="1"/>
  <c r="Z789" i="1" s="1"/>
  <c r="X788" i="1"/>
  <c r="Z788" i="1" s="1"/>
  <c r="X787" i="1"/>
  <c r="Z787" i="1" s="1"/>
  <c r="X786" i="1"/>
  <c r="Z786" i="1" s="1"/>
  <c r="X785" i="1"/>
  <c r="Z785" i="1" s="1"/>
  <c r="X784" i="1"/>
  <c r="Z784" i="1" s="1"/>
  <c r="X783" i="1"/>
  <c r="Z783" i="1" s="1"/>
  <c r="X782" i="1"/>
  <c r="Z782" i="1" s="1"/>
  <c r="X781" i="1"/>
  <c r="Z781" i="1" s="1"/>
  <c r="X780" i="1"/>
  <c r="Z780" i="1" s="1"/>
  <c r="X779" i="1"/>
  <c r="Z779" i="1" s="1"/>
  <c r="X778" i="1"/>
  <c r="Z778" i="1" s="1"/>
  <c r="X777" i="1"/>
  <c r="Z777" i="1" s="1"/>
  <c r="X776" i="1"/>
  <c r="Z776" i="1" s="1"/>
  <c r="X775" i="1"/>
  <c r="Z775" i="1" s="1"/>
  <c r="X774" i="1"/>
  <c r="Z774" i="1" s="1"/>
  <c r="X773" i="1"/>
  <c r="Z773" i="1" s="1"/>
  <c r="X772" i="1"/>
  <c r="Z772" i="1" s="1"/>
  <c r="X771" i="1"/>
  <c r="Z771" i="1" s="1"/>
  <c r="X770" i="1"/>
  <c r="Z770" i="1" s="1"/>
  <c r="X769" i="1"/>
  <c r="Z769" i="1" s="1"/>
  <c r="X768" i="1"/>
  <c r="Z768" i="1" s="1"/>
  <c r="X767" i="1"/>
  <c r="Z767" i="1" s="1"/>
  <c r="X766" i="1"/>
  <c r="Z766" i="1" s="1"/>
  <c r="X765" i="1"/>
  <c r="Z765" i="1" s="1"/>
  <c r="X764" i="1"/>
  <c r="Z764" i="1" s="1"/>
  <c r="X763" i="1"/>
  <c r="Z763" i="1" s="1"/>
  <c r="X762" i="1"/>
  <c r="Z762" i="1" s="1"/>
  <c r="X761" i="1"/>
  <c r="Z761" i="1" s="1"/>
  <c r="X760" i="1"/>
  <c r="Z760" i="1" s="1"/>
  <c r="X759" i="1"/>
  <c r="Z759" i="1" s="1"/>
  <c r="X758" i="1"/>
  <c r="Z758" i="1" s="1"/>
  <c r="X757" i="1"/>
  <c r="Z757" i="1" s="1"/>
  <c r="X756" i="1"/>
  <c r="Z756" i="1" s="1"/>
  <c r="X755" i="1"/>
  <c r="Z755" i="1" s="1"/>
  <c r="X754" i="1"/>
  <c r="Z754" i="1" s="1"/>
  <c r="X753" i="1"/>
  <c r="Z753" i="1" s="1"/>
  <c r="X752" i="1"/>
  <c r="Z752" i="1" s="1"/>
  <c r="X751" i="1"/>
  <c r="Z751" i="1" s="1"/>
  <c r="X750" i="1"/>
  <c r="Z750" i="1" s="1"/>
  <c r="X749" i="1"/>
  <c r="Z749" i="1" s="1"/>
  <c r="X748" i="1"/>
  <c r="Z748" i="1" s="1"/>
  <c r="X747" i="1"/>
  <c r="Z747" i="1" s="1"/>
  <c r="X746" i="1"/>
  <c r="Z746" i="1" s="1"/>
  <c r="X745" i="1"/>
  <c r="Z745" i="1" s="1"/>
  <c r="X744" i="1"/>
  <c r="Z744" i="1" s="1"/>
  <c r="X743" i="1"/>
  <c r="Z743" i="1" s="1"/>
  <c r="X742" i="1"/>
  <c r="Z742" i="1" s="1"/>
  <c r="X741" i="1"/>
  <c r="Z741" i="1" s="1"/>
  <c r="X740" i="1"/>
  <c r="Z740" i="1" s="1"/>
  <c r="X739" i="1"/>
  <c r="Z739" i="1" s="1"/>
  <c r="X738" i="1"/>
  <c r="Z738" i="1" s="1"/>
  <c r="X737" i="1"/>
  <c r="Z737" i="1" s="1"/>
  <c r="X736" i="1"/>
  <c r="Z736" i="1" s="1"/>
  <c r="X735" i="1"/>
  <c r="Z735" i="1" s="1"/>
  <c r="X734" i="1"/>
  <c r="Z734" i="1" s="1"/>
  <c r="X733" i="1"/>
  <c r="Z733" i="1" s="1"/>
  <c r="X732" i="1"/>
  <c r="Z732" i="1" s="1"/>
  <c r="X731" i="1"/>
  <c r="Z731" i="1" s="1"/>
  <c r="X730" i="1"/>
  <c r="Z730" i="1" s="1"/>
  <c r="X729" i="1"/>
  <c r="Z729" i="1" s="1"/>
  <c r="X728" i="1"/>
  <c r="Z728" i="1" s="1"/>
  <c r="X727" i="1"/>
  <c r="Z727" i="1" s="1"/>
  <c r="X726" i="1"/>
  <c r="Z726" i="1" s="1"/>
  <c r="X725" i="1"/>
  <c r="Z725" i="1" s="1"/>
  <c r="X724" i="1"/>
  <c r="Z724" i="1" s="1"/>
  <c r="X723" i="1"/>
  <c r="Z723" i="1" s="1"/>
  <c r="X722" i="1"/>
  <c r="Z722" i="1" s="1"/>
  <c r="X721" i="1"/>
  <c r="Z721" i="1" s="1"/>
  <c r="X720" i="1"/>
  <c r="Z720" i="1" s="1"/>
  <c r="X719" i="1"/>
  <c r="Z719" i="1" s="1"/>
  <c r="X718" i="1"/>
  <c r="Z718" i="1" s="1"/>
  <c r="X717" i="1"/>
  <c r="Z717" i="1" s="1"/>
  <c r="X716" i="1"/>
  <c r="Z716" i="1" s="1"/>
  <c r="X715" i="1"/>
  <c r="Z715" i="1" s="1"/>
  <c r="X714" i="1"/>
  <c r="Z714" i="1" s="1"/>
  <c r="X713" i="1"/>
  <c r="Z713" i="1" s="1"/>
  <c r="X712" i="1"/>
  <c r="Z712" i="1" s="1"/>
  <c r="X711" i="1"/>
  <c r="Z711" i="1" s="1"/>
  <c r="X710" i="1"/>
  <c r="Z710" i="1" s="1"/>
  <c r="X709" i="1"/>
  <c r="Z709" i="1" s="1"/>
  <c r="X708" i="1"/>
  <c r="Z708" i="1" s="1"/>
  <c r="X707" i="1"/>
  <c r="Z707" i="1" s="1"/>
  <c r="X706" i="1"/>
  <c r="Z706" i="1" s="1"/>
  <c r="X705" i="1"/>
  <c r="Z705" i="1" s="1"/>
  <c r="X704" i="1"/>
  <c r="Z704" i="1" s="1"/>
  <c r="X703" i="1"/>
  <c r="Z703" i="1" s="1"/>
  <c r="X702" i="1"/>
  <c r="Z702" i="1" s="1"/>
  <c r="X701" i="1"/>
  <c r="Z701" i="1" s="1"/>
  <c r="X700" i="1"/>
  <c r="Z700" i="1" s="1"/>
  <c r="X699" i="1"/>
  <c r="Z699" i="1" s="1"/>
  <c r="X698" i="1"/>
  <c r="Z698" i="1" s="1"/>
  <c r="X697" i="1"/>
  <c r="Z697" i="1" s="1"/>
  <c r="X696" i="1"/>
  <c r="Z696" i="1" s="1"/>
  <c r="X695" i="1"/>
  <c r="Z695" i="1" s="1"/>
  <c r="X694" i="1"/>
  <c r="Z694" i="1" s="1"/>
  <c r="X693" i="1"/>
  <c r="Z693" i="1" s="1"/>
  <c r="X692" i="1"/>
  <c r="Z692" i="1" s="1"/>
  <c r="X691" i="1"/>
  <c r="Z691" i="1" s="1"/>
  <c r="X690" i="1"/>
  <c r="Z690" i="1" s="1"/>
  <c r="X689" i="1"/>
  <c r="Z689" i="1" s="1"/>
  <c r="X688" i="1"/>
  <c r="Z688" i="1" s="1"/>
  <c r="X687" i="1"/>
  <c r="Z687" i="1" s="1"/>
  <c r="X686" i="1"/>
  <c r="Z686" i="1" s="1"/>
  <c r="X685" i="1"/>
  <c r="Z685" i="1" s="1"/>
  <c r="X684" i="1"/>
  <c r="Z684" i="1" s="1"/>
  <c r="X683" i="1"/>
  <c r="Z683" i="1" s="1"/>
  <c r="X682" i="1"/>
  <c r="Z682" i="1" s="1"/>
  <c r="X681" i="1"/>
  <c r="Z681" i="1" s="1"/>
  <c r="X680" i="1"/>
  <c r="Z680" i="1" s="1"/>
  <c r="X679" i="1"/>
  <c r="Z679" i="1" s="1"/>
  <c r="X678" i="1"/>
  <c r="Z678" i="1" s="1"/>
  <c r="X677" i="1"/>
  <c r="Z677" i="1" s="1"/>
  <c r="X676" i="1"/>
  <c r="Z676" i="1" s="1"/>
  <c r="X675" i="1"/>
  <c r="Z675" i="1" s="1"/>
  <c r="X674" i="1"/>
  <c r="Z674" i="1" s="1"/>
  <c r="X673" i="1"/>
  <c r="Z673" i="1" s="1"/>
  <c r="X672" i="1"/>
  <c r="Z672" i="1" s="1"/>
  <c r="X671" i="1"/>
  <c r="Z671" i="1" s="1"/>
  <c r="X670" i="1"/>
  <c r="Z670" i="1" s="1"/>
  <c r="X669" i="1"/>
  <c r="Z669" i="1" s="1"/>
  <c r="X668" i="1"/>
  <c r="Z668" i="1" s="1"/>
  <c r="X667" i="1"/>
  <c r="Z667" i="1" s="1"/>
  <c r="X666" i="1"/>
  <c r="Z666" i="1" s="1"/>
  <c r="X665" i="1"/>
  <c r="Z665" i="1" s="1"/>
  <c r="X664" i="1"/>
  <c r="Z664" i="1" s="1"/>
  <c r="X663" i="1"/>
  <c r="Z663" i="1" s="1"/>
  <c r="X662" i="1"/>
  <c r="Z662" i="1" s="1"/>
  <c r="X661" i="1"/>
  <c r="Z661" i="1" s="1"/>
  <c r="X660" i="1"/>
  <c r="Z660" i="1" s="1"/>
  <c r="X659" i="1"/>
  <c r="Z659" i="1" s="1"/>
  <c r="X658" i="1"/>
  <c r="Z658" i="1" s="1"/>
  <c r="X657" i="1"/>
  <c r="Z657" i="1" s="1"/>
  <c r="X656" i="1"/>
  <c r="Z656" i="1" s="1"/>
  <c r="X655" i="1"/>
  <c r="Z655" i="1" s="1"/>
  <c r="X654" i="1"/>
  <c r="Z654" i="1" s="1"/>
  <c r="X653" i="1"/>
  <c r="Z653" i="1" s="1"/>
  <c r="X652" i="1"/>
  <c r="Z652" i="1" s="1"/>
  <c r="X651" i="1"/>
  <c r="Z651" i="1" s="1"/>
  <c r="X650" i="1"/>
  <c r="Z650" i="1" s="1"/>
  <c r="X649" i="1"/>
  <c r="Z649" i="1" s="1"/>
  <c r="X648" i="1"/>
  <c r="Z648" i="1" s="1"/>
  <c r="X647" i="1"/>
  <c r="Z647" i="1" s="1"/>
  <c r="X646" i="1"/>
  <c r="Z646" i="1" s="1"/>
  <c r="X645" i="1"/>
  <c r="Z645" i="1" s="1"/>
  <c r="X644" i="1"/>
  <c r="Z644" i="1" s="1"/>
  <c r="X643" i="1"/>
  <c r="Z643" i="1" s="1"/>
  <c r="X642" i="1"/>
  <c r="Z642" i="1" s="1"/>
  <c r="X641" i="1"/>
  <c r="Z641" i="1" s="1"/>
  <c r="X640" i="1"/>
  <c r="Z640" i="1" s="1"/>
  <c r="X639" i="1"/>
  <c r="Z639" i="1" s="1"/>
  <c r="X638" i="1"/>
  <c r="Z638" i="1" s="1"/>
  <c r="X637" i="1"/>
  <c r="Z637" i="1" s="1"/>
  <c r="X636" i="1"/>
  <c r="Z636" i="1" s="1"/>
  <c r="X635" i="1"/>
  <c r="Z635" i="1" s="1"/>
  <c r="X634" i="1"/>
  <c r="Z634" i="1" s="1"/>
  <c r="X633" i="1"/>
  <c r="Z633" i="1" s="1"/>
  <c r="X632" i="1"/>
  <c r="Z632" i="1" s="1"/>
  <c r="X631" i="1"/>
  <c r="Z631" i="1" s="1"/>
  <c r="X630" i="1"/>
  <c r="Z630" i="1" s="1"/>
  <c r="X629" i="1"/>
  <c r="Z629" i="1" s="1"/>
  <c r="X628" i="1"/>
  <c r="Z628" i="1" s="1"/>
  <c r="X627" i="1"/>
  <c r="Z627" i="1" s="1"/>
  <c r="X626" i="1"/>
  <c r="Z626" i="1" s="1"/>
  <c r="X625" i="1"/>
  <c r="Z625" i="1" s="1"/>
  <c r="X624" i="1"/>
  <c r="Z624" i="1" s="1"/>
  <c r="X623" i="1"/>
  <c r="Z623" i="1" s="1"/>
  <c r="X622" i="1"/>
  <c r="Z622" i="1" s="1"/>
  <c r="X621" i="1"/>
  <c r="Z621" i="1" s="1"/>
  <c r="X620" i="1"/>
  <c r="Z620" i="1" s="1"/>
  <c r="X619" i="1"/>
  <c r="Z619" i="1" s="1"/>
  <c r="X618" i="1"/>
  <c r="Z618" i="1" s="1"/>
  <c r="X617" i="1"/>
  <c r="Z617" i="1" s="1"/>
  <c r="X616" i="1"/>
  <c r="Z616" i="1" s="1"/>
  <c r="X615" i="1"/>
  <c r="Z615" i="1" s="1"/>
  <c r="X614" i="1"/>
  <c r="Z614" i="1" s="1"/>
  <c r="X613" i="1"/>
  <c r="Z613" i="1" s="1"/>
  <c r="X612" i="1"/>
  <c r="Z612" i="1" s="1"/>
  <c r="X611" i="1"/>
  <c r="Z611" i="1" s="1"/>
  <c r="X610" i="1"/>
  <c r="Z610" i="1" s="1"/>
  <c r="X609" i="1"/>
  <c r="Z609" i="1" s="1"/>
  <c r="X608" i="1"/>
  <c r="Z608" i="1" s="1"/>
  <c r="X607" i="1"/>
  <c r="Z607" i="1" s="1"/>
  <c r="X606" i="1"/>
  <c r="Z606" i="1" s="1"/>
  <c r="X605" i="1"/>
  <c r="Z605" i="1" s="1"/>
  <c r="X604" i="1"/>
  <c r="Z604" i="1" s="1"/>
  <c r="X603" i="1"/>
  <c r="Z603" i="1" s="1"/>
  <c r="X602" i="1"/>
  <c r="Z602" i="1" s="1"/>
  <c r="X601" i="1"/>
  <c r="Z601" i="1" s="1"/>
  <c r="X600" i="1"/>
  <c r="Z600" i="1" s="1"/>
  <c r="X599" i="1"/>
  <c r="Z599" i="1" s="1"/>
  <c r="X598" i="1"/>
  <c r="Z598" i="1" s="1"/>
  <c r="X597" i="1"/>
  <c r="Z597" i="1" s="1"/>
  <c r="X596" i="1"/>
  <c r="Z596" i="1" s="1"/>
  <c r="X595" i="1"/>
  <c r="Z595" i="1" s="1"/>
  <c r="X594" i="1"/>
  <c r="Z594" i="1" s="1"/>
  <c r="X593" i="1"/>
  <c r="Z593" i="1" s="1"/>
  <c r="X592" i="1"/>
  <c r="Z592" i="1" s="1"/>
  <c r="X591" i="1"/>
  <c r="Z591" i="1" s="1"/>
  <c r="X590" i="1"/>
  <c r="Z590" i="1" s="1"/>
  <c r="X589" i="1"/>
  <c r="Z589" i="1" s="1"/>
  <c r="X588" i="1"/>
  <c r="Z588" i="1" s="1"/>
  <c r="X587" i="1"/>
  <c r="Z587" i="1" s="1"/>
  <c r="X586" i="1"/>
  <c r="Z586" i="1" s="1"/>
  <c r="X585" i="1"/>
  <c r="Z585" i="1" s="1"/>
  <c r="X584" i="1"/>
  <c r="Z584" i="1" s="1"/>
  <c r="X583" i="1"/>
  <c r="Z583" i="1" s="1"/>
  <c r="X582" i="1"/>
  <c r="Z582" i="1" s="1"/>
  <c r="X581" i="1"/>
  <c r="Z581" i="1" s="1"/>
  <c r="X580" i="1"/>
  <c r="Z580" i="1" s="1"/>
  <c r="X579" i="1"/>
  <c r="Z579" i="1" s="1"/>
  <c r="X578" i="1"/>
  <c r="Z578" i="1" s="1"/>
  <c r="X577" i="1"/>
  <c r="Z577" i="1" s="1"/>
  <c r="X576" i="1"/>
  <c r="Z576" i="1" s="1"/>
  <c r="X575" i="1"/>
  <c r="Z575" i="1" s="1"/>
  <c r="X574" i="1"/>
  <c r="Z574" i="1" s="1"/>
  <c r="X573" i="1"/>
  <c r="Z573" i="1" s="1"/>
  <c r="X572" i="1"/>
  <c r="Z572" i="1" s="1"/>
  <c r="X571" i="1"/>
  <c r="Z571" i="1" s="1"/>
  <c r="X570" i="1"/>
  <c r="Z570" i="1" s="1"/>
  <c r="X569" i="1"/>
  <c r="Z569" i="1" s="1"/>
  <c r="X568" i="1"/>
  <c r="Z568" i="1" s="1"/>
  <c r="X567" i="1"/>
  <c r="Z567" i="1" s="1"/>
  <c r="X566" i="1"/>
  <c r="Z566" i="1" s="1"/>
  <c r="X565" i="1"/>
  <c r="Z565" i="1" s="1"/>
  <c r="X564" i="1"/>
  <c r="Z564" i="1" s="1"/>
  <c r="X563" i="1"/>
  <c r="Z563" i="1" s="1"/>
  <c r="X562" i="1"/>
  <c r="Z562" i="1" s="1"/>
  <c r="X561" i="1"/>
  <c r="Z561" i="1" s="1"/>
  <c r="X560" i="1"/>
  <c r="Z560" i="1" s="1"/>
  <c r="X559" i="1"/>
  <c r="Z559" i="1" s="1"/>
  <c r="X558" i="1"/>
  <c r="Z558" i="1" s="1"/>
  <c r="X557" i="1"/>
  <c r="Z557" i="1" s="1"/>
  <c r="X556" i="1"/>
  <c r="Z556" i="1" s="1"/>
  <c r="X555" i="1"/>
  <c r="Z555" i="1" s="1"/>
  <c r="X554" i="1"/>
  <c r="Z554" i="1" s="1"/>
  <c r="X553" i="1"/>
  <c r="Z553" i="1" s="1"/>
  <c r="X552" i="1"/>
  <c r="Z552" i="1" s="1"/>
  <c r="X551" i="1"/>
  <c r="Z551" i="1" s="1"/>
  <c r="X550" i="1"/>
  <c r="Z550" i="1" s="1"/>
  <c r="X549" i="1"/>
  <c r="Z549" i="1" s="1"/>
  <c r="X548" i="1"/>
  <c r="Z548" i="1" s="1"/>
  <c r="X547" i="1"/>
  <c r="Z547" i="1" s="1"/>
  <c r="X546" i="1"/>
  <c r="Z546" i="1" s="1"/>
  <c r="X545" i="1"/>
  <c r="Z545" i="1" s="1"/>
  <c r="X544" i="1"/>
  <c r="Z544" i="1" s="1"/>
  <c r="X543" i="1"/>
  <c r="Z543" i="1" s="1"/>
  <c r="X542" i="1"/>
  <c r="Z542" i="1" s="1"/>
  <c r="X541" i="1"/>
  <c r="Z541" i="1" s="1"/>
  <c r="X540" i="1"/>
  <c r="Z540" i="1" s="1"/>
  <c r="X539" i="1"/>
  <c r="Z539" i="1" s="1"/>
  <c r="X538" i="1"/>
  <c r="Z538" i="1" s="1"/>
  <c r="X537" i="1"/>
  <c r="Z537" i="1" s="1"/>
  <c r="X536" i="1"/>
  <c r="Z536" i="1" s="1"/>
  <c r="X535" i="1"/>
  <c r="Z535" i="1" s="1"/>
  <c r="X534" i="1"/>
  <c r="Z534" i="1" s="1"/>
  <c r="X533" i="1"/>
  <c r="Z533" i="1" s="1"/>
  <c r="X532" i="1"/>
  <c r="Z532" i="1" s="1"/>
  <c r="X531" i="1"/>
  <c r="Z531" i="1" s="1"/>
  <c r="X530" i="1"/>
  <c r="Z530" i="1" s="1"/>
  <c r="X529" i="1"/>
  <c r="Z529" i="1" s="1"/>
  <c r="X528" i="1"/>
  <c r="Z528" i="1" s="1"/>
  <c r="X527" i="1"/>
  <c r="Z527" i="1" s="1"/>
  <c r="X526" i="1"/>
  <c r="Z526" i="1" s="1"/>
  <c r="X525" i="1"/>
  <c r="Z525" i="1" s="1"/>
  <c r="X524" i="1"/>
  <c r="Z524" i="1" s="1"/>
  <c r="X523" i="1"/>
  <c r="Z523" i="1" s="1"/>
  <c r="X522" i="1"/>
  <c r="Z522" i="1" s="1"/>
  <c r="X521" i="1"/>
  <c r="Z521" i="1" s="1"/>
  <c r="X520" i="1"/>
  <c r="Z520" i="1" s="1"/>
  <c r="X519" i="1"/>
  <c r="Z519" i="1" s="1"/>
  <c r="X518" i="1"/>
  <c r="Z518" i="1" s="1"/>
  <c r="X517" i="1"/>
  <c r="Z517" i="1" s="1"/>
  <c r="X516" i="1"/>
  <c r="Z516" i="1" s="1"/>
  <c r="X515" i="1"/>
  <c r="Z515" i="1" s="1"/>
  <c r="X514" i="1"/>
  <c r="Z514" i="1" s="1"/>
  <c r="X513" i="1"/>
  <c r="Z513" i="1" s="1"/>
  <c r="X512" i="1"/>
  <c r="Z512" i="1" s="1"/>
  <c r="X511" i="1"/>
  <c r="Z511" i="1" s="1"/>
  <c r="X510" i="1"/>
  <c r="Z510" i="1" s="1"/>
  <c r="X509" i="1"/>
  <c r="Z509" i="1" s="1"/>
  <c r="X508" i="1"/>
  <c r="Z508" i="1" s="1"/>
  <c r="X507" i="1"/>
  <c r="Z507" i="1" s="1"/>
  <c r="X506" i="1"/>
  <c r="Z506" i="1" s="1"/>
  <c r="X505" i="1"/>
  <c r="Z505" i="1" s="1"/>
  <c r="X504" i="1"/>
  <c r="Z504" i="1" s="1"/>
  <c r="X503" i="1"/>
  <c r="Z503" i="1" s="1"/>
  <c r="X502" i="1"/>
  <c r="Z502" i="1" s="1"/>
  <c r="X501" i="1"/>
  <c r="Z501" i="1" s="1"/>
  <c r="X500" i="1"/>
  <c r="Z500" i="1" s="1"/>
  <c r="X499" i="1"/>
  <c r="Z499" i="1" s="1"/>
  <c r="X498" i="1"/>
  <c r="Z498" i="1" s="1"/>
  <c r="X497" i="1"/>
  <c r="Z497" i="1" s="1"/>
  <c r="X496" i="1"/>
  <c r="Z496" i="1" s="1"/>
  <c r="X495" i="1"/>
  <c r="Z495" i="1" s="1"/>
  <c r="X494" i="1"/>
  <c r="Z494" i="1" s="1"/>
  <c r="X493" i="1"/>
  <c r="Z493" i="1" s="1"/>
  <c r="X492" i="1"/>
  <c r="Z492" i="1" s="1"/>
  <c r="X491" i="1"/>
  <c r="Z491" i="1" s="1"/>
  <c r="X490" i="1"/>
  <c r="Z490" i="1" s="1"/>
  <c r="X489" i="1"/>
  <c r="Z489" i="1" s="1"/>
  <c r="X488" i="1"/>
  <c r="Z488" i="1" s="1"/>
  <c r="X487" i="1"/>
  <c r="Z487" i="1" s="1"/>
  <c r="X486" i="1"/>
  <c r="Z486" i="1" s="1"/>
  <c r="X485" i="1"/>
  <c r="Z485" i="1" s="1"/>
  <c r="X484" i="1"/>
  <c r="Z484" i="1" s="1"/>
  <c r="X483" i="1"/>
  <c r="Z483" i="1" s="1"/>
  <c r="X482" i="1"/>
  <c r="Z482" i="1" s="1"/>
  <c r="X481" i="1"/>
  <c r="Z481" i="1" s="1"/>
  <c r="X480" i="1"/>
  <c r="Z480" i="1" s="1"/>
  <c r="X479" i="1"/>
  <c r="Z479" i="1" s="1"/>
  <c r="X478" i="1"/>
  <c r="Z478" i="1" s="1"/>
  <c r="X477" i="1"/>
  <c r="Z477" i="1" s="1"/>
  <c r="X476" i="1"/>
  <c r="Z476" i="1" s="1"/>
  <c r="X475" i="1"/>
  <c r="Z475" i="1" s="1"/>
  <c r="X474" i="1"/>
  <c r="Z474" i="1" s="1"/>
  <c r="X473" i="1"/>
  <c r="Z473" i="1" s="1"/>
  <c r="X472" i="1"/>
  <c r="Z472" i="1" s="1"/>
  <c r="X471" i="1"/>
  <c r="Z471" i="1" s="1"/>
  <c r="X470" i="1"/>
  <c r="Z470" i="1" s="1"/>
  <c r="X469" i="1"/>
  <c r="Z469" i="1" s="1"/>
  <c r="X468" i="1"/>
  <c r="Z468" i="1" s="1"/>
  <c r="X467" i="1"/>
  <c r="Z467" i="1" s="1"/>
  <c r="X466" i="1"/>
  <c r="Z466" i="1" s="1"/>
  <c r="X465" i="1"/>
  <c r="Z465" i="1" s="1"/>
  <c r="X464" i="1"/>
  <c r="Z464" i="1" s="1"/>
  <c r="X463" i="1"/>
  <c r="Z463" i="1" s="1"/>
  <c r="X462" i="1"/>
  <c r="Z462" i="1" s="1"/>
  <c r="X461" i="1"/>
  <c r="Z461" i="1" s="1"/>
  <c r="X460" i="1"/>
  <c r="Z460" i="1" s="1"/>
  <c r="X459" i="1"/>
  <c r="Z459" i="1" s="1"/>
  <c r="X458" i="1"/>
  <c r="Z458" i="1" s="1"/>
  <c r="X457" i="1"/>
  <c r="Z457" i="1" s="1"/>
  <c r="X456" i="1"/>
  <c r="Z456" i="1" s="1"/>
  <c r="X455" i="1"/>
  <c r="Z455" i="1" s="1"/>
  <c r="X454" i="1"/>
  <c r="Z454" i="1" s="1"/>
  <c r="X453" i="1"/>
  <c r="Z453" i="1" s="1"/>
  <c r="X452" i="1"/>
  <c r="Z452" i="1" s="1"/>
  <c r="X451" i="1"/>
  <c r="Z451" i="1" s="1"/>
  <c r="X450" i="1"/>
  <c r="Z450" i="1" s="1"/>
  <c r="X449" i="1"/>
  <c r="Z449" i="1" s="1"/>
  <c r="X448" i="1"/>
  <c r="Z448" i="1" s="1"/>
  <c r="X447" i="1"/>
  <c r="Z447" i="1" s="1"/>
  <c r="X446" i="1"/>
  <c r="Z446" i="1" s="1"/>
  <c r="X445" i="1"/>
  <c r="Z445" i="1" s="1"/>
  <c r="X444" i="1"/>
  <c r="Z444" i="1" s="1"/>
  <c r="X443" i="1"/>
  <c r="Z443" i="1" s="1"/>
  <c r="X442" i="1"/>
  <c r="Z442" i="1" s="1"/>
  <c r="X441" i="1"/>
  <c r="Z441" i="1" s="1"/>
  <c r="X440" i="1"/>
  <c r="Z440" i="1" s="1"/>
  <c r="X439" i="1"/>
  <c r="Z439" i="1" s="1"/>
  <c r="X438" i="1"/>
  <c r="Z438" i="1" s="1"/>
  <c r="X437" i="1"/>
  <c r="Z437" i="1" s="1"/>
  <c r="X436" i="1"/>
  <c r="Z436" i="1" s="1"/>
  <c r="X435" i="1"/>
  <c r="Z435" i="1" s="1"/>
  <c r="X434" i="1"/>
  <c r="Z434" i="1" s="1"/>
  <c r="X433" i="1"/>
  <c r="Z433" i="1" s="1"/>
  <c r="X432" i="1"/>
  <c r="Z432" i="1" s="1"/>
  <c r="X431" i="1"/>
  <c r="Z431" i="1" s="1"/>
  <c r="X430" i="1"/>
  <c r="Z430" i="1" s="1"/>
  <c r="X429" i="1"/>
  <c r="Z429" i="1" s="1"/>
  <c r="X428" i="1"/>
  <c r="Z428" i="1" s="1"/>
  <c r="X427" i="1"/>
  <c r="Z427" i="1" s="1"/>
  <c r="X426" i="1"/>
  <c r="Z426" i="1" s="1"/>
  <c r="X425" i="1"/>
  <c r="Z425" i="1" s="1"/>
  <c r="X424" i="1"/>
  <c r="Z424" i="1" s="1"/>
  <c r="X423" i="1"/>
  <c r="Z423" i="1" s="1"/>
  <c r="X422" i="1"/>
  <c r="Z422" i="1" s="1"/>
  <c r="X421" i="1"/>
  <c r="Z421" i="1" s="1"/>
  <c r="X420" i="1"/>
  <c r="Z420" i="1" s="1"/>
  <c r="X419" i="1"/>
  <c r="Z419" i="1" s="1"/>
  <c r="X418" i="1"/>
  <c r="Z418" i="1" s="1"/>
  <c r="X417" i="1"/>
  <c r="Z417" i="1" s="1"/>
  <c r="X416" i="1"/>
  <c r="Z416" i="1" s="1"/>
  <c r="X415" i="1"/>
  <c r="Z415" i="1" s="1"/>
  <c r="X414" i="1"/>
  <c r="Z414" i="1" s="1"/>
  <c r="X413" i="1"/>
  <c r="Z413" i="1" s="1"/>
  <c r="X412" i="1"/>
  <c r="Z412" i="1" s="1"/>
  <c r="X411" i="1"/>
  <c r="Z411" i="1" s="1"/>
  <c r="X410" i="1"/>
  <c r="Z410" i="1" s="1"/>
  <c r="X409" i="1"/>
  <c r="Z409" i="1" s="1"/>
  <c r="X408" i="1"/>
  <c r="Z408" i="1" s="1"/>
  <c r="X407" i="1"/>
  <c r="Z407" i="1" s="1"/>
  <c r="X406" i="1"/>
  <c r="Z406" i="1" s="1"/>
  <c r="X405" i="1"/>
  <c r="Z405" i="1" s="1"/>
  <c r="X404" i="1"/>
  <c r="Z404" i="1" s="1"/>
  <c r="X403" i="1"/>
  <c r="Z403" i="1" s="1"/>
  <c r="X402" i="1"/>
  <c r="Z402" i="1" s="1"/>
  <c r="X401" i="1"/>
  <c r="Z401" i="1" s="1"/>
  <c r="X400" i="1"/>
  <c r="Z400" i="1" s="1"/>
  <c r="X399" i="1"/>
  <c r="Z399" i="1" s="1"/>
  <c r="X398" i="1"/>
  <c r="Z398" i="1" s="1"/>
  <c r="X397" i="1"/>
  <c r="Z397" i="1" s="1"/>
  <c r="X396" i="1"/>
  <c r="Z396" i="1" s="1"/>
  <c r="X395" i="1"/>
  <c r="Z395" i="1" s="1"/>
  <c r="X394" i="1"/>
  <c r="Z394" i="1" s="1"/>
  <c r="X393" i="1"/>
  <c r="Z393" i="1" s="1"/>
  <c r="X392" i="1"/>
  <c r="Z392" i="1" s="1"/>
  <c r="X391" i="1"/>
  <c r="Z391" i="1" s="1"/>
  <c r="X390" i="1"/>
  <c r="Z390" i="1" s="1"/>
  <c r="X389" i="1"/>
  <c r="Z389" i="1" s="1"/>
  <c r="X388" i="1"/>
  <c r="Z388" i="1" s="1"/>
  <c r="X387" i="1"/>
  <c r="Z387" i="1" s="1"/>
  <c r="X386" i="1"/>
  <c r="Z386" i="1" s="1"/>
  <c r="X385" i="1"/>
  <c r="Z385" i="1" s="1"/>
  <c r="X384" i="1"/>
  <c r="Z384" i="1" s="1"/>
  <c r="X383" i="1"/>
  <c r="Z383" i="1" s="1"/>
  <c r="X382" i="1"/>
  <c r="Z382" i="1" s="1"/>
  <c r="X381" i="1"/>
  <c r="Z381" i="1" s="1"/>
  <c r="X380" i="1"/>
  <c r="Z380" i="1" s="1"/>
  <c r="X379" i="1"/>
  <c r="Z379" i="1" s="1"/>
  <c r="X378" i="1"/>
  <c r="Z378" i="1" s="1"/>
  <c r="X377" i="1"/>
  <c r="Z377" i="1" s="1"/>
  <c r="X376" i="1"/>
  <c r="Z376" i="1" s="1"/>
  <c r="X375" i="1"/>
  <c r="Z375" i="1" s="1"/>
  <c r="X374" i="1"/>
  <c r="Z374" i="1" s="1"/>
  <c r="X373" i="1"/>
  <c r="Z373" i="1" s="1"/>
  <c r="X372" i="1"/>
  <c r="Z372" i="1" s="1"/>
  <c r="X371" i="1"/>
  <c r="Z371" i="1" s="1"/>
  <c r="X370" i="1"/>
  <c r="Z370" i="1" s="1"/>
  <c r="X369" i="1"/>
  <c r="Z369" i="1" s="1"/>
  <c r="X368" i="1"/>
  <c r="Z368" i="1" s="1"/>
  <c r="X367" i="1"/>
  <c r="Z367" i="1" s="1"/>
  <c r="X366" i="1"/>
  <c r="Z366" i="1" s="1"/>
  <c r="X365" i="1"/>
  <c r="Z365" i="1" s="1"/>
  <c r="X364" i="1"/>
  <c r="Z364" i="1" s="1"/>
  <c r="X363" i="1"/>
  <c r="Z363" i="1" s="1"/>
  <c r="X362" i="1"/>
  <c r="Z362" i="1" s="1"/>
  <c r="X361" i="1"/>
  <c r="Z361" i="1" s="1"/>
  <c r="X360" i="1"/>
  <c r="Z360" i="1" s="1"/>
  <c r="X359" i="1"/>
  <c r="Z359" i="1" s="1"/>
  <c r="X358" i="1"/>
  <c r="Z358" i="1" s="1"/>
  <c r="X357" i="1"/>
  <c r="Z357" i="1" s="1"/>
  <c r="X356" i="1"/>
  <c r="Z356" i="1" s="1"/>
  <c r="X355" i="1"/>
  <c r="Z355" i="1" s="1"/>
  <c r="X354" i="1"/>
  <c r="Z354" i="1" s="1"/>
  <c r="X353" i="1"/>
  <c r="Z353" i="1" s="1"/>
  <c r="X352" i="1"/>
  <c r="Z352" i="1" s="1"/>
  <c r="X351" i="1"/>
  <c r="Z351" i="1" s="1"/>
  <c r="X350" i="1"/>
  <c r="Z350" i="1" s="1"/>
  <c r="X349" i="1"/>
  <c r="Z349" i="1" s="1"/>
  <c r="X348" i="1"/>
  <c r="Z348" i="1" s="1"/>
  <c r="X347" i="1"/>
  <c r="Z347" i="1" s="1"/>
  <c r="X346" i="1"/>
  <c r="Z346" i="1" s="1"/>
  <c r="X345" i="1"/>
  <c r="Z345" i="1" s="1"/>
  <c r="X344" i="1"/>
  <c r="Z344" i="1" s="1"/>
  <c r="X343" i="1"/>
  <c r="Z343" i="1" s="1"/>
  <c r="X342" i="1"/>
  <c r="Z342" i="1" s="1"/>
  <c r="X341" i="1"/>
  <c r="Z341" i="1" s="1"/>
  <c r="X340" i="1"/>
  <c r="Z340" i="1" s="1"/>
  <c r="X339" i="1"/>
  <c r="Z339" i="1" s="1"/>
  <c r="X338" i="1"/>
  <c r="Z338" i="1" s="1"/>
  <c r="X337" i="1"/>
  <c r="Z337" i="1" s="1"/>
  <c r="X336" i="1"/>
  <c r="Z336" i="1" s="1"/>
  <c r="X335" i="1"/>
  <c r="Z335" i="1" s="1"/>
  <c r="X334" i="1"/>
  <c r="Z334" i="1" s="1"/>
  <c r="X333" i="1"/>
  <c r="Z333" i="1" s="1"/>
  <c r="X332" i="1"/>
  <c r="Z332" i="1" s="1"/>
  <c r="X331" i="1"/>
  <c r="Z331" i="1" s="1"/>
  <c r="X330" i="1"/>
  <c r="Z330" i="1" s="1"/>
  <c r="X329" i="1"/>
  <c r="Z329" i="1" s="1"/>
  <c r="X328" i="1"/>
  <c r="Z328" i="1" s="1"/>
  <c r="X327" i="1"/>
  <c r="Z327" i="1" s="1"/>
  <c r="X326" i="1"/>
  <c r="Z326" i="1" s="1"/>
  <c r="X325" i="1"/>
  <c r="Z325" i="1" s="1"/>
  <c r="X324" i="1"/>
  <c r="Z324" i="1" s="1"/>
  <c r="X323" i="1"/>
  <c r="Z323" i="1" s="1"/>
  <c r="X322" i="1"/>
  <c r="Z322" i="1" s="1"/>
  <c r="X321" i="1"/>
  <c r="Z321" i="1" s="1"/>
  <c r="X320" i="1"/>
  <c r="Z320" i="1" s="1"/>
  <c r="X319" i="1"/>
  <c r="Z319" i="1" s="1"/>
  <c r="X318" i="1"/>
  <c r="Z318" i="1" s="1"/>
  <c r="X317" i="1"/>
  <c r="Z317" i="1" s="1"/>
  <c r="X316" i="1"/>
  <c r="Z316" i="1" s="1"/>
  <c r="X315" i="1"/>
  <c r="Z315" i="1" s="1"/>
  <c r="X314" i="1"/>
  <c r="Z314" i="1" s="1"/>
  <c r="X313" i="1"/>
  <c r="Z313" i="1" s="1"/>
  <c r="X312" i="1"/>
  <c r="Z312" i="1" s="1"/>
  <c r="X311" i="1"/>
  <c r="Z311" i="1" s="1"/>
  <c r="X310" i="1"/>
  <c r="Z310" i="1" s="1"/>
  <c r="X309" i="1"/>
  <c r="Z309" i="1" s="1"/>
  <c r="X308" i="1"/>
  <c r="Z308" i="1" s="1"/>
  <c r="X307" i="1"/>
  <c r="Z307" i="1" s="1"/>
  <c r="X306" i="1"/>
  <c r="Z306" i="1" s="1"/>
  <c r="X305" i="1"/>
  <c r="Z305" i="1" s="1"/>
  <c r="X304" i="1"/>
  <c r="Z304" i="1" s="1"/>
  <c r="X303" i="1"/>
  <c r="Z303" i="1" s="1"/>
  <c r="X302" i="1"/>
  <c r="Z302" i="1" s="1"/>
  <c r="X301" i="1"/>
  <c r="Z301" i="1" s="1"/>
  <c r="X300" i="1"/>
  <c r="Z300" i="1" s="1"/>
  <c r="X299" i="1"/>
  <c r="Z299" i="1" s="1"/>
  <c r="X298" i="1"/>
  <c r="Z298" i="1" s="1"/>
  <c r="X297" i="1"/>
  <c r="Z297" i="1" s="1"/>
  <c r="X296" i="1"/>
  <c r="Z296" i="1" s="1"/>
  <c r="X295" i="1"/>
  <c r="Z295" i="1" s="1"/>
  <c r="X294" i="1"/>
  <c r="Z294" i="1" s="1"/>
  <c r="X293" i="1"/>
  <c r="Z293" i="1" s="1"/>
  <c r="X292" i="1"/>
  <c r="Z292" i="1" s="1"/>
  <c r="X291" i="1"/>
  <c r="Z291" i="1" s="1"/>
  <c r="X290" i="1"/>
  <c r="Z290" i="1" s="1"/>
  <c r="X289" i="1"/>
  <c r="Z289" i="1" s="1"/>
  <c r="X288" i="1"/>
  <c r="Z288" i="1" s="1"/>
  <c r="X287" i="1"/>
  <c r="Z287" i="1" s="1"/>
  <c r="X286" i="1"/>
  <c r="Z286" i="1" s="1"/>
  <c r="X285" i="1"/>
  <c r="Z285" i="1" s="1"/>
  <c r="X284" i="1"/>
  <c r="Z284" i="1" s="1"/>
  <c r="X283" i="1"/>
  <c r="Z283" i="1" s="1"/>
  <c r="X282" i="1"/>
  <c r="Z282" i="1" s="1"/>
  <c r="X281" i="1"/>
  <c r="Z281" i="1" s="1"/>
  <c r="X280" i="1"/>
  <c r="Z280" i="1" s="1"/>
  <c r="X279" i="1"/>
  <c r="Z279" i="1" s="1"/>
  <c r="X278" i="1"/>
  <c r="Z278" i="1" s="1"/>
  <c r="X277" i="1"/>
  <c r="Z277" i="1" s="1"/>
  <c r="X276" i="1"/>
  <c r="Z276" i="1" s="1"/>
  <c r="X275" i="1"/>
  <c r="Z275" i="1" s="1"/>
  <c r="X274" i="1"/>
  <c r="Z274" i="1" s="1"/>
  <c r="X273" i="1"/>
  <c r="Z273" i="1" s="1"/>
  <c r="X272" i="1"/>
  <c r="Z272" i="1" s="1"/>
  <c r="X271" i="1"/>
  <c r="Z271" i="1" s="1"/>
  <c r="X270" i="1"/>
  <c r="Z270" i="1" s="1"/>
  <c r="X269" i="1"/>
  <c r="Z269" i="1" s="1"/>
  <c r="X268" i="1"/>
  <c r="Z268" i="1" s="1"/>
  <c r="X267" i="1"/>
  <c r="Z267" i="1" s="1"/>
  <c r="X266" i="1"/>
  <c r="Z266" i="1" s="1"/>
  <c r="X265" i="1"/>
  <c r="Z265" i="1" s="1"/>
  <c r="X264" i="1"/>
  <c r="Z264" i="1" s="1"/>
  <c r="X263" i="1"/>
  <c r="Z263" i="1" s="1"/>
  <c r="X262" i="1"/>
  <c r="Z262" i="1" s="1"/>
  <c r="X261" i="1"/>
  <c r="Z261" i="1" s="1"/>
  <c r="X260" i="1"/>
  <c r="Z260" i="1" s="1"/>
  <c r="X259" i="1"/>
  <c r="Z259" i="1" s="1"/>
  <c r="X258" i="1"/>
  <c r="Z258" i="1" s="1"/>
  <c r="X257" i="1"/>
  <c r="Z257" i="1" s="1"/>
  <c r="X256" i="1"/>
  <c r="Z256" i="1" s="1"/>
  <c r="X255" i="1"/>
  <c r="Z255" i="1" s="1"/>
  <c r="X254" i="1"/>
  <c r="Z254" i="1" s="1"/>
  <c r="X253" i="1"/>
  <c r="Z253" i="1" s="1"/>
  <c r="X252" i="1"/>
  <c r="Z252" i="1" s="1"/>
  <c r="X251" i="1"/>
  <c r="Z251" i="1" s="1"/>
  <c r="X250" i="1"/>
  <c r="Z250" i="1" s="1"/>
  <c r="X249" i="1"/>
  <c r="Z249" i="1" s="1"/>
  <c r="X248" i="1"/>
  <c r="Z248" i="1" s="1"/>
  <c r="X247" i="1"/>
  <c r="Z247" i="1" s="1"/>
  <c r="X246" i="1"/>
  <c r="Z246" i="1" s="1"/>
  <c r="X245" i="1"/>
  <c r="Z245" i="1" s="1"/>
  <c r="X244" i="1"/>
  <c r="Z244" i="1" s="1"/>
  <c r="X243" i="1"/>
  <c r="Z243" i="1" s="1"/>
  <c r="X242" i="1"/>
  <c r="Z242" i="1" s="1"/>
  <c r="X241" i="1"/>
  <c r="Z241" i="1" s="1"/>
  <c r="X240" i="1"/>
  <c r="Z240" i="1" s="1"/>
  <c r="X239" i="1"/>
  <c r="Z239" i="1" s="1"/>
  <c r="X238" i="1"/>
  <c r="Z238" i="1" s="1"/>
  <c r="X237" i="1"/>
  <c r="Z237" i="1" s="1"/>
  <c r="X236" i="1"/>
  <c r="Z236" i="1" s="1"/>
  <c r="X235" i="1"/>
  <c r="Z235" i="1" s="1"/>
  <c r="X234" i="1"/>
  <c r="Z234" i="1" s="1"/>
  <c r="X233" i="1"/>
  <c r="Z233" i="1" s="1"/>
  <c r="X232" i="1"/>
  <c r="Z232" i="1" s="1"/>
  <c r="X231" i="1"/>
  <c r="Z231" i="1" s="1"/>
  <c r="X230" i="1"/>
  <c r="Z230" i="1" s="1"/>
  <c r="X229" i="1"/>
  <c r="Z229" i="1" s="1"/>
  <c r="X228" i="1"/>
  <c r="Z228" i="1" s="1"/>
  <c r="X227" i="1"/>
  <c r="Z227" i="1" s="1"/>
  <c r="X226" i="1"/>
  <c r="Z226" i="1" s="1"/>
  <c r="X225" i="1"/>
  <c r="Z225" i="1" s="1"/>
  <c r="X224" i="1"/>
  <c r="Z224" i="1" s="1"/>
  <c r="X223" i="1"/>
  <c r="Z223" i="1" s="1"/>
  <c r="X222" i="1"/>
  <c r="Z222" i="1" s="1"/>
  <c r="X221" i="1"/>
  <c r="Z221" i="1" s="1"/>
  <c r="X220" i="1"/>
  <c r="Z220" i="1" s="1"/>
  <c r="X219" i="1"/>
  <c r="Z219" i="1" s="1"/>
  <c r="X218" i="1"/>
  <c r="Z218" i="1" s="1"/>
  <c r="X217" i="1"/>
  <c r="Z217" i="1" s="1"/>
  <c r="X216" i="1"/>
  <c r="Z216" i="1" s="1"/>
  <c r="X215" i="1"/>
  <c r="Z215" i="1" s="1"/>
  <c r="X214" i="1"/>
  <c r="Z214" i="1" s="1"/>
  <c r="X213" i="1"/>
  <c r="Z213" i="1" s="1"/>
  <c r="X212" i="1"/>
  <c r="Z212" i="1" s="1"/>
  <c r="X211" i="1"/>
  <c r="Z211" i="1" s="1"/>
  <c r="X210" i="1"/>
  <c r="Z210" i="1" s="1"/>
  <c r="X209" i="1"/>
  <c r="Z209" i="1" s="1"/>
  <c r="X208" i="1"/>
  <c r="Z208" i="1" s="1"/>
  <c r="X207" i="1"/>
  <c r="Z207" i="1" s="1"/>
  <c r="X206" i="1"/>
  <c r="Z206" i="1" s="1"/>
  <c r="X205" i="1"/>
  <c r="Z205" i="1" s="1"/>
  <c r="X204" i="1"/>
  <c r="Z204" i="1" s="1"/>
  <c r="X203" i="1"/>
  <c r="Z203" i="1" s="1"/>
  <c r="X202" i="1"/>
  <c r="Z202" i="1" s="1"/>
  <c r="X201" i="1"/>
  <c r="Z201" i="1" s="1"/>
  <c r="X200" i="1"/>
  <c r="Z200" i="1" s="1"/>
  <c r="X199" i="1"/>
  <c r="Z199" i="1" s="1"/>
  <c r="X198" i="1"/>
  <c r="Z198" i="1" s="1"/>
  <c r="X197" i="1"/>
  <c r="Z197" i="1" s="1"/>
  <c r="X196" i="1"/>
  <c r="Z196" i="1" s="1"/>
  <c r="X195" i="1"/>
  <c r="Z195" i="1" s="1"/>
  <c r="X194" i="1"/>
  <c r="Z194" i="1" s="1"/>
  <c r="X193" i="1"/>
  <c r="Z193" i="1" s="1"/>
  <c r="X192" i="1"/>
  <c r="Z192" i="1" s="1"/>
  <c r="X191" i="1"/>
  <c r="Z191" i="1" s="1"/>
  <c r="X190" i="1"/>
  <c r="Z190" i="1" s="1"/>
  <c r="X189" i="1"/>
  <c r="Z189" i="1" s="1"/>
  <c r="X188" i="1"/>
  <c r="Z188" i="1" s="1"/>
  <c r="X187" i="1"/>
  <c r="Z187" i="1" s="1"/>
  <c r="X186" i="1"/>
  <c r="Z186" i="1" s="1"/>
  <c r="X185" i="1"/>
  <c r="Z185" i="1" s="1"/>
  <c r="X184" i="1"/>
  <c r="Z184" i="1" s="1"/>
  <c r="X183" i="1"/>
  <c r="Z183" i="1" s="1"/>
  <c r="X182" i="1"/>
  <c r="Z182" i="1" s="1"/>
  <c r="X181" i="1"/>
  <c r="Z181" i="1" s="1"/>
  <c r="X180" i="1"/>
  <c r="Z180" i="1" s="1"/>
  <c r="X179" i="1"/>
  <c r="Z179" i="1" s="1"/>
  <c r="X178" i="1"/>
  <c r="Z178" i="1" s="1"/>
  <c r="X177" i="1"/>
  <c r="Z177" i="1" s="1"/>
  <c r="X176" i="1"/>
  <c r="Z176" i="1" s="1"/>
  <c r="X175" i="1"/>
  <c r="Z175" i="1" s="1"/>
  <c r="X174" i="1"/>
  <c r="Z174" i="1" s="1"/>
  <c r="X173" i="1"/>
  <c r="Z173" i="1" s="1"/>
  <c r="X172" i="1"/>
  <c r="Z172" i="1" s="1"/>
  <c r="X171" i="1"/>
  <c r="Z171" i="1" s="1"/>
  <c r="X170" i="1"/>
  <c r="Z170" i="1" s="1"/>
  <c r="X169" i="1"/>
  <c r="Z169" i="1" s="1"/>
  <c r="X168" i="1"/>
  <c r="Z168" i="1" s="1"/>
  <c r="X167" i="1"/>
  <c r="Z167" i="1" s="1"/>
  <c r="X166" i="1"/>
  <c r="Z166" i="1" s="1"/>
  <c r="X165" i="1"/>
  <c r="Z165" i="1" s="1"/>
  <c r="X164" i="1"/>
  <c r="Z164" i="1" s="1"/>
  <c r="X163" i="1"/>
  <c r="Z163" i="1" s="1"/>
  <c r="X162" i="1"/>
  <c r="Z162" i="1" s="1"/>
  <c r="X161" i="1"/>
  <c r="Z161" i="1" s="1"/>
  <c r="X160" i="1"/>
  <c r="Z160" i="1" s="1"/>
  <c r="X159" i="1"/>
  <c r="Z159" i="1" s="1"/>
  <c r="X158" i="1"/>
  <c r="Z158" i="1" s="1"/>
  <c r="X157" i="1"/>
  <c r="Z157" i="1" s="1"/>
  <c r="X156" i="1"/>
  <c r="Z156" i="1" s="1"/>
  <c r="X155" i="1"/>
  <c r="Z155" i="1" s="1"/>
  <c r="X154" i="1"/>
  <c r="Z154" i="1" s="1"/>
  <c r="X153" i="1"/>
  <c r="Z153" i="1" s="1"/>
  <c r="X152" i="1"/>
  <c r="Z152" i="1" s="1"/>
  <c r="X151" i="1"/>
  <c r="Z151" i="1" s="1"/>
  <c r="X150" i="1"/>
  <c r="Z150" i="1" s="1"/>
  <c r="X149" i="1"/>
  <c r="Z149" i="1" s="1"/>
  <c r="X148" i="1"/>
  <c r="Z148" i="1" s="1"/>
  <c r="X147" i="1"/>
  <c r="Z147" i="1" s="1"/>
  <c r="X146" i="1"/>
  <c r="Z146" i="1" s="1"/>
  <c r="X145" i="1"/>
  <c r="Z145" i="1" s="1"/>
  <c r="X144" i="1"/>
  <c r="Z144" i="1" s="1"/>
  <c r="X143" i="1"/>
  <c r="Z143" i="1" s="1"/>
  <c r="X142" i="1"/>
  <c r="Z142" i="1" s="1"/>
  <c r="X141" i="1"/>
  <c r="Z141" i="1" s="1"/>
  <c r="X140" i="1"/>
  <c r="Z140" i="1" s="1"/>
  <c r="X139" i="1"/>
  <c r="Z139" i="1" s="1"/>
  <c r="X138" i="1"/>
  <c r="Z138" i="1" s="1"/>
  <c r="X137" i="1"/>
  <c r="Z137" i="1" s="1"/>
  <c r="X136" i="1"/>
  <c r="Z136" i="1" s="1"/>
  <c r="X135" i="1"/>
  <c r="Z135" i="1" s="1"/>
  <c r="X134" i="1"/>
  <c r="Z134" i="1" s="1"/>
  <c r="X133" i="1"/>
  <c r="Z133" i="1" s="1"/>
  <c r="X132" i="1"/>
  <c r="Z132" i="1" s="1"/>
  <c r="X131" i="1"/>
  <c r="Z131" i="1" s="1"/>
  <c r="X130" i="1"/>
  <c r="Z130" i="1" s="1"/>
  <c r="X129" i="1"/>
  <c r="Z129" i="1" s="1"/>
  <c r="X128" i="1"/>
  <c r="Z128" i="1" s="1"/>
  <c r="X127" i="1"/>
  <c r="Z127" i="1" s="1"/>
  <c r="X126" i="1"/>
  <c r="Z126" i="1" s="1"/>
  <c r="X125" i="1"/>
  <c r="Z125" i="1" s="1"/>
  <c r="X124" i="1"/>
  <c r="Z124" i="1" s="1"/>
  <c r="X123" i="1"/>
  <c r="Z123" i="1" s="1"/>
  <c r="X122" i="1"/>
  <c r="Z122" i="1" s="1"/>
  <c r="X121" i="1"/>
  <c r="Z121" i="1" s="1"/>
  <c r="X120" i="1"/>
  <c r="Z120" i="1" s="1"/>
  <c r="X119" i="1"/>
  <c r="Z119" i="1" s="1"/>
  <c r="X118" i="1"/>
  <c r="Z118" i="1" s="1"/>
  <c r="X117" i="1"/>
  <c r="Z117" i="1" s="1"/>
  <c r="X116" i="1"/>
  <c r="Z116" i="1" s="1"/>
  <c r="X115" i="1"/>
  <c r="Z115" i="1" s="1"/>
  <c r="X114" i="1"/>
  <c r="Z114" i="1" s="1"/>
  <c r="X113" i="1"/>
  <c r="Z113" i="1" s="1"/>
  <c r="X112" i="1"/>
  <c r="Z112" i="1" s="1"/>
  <c r="X111" i="1"/>
  <c r="Z111" i="1" s="1"/>
  <c r="X110" i="1"/>
  <c r="Z110" i="1" s="1"/>
  <c r="X109" i="1"/>
  <c r="Z109" i="1" s="1"/>
  <c r="X108" i="1"/>
  <c r="Z108" i="1" s="1"/>
  <c r="X107" i="1"/>
  <c r="Z107" i="1" s="1"/>
  <c r="X106" i="1"/>
  <c r="Z106" i="1" s="1"/>
  <c r="X105" i="1"/>
  <c r="Z105" i="1" s="1"/>
  <c r="X104" i="1"/>
  <c r="Z104" i="1" s="1"/>
  <c r="X103" i="1"/>
  <c r="Z103" i="1" s="1"/>
  <c r="X102" i="1"/>
  <c r="Z102" i="1" s="1"/>
  <c r="X101" i="1"/>
  <c r="Z101" i="1" s="1"/>
  <c r="X100" i="1"/>
  <c r="Z100" i="1" s="1"/>
  <c r="X99" i="1"/>
  <c r="Z99" i="1" s="1"/>
  <c r="X98" i="1"/>
  <c r="Z98" i="1" s="1"/>
  <c r="X97" i="1"/>
  <c r="Z97" i="1" s="1"/>
  <c r="X96" i="1"/>
  <c r="Z96" i="1" s="1"/>
  <c r="X95" i="1"/>
  <c r="Z95" i="1" s="1"/>
  <c r="X94" i="1"/>
  <c r="Z94" i="1" s="1"/>
  <c r="X93" i="1"/>
  <c r="Z93" i="1" s="1"/>
  <c r="X92" i="1"/>
  <c r="Z92" i="1" s="1"/>
  <c r="X91" i="1"/>
  <c r="Z91" i="1" s="1"/>
  <c r="X90" i="1"/>
  <c r="Z90" i="1" s="1"/>
  <c r="X89" i="1"/>
  <c r="Z89" i="1" s="1"/>
  <c r="X88" i="1"/>
  <c r="Z88" i="1" s="1"/>
  <c r="X87" i="1"/>
  <c r="Z87" i="1" s="1"/>
  <c r="X86" i="1"/>
  <c r="Z86" i="1" s="1"/>
  <c r="X85" i="1"/>
  <c r="Z85" i="1" s="1"/>
  <c r="X84" i="1"/>
  <c r="Z84" i="1" s="1"/>
  <c r="X83" i="1"/>
  <c r="Z83" i="1" s="1"/>
  <c r="X82" i="1"/>
  <c r="Z82" i="1" s="1"/>
  <c r="X81" i="1"/>
  <c r="Z81" i="1" s="1"/>
  <c r="X80" i="1"/>
  <c r="Z80" i="1" s="1"/>
  <c r="X79" i="1"/>
  <c r="Z79" i="1" s="1"/>
  <c r="X78" i="1"/>
  <c r="Z78" i="1" s="1"/>
  <c r="X77" i="1"/>
  <c r="Z77" i="1" s="1"/>
  <c r="X76" i="1"/>
  <c r="Z76" i="1" s="1"/>
  <c r="X75" i="1"/>
  <c r="Z75" i="1" s="1"/>
  <c r="X74" i="1"/>
  <c r="Z74" i="1" s="1"/>
  <c r="X73" i="1"/>
  <c r="Z73" i="1" s="1"/>
  <c r="X72" i="1"/>
  <c r="Z72" i="1" s="1"/>
  <c r="X71" i="1"/>
  <c r="Z71" i="1" s="1"/>
  <c r="X70" i="1"/>
  <c r="Z70" i="1" s="1"/>
  <c r="X69" i="1"/>
  <c r="Z69" i="1" s="1"/>
  <c r="X68" i="1"/>
  <c r="Z68" i="1" s="1"/>
  <c r="X67" i="1"/>
  <c r="Z67" i="1" s="1"/>
  <c r="X66" i="1"/>
  <c r="Z66" i="1" s="1"/>
  <c r="X65" i="1"/>
  <c r="Z65" i="1" s="1"/>
  <c r="X64" i="1"/>
  <c r="Z64" i="1" s="1"/>
  <c r="X63" i="1"/>
  <c r="Z63" i="1" s="1"/>
  <c r="X62" i="1"/>
  <c r="Z62" i="1" s="1"/>
  <c r="X61" i="1"/>
  <c r="Z61" i="1" s="1"/>
  <c r="X60" i="1"/>
  <c r="Z60" i="1" s="1"/>
  <c r="X59" i="1"/>
  <c r="Z59" i="1" s="1"/>
  <c r="X58" i="1"/>
  <c r="Z58" i="1" s="1"/>
  <c r="X57" i="1"/>
  <c r="Z57" i="1" s="1"/>
  <c r="X56" i="1"/>
  <c r="Z56" i="1" s="1"/>
  <c r="X55" i="1"/>
  <c r="Z55" i="1" s="1"/>
  <c r="X54" i="1"/>
  <c r="Z54" i="1" s="1"/>
  <c r="X53" i="1"/>
  <c r="Z53" i="1" s="1"/>
  <c r="X52" i="1"/>
  <c r="Z52" i="1" s="1"/>
  <c r="X51" i="1"/>
  <c r="Z51" i="1" s="1"/>
  <c r="X50" i="1"/>
  <c r="Z50" i="1" s="1"/>
  <c r="X49" i="1"/>
  <c r="Z49" i="1" s="1"/>
  <c r="X48" i="1"/>
  <c r="Z48" i="1" s="1"/>
  <c r="X47" i="1"/>
  <c r="Z47" i="1" s="1"/>
  <c r="X46" i="1"/>
  <c r="Z46" i="1" s="1"/>
  <c r="X45" i="1"/>
  <c r="Z45" i="1" s="1"/>
  <c r="X44" i="1"/>
  <c r="Z44" i="1" s="1"/>
  <c r="X43" i="1"/>
  <c r="Z43" i="1" s="1"/>
  <c r="X42" i="1"/>
  <c r="Z42" i="1" s="1"/>
  <c r="X41" i="1"/>
  <c r="Z41" i="1" s="1"/>
  <c r="X40" i="1"/>
  <c r="Z40" i="1" s="1"/>
  <c r="X39" i="1"/>
  <c r="Z39" i="1" s="1"/>
  <c r="X38" i="1"/>
  <c r="Z38" i="1" s="1"/>
  <c r="X37" i="1"/>
  <c r="Z37" i="1" s="1"/>
  <c r="X36" i="1"/>
  <c r="Z36" i="1" s="1"/>
  <c r="X35" i="1"/>
  <c r="Z35" i="1" s="1"/>
  <c r="X34" i="1"/>
  <c r="Z34" i="1" s="1"/>
  <c r="X33" i="1"/>
  <c r="Z33" i="1" s="1"/>
  <c r="X32" i="1"/>
  <c r="Z32" i="1" s="1"/>
  <c r="X31" i="1"/>
  <c r="Z31" i="1" s="1"/>
  <c r="X30" i="1"/>
  <c r="Z30" i="1" s="1"/>
  <c r="X29" i="1"/>
  <c r="Z29" i="1" s="1"/>
  <c r="X28" i="1"/>
  <c r="Z28" i="1" s="1"/>
  <c r="X27" i="1"/>
  <c r="Z27" i="1" s="1"/>
  <c r="X26" i="1"/>
  <c r="Z26" i="1" s="1"/>
  <c r="X25" i="1"/>
  <c r="Z25" i="1" s="1"/>
  <c r="X24" i="1"/>
  <c r="Z24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X13" i="1"/>
  <c r="Z13" i="1" s="1"/>
  <c r="X12" i="1"/>
  <c r="Z12" i="1" s="1"/>
  <c r="X11" i="1"/>
  <c r="Z11" i="1" s="1"/>
  <c r="X10" i="1"/>
  <c r="Z10" i="1" s="1"/>
  <c r="X9" i="1"/>
  <c r="Z9" i="1" s="1"/>
  <c r="X8" i="1"/>
  <c r="Z8" i="1" s="1"/>
  <c r="X7" i="1"/>
  <c r="Z7" i="1" s="1"/>
  <c r="X6" i="1"/>
  <c r="Z6" i="1" s="1"/>
  <c r="X5" i="1"/>
  <c r="Z5" i="1" s="1"/>
  <c r="X4" i="1"/>
  <c r="Z4" i="1" s="1"/>
  <c r="X3" i="1"/>
  <c r="Z3" i="1" s="1"/>
  <c r="X2" i="1"/>
  <c r="Z2" i="1" s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R835" i="1" l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T2" i="1"/>
  <c r="U2" i="1" l="1"/>
  <c r="T718" i="1"/>
  <c r="U718" i="1" s="1"/>
  <c r="T717" i="1"/>
  <c r="U717" i="1" s="1"/>
  <c r="T684" i="1"/>
  <c r="U684" i="1" s="1"/>
  <c r="T657" i="1"/>
  <c r="U657" i="1" s="1"/>
  <c r="T723" i="1"/>
  <c r="U723" i="1" s="1"/>
  <c r="T722" i="1"/>
  <c r="U722" i="1" s="1"/>
  <c r="T690" i="1"/>
  <c r="U690" i="1" s="1"/>
  <c r="T721" i="1"/>
  <c r="U721" i="1" s="1"/>
  <c r="T689" i="1"/>
  <c r="U689" i="1" s="1"/>
  <c r="T688" i="1"/>
  <c r="U688" i="1" s="1"/>
  <c r="T687" i="1"/>
  <c r="U687" i="1" s="1"/>
  <c r="T666" i="1"/>
  <c r="U666" i="1" s="1"/>
  <c r="T665" i="1"/>
  <c r="U665" i="1" s="1"/>
  <c r="T664" i="1"/>
  <c r="U664" i="1" s="1"/>
  <c r="T674" i="1"/>
  <c r="U674" i="1" s="1"/>
  <c r="T673" i="1"/>
  <c r="U673" i="1" s="1"/>
  <c r="T672" i="1"/>
  <c r="U672" i="1" s="1"/>
  <c r="T663" i="1"/>
  <c r="U663" i="1" s="1"/>
  <c r="T705" i="1"/>
  <c r="U705" i="1" s="1"/>
  <c r="T662" i="1"/>
  <c r="U662" i="1" s="1"/>
  <c r="T728" i="1"/>
  <c r="U728" i="1" s="1"/>
  <c r="T727" i="1"/>
  <c r="U727" i="1" s="1"/>
  <c r="T671" i="1"/>
  <c r="U671" i="1" s="1"/>
  <c r="T656" i="1"/>
  <c r="U656" i="1" s="1"/>
  <c r="T651" i="1"/>
  <c r="U651" i="1" s="1"/>
  <c r="T704" i="1"/>
  <c r="U704" i="1" s="1"/>
  <c r="T655" i="1"/>
  <c r="U655" i="1" s="1"/>
  <c r="T710" i="1"/>
  <c r="U710" i="1" s="1"/>
  <c r="T715" i="1"/>
  <c r="U715" i="1" s="1"/>
  <c r="T703" i="1"/>
  <c r="U703" i="1" s="1"/>
  <c r="T702" i="1"/>
  <c r="U702" i="1" s="1"/>
  <c r="T701" i="1"/>
  <c r="U701" i="1" s="1"/>
  <c r="T714" i="1"/>
  <c r="U714" i="1" s="1"/>
  <c r="T683" i="1"/>
  <c r="U683" i="1" s="1"/>
  <c r="T700" i="1"/>
  <c r="U700" i="1" s="1"/>
  <c r="T682" i="1"/>
  <c r="U682" i="1" s="1"/>
  <c r="T713" i="1"/>
  <c r="U713" i="1" s="1"/>
  <c r="T654" i="1"/>
  <c r="U654" i="1" s="1"/>
  <c r="T709" i="1"/>
  <c r="U709" i="1" s="1"/>
  <c r="T726" i="1"/>
  <c r="U726" i="1" s="1"/>
  <c r="T716" i="1"/>
  <c r="U716" i="1" s="1"/>
  <c r="T681" i="1"/>
  <c r="U681" i="1" s="1"/>
  <c r="T680" i="1"/>
  <c r="U680" i="1" s="1"/>
  <c r="T712" i="1"/>
  <c r="U712" i="1" s="1"/>
  <c r="T699" i="1"/>
  <c r="U699" i="1" s="1"/>
  <c r="T661" i="1"/>
  <c r="U661" i="1" s="1"/>
  <c r="T708" i="1"/>
  <c r="U708" i="1" s="1"/>
  <c r="T707" i="1"/>
  <c r="U707" i="1" s="1"/>
  <c r="T698" i="1"/>
  <c r="U698" i="1" s="1"/>
  <c r="T706" i="1"/>
  <c r="U706" i="1" s="1"/>
  <c r="T653" i="1"/>
  <c r="U653" i="1" s="1"/>
  <c r="T697" i="1"/>
  <c r="U697" i="1" s="1"/>
  <c r="T670" i="1"/>
  <c r="U670" i="1" s="1"/>
  <c r="T711" i="1"/>
  <c r="U711" i="1" s="1"/>
  <c r="T696" i="1"/>
  <c r="U696" i="1" s="1"/>
  <c r="T695" i="1"/>
  <c r="U695" i="1" s="1"/>
  <c r="T725" i="1"/>
  <c r="U725" i="1" s="1"/>
  <c r="T679" i="1"/>
  <c r="U679" i="1" s="1"/>
  <c r="T650" i="1"/>
  <c r="U650" i="1" s="1"/>
  <c r="T660" i="1"/>
  <c r="U660" i="1" s="1"/>
  <c r="T652" i="1"/>
  <c r="U652" i="1" s="1"/>
  <c r="T720" i="1"/>
  <c r="U720" i="1" s="1"/>
  <c r="T678" i="1"/>
  <c r="U678" i="1" s="1"/>
  <c r="T694" i="1"/>
  <c r="U694" i="1" s="1"/>
  <c r="T724" i="1"/>
  <c r="U724" i="1" s="1"/>
  <c r="T659" i="1"/>
  <c r="U659" i="1" s="1"/>
  <c r="T719" i="1"/>
  <c r="U719" i="1" s="1"/>
  <c r="T693" i="1"/>
  <c r="U693" i="1" s="1"/>
  <c r="T692" i="1"/>
  <c r="U692" i="1" s="1"/>
  <c r="T686" i="1"/>
  <c r="U686" i="1" s="1"/>
  <c r="T691" i="1"/>
  <c r="U691" i="1" s="1"/>
  <c r="T677" i="1"/>
  <c r="U677" i="1" s="1"/>
  <c r="T676" i="1"/>
  <c r="U676" i="1" s="1"/>
  <c r="T675" i="1"/>
  <c r="U675" i="1" s="1"/>
  <c r="T685" i="1"/>
  <c r="U685" i="1" s="1"/>
  <c r="T669" i="1"/>
  <c r="U669" i="1" s="1"/>
  <c r="T668" i="1"/>
  <c r="U668" i="1" s="1"/>
  <c r="T667" i="1"/>
  <c r="U667" i="1" s="1"/>
  <c r="T658" i="1"/>
  <c r="U658" i="1" s="1"/>
  <c r="T649" i="1"/>
  <c r="U649" i="1" s="1"/>
  <c r="T648" i="1"/>
  <c r="U648" i="1" s="1"/>
  <c r="T589" i="1"/>
  <c r="U589" i="1" s="1"/>
  <c r="T583" i="1"/>
  <c r="U583" i="1" s="1"/>
  <c r="T582" i="1"/>
  <c r="U582" i="1" s="1"/>
  <c r="T581" i="1"/>
  <c r="U581" i="1" s="1"/>
  <c r="T580" i="1"/>
  <c r="U580" i="1" s="1"/>
  <c r="T579" i="1"/>
  <c r="U579" i="1" s="1"/>
  <c r="T647" i="1"/>
  <c r="U647" i="1" s="1"/>
  <c r="T578" i="1"/>
  <c r="U578" i="1" s="1"/>
  <c r="T588" i="1"/>
  <c r="U588" i="1" s="1"/>
  <c r="T599" i="1"/>
  <c r="U599" i="1" s="1"/>
  <c r="T644" i="1"/>
  <c r="U644" i="1" s="1"/>
  <c r="T577" i="1"/>
  <c r="U577" i="1" s="1"/>
  <c r="T643" i="1"/>
  <c r="U643" i="1" s="1"/>
  <c r="T610" i="1"/>
  <c r="U610" i="1" s="1"/>
  <c r="T642" i="1"/>
  <c r="U642" i="1" s="1"/>
  <c r="T587" i="1"/>
  <c r="U587" i="1" s="1"/>
  <c r="T641" i="1"/>
  <c r="U641" i="1" s="1"/>
  <c r="T573" i="1"/>
  <c r="U573" i="1" s="1"/>
  <c r="T609" i="1"/>
  <c r="U609" i="1" s="1"/>
  <c r="T595" i="1"/>
  <c r="U595" i="1" s="1"/>
  <c r="T572" i="1"/>
  <c r="U572" i="1" s="1"/>
  <c r="T571" i="1"/>
  <c r="U571" i="1" s="1"/>
  <c r="T620" i="1"/>
  <c r="U620" i="1" s="1"/>
  <c r="T570" i="1"/>
  <c r="U570" i="1" s="1"/>
  <c r="T608" i="1"/>
  <c r="U608" i="1" s="1"/>
  <c r="T626" i="1"/>
  <c r="U626" i="1" s="1"/>
  <c r="T625" i="1"/>
  <c r="U625" i="1" s="1"/>
  <c r="T636" i="1"/>
  <c r="U636" i="1" s="1"/>
  <c r="T598" i="1"/>
  <c r="U598" i="1" s="1"/>
  <c r="T635" i="1"/>
  <c r="U635" i="1" s="1"/>
  <c r="T619" i="1"/>
  <c r="U619" i="1" s="1"/>
  <c r="T629" i="1"/>
  <c r="U629" i="1" s="1"/>
  <c r="T624" i="1"/>
  <c r="U624" i="1" s="1"/>
  <c r="T607" i="1"/>
  <c r="U607" i="1" s="1"/>
  <c r="T569" i="1"/>
  <c r="U569" i="1" s="1"/>
  <c r="T576" i="1"/>
  <c r="U576" i="1" s="1"/>
  <c r="T606" i="1"/>
  <c r="U606" i="1" s="1"/>
  <c r="T623" i="1"/>
  <c r="U623" i="1" s="1"/>
  <c r="T618" i="1"/>
  <c r="U618" i="1" s="1"/>
  <c r="T617" i="1"/>
  <c r="U617" i="1" s="1"/>
  <c r="T597" i="1"/>
  <c r="U597" i="1" s="1"/>
  <c r="T628" i="1"/>
  <c r="U628" i="1" s="1"/>
  <c r="T596" i="1"/>
  <c r="U596" i="1" s="1"/>
  <c r="T616" i="1"/>
  <c r="U616" i="1" s="1"/>
  <c r="T605" i="1"/>
  <c r="U605" i="1" s="1"/>
  <c r="T586" i="1"/>
  <c r="U586" i="1" s="1"/>
  <c r="T634" i="1"/>
  <c r="U634" i="1" s="1"/>
  <c r="T568" i="1"/>
  <c r="U568" i="1" s="1"/>
  <c r="T575" i="1"/>
  <c r="U575" i="1" s="1"/>
  <c r="T615" i="1"/>
  <c r="U615" i="1" s="1"/>
  <c r="T604" i="1"/>
  <c r="U604" i="1" s="1"/>
  <c r="T622" i="1"/>
  <c r="U622" i="1" s="1"/>
  <c r="T640" i="1"/>
  <c r="U640" i="1" s="1"/>
  <c r="T603" i="1"/>
  <c r="U603" i="1" s="1"/>
  <c r="T574" i="1"/>
  <c r="U574" i="1" s="1"/>
  <c r="T614" i="1"/>
  <c r="U614" i="1" s="1"/>
  <c r="T594" i="1"/>
  <c r="U594" i="1" s="1"/>
  <c r="T639" i="1"/>
  <c r="U639" i="1" s="1"/>
  <c r="T633" i="1"/>
  <c r="U633" i="1" s="1"/>
  <c r="T646" i="1"/>
  <c r="U646" i="1" s="1"/>
  <c r="T632" i="1"/>
  <c r="U632" i="1" s="1"/>
  <c r="T613" i="1"/>
  <c r="U613" i="1" s="1"/>
  <c r="T567" i="1"/>
  <c r="U567" i="1" s="1"/>
  <c r="T621" i="1"/>
  <c r="U621" i="1" s="1"/>
  <c r="T645" i="1"/>
  <c r="U645" i="1" s="1"/>
  <c r="T638" i="1"/>
  <c r="U638" i="1" s="1"/>
  <c r="T637" i="1"/>
  <c r="U637" i="1" s="1"/>
  <c r="T631" i="1"/>
  <c r="U631" i="1" s="1"/>
  <c r="T630" i="1"/>
  <c r="U630" i="1" s="1"/>
  <c r="T627" i="1"/>
  <c r="U627" i="1" s="1"/>
  <c r="T612" i="1"/>
  <c r="U612" i="1" s="1"/>
  <c r="T611" i="1"/>
  <c r="U611" i="1" s="1"/>
  <c r="T602" i="1"/>
  <c r="U602" i="1" s="1"/>
  <c r="T601" i="1"/>
  <c r="U601" i="1" s="1"/>
  <c r="T593" i="1"/>
  <c r="U593" i="1" s="1"/>
  <c r="T592" i="1"/>
  <c r="U592" i="1" s="1"/>
  <c r="T591" i="1"/>
  <c r="U591" i="1" s="1"/>
  <c r="T590" i="1"/>
  <c r="U590" i="1" s="1"/>
  <c r="T585" i="1"/>
  <c r="U585" i="1" s="1"/>
  <c r="T584" i="1"/>
  <c r="U584" i="1" s="1"/>
  <c r="T566" i="1"/>
  <c r="U566" i="1" s="1"/>
  <c r="T600" i="1"/>
  <c r="U600" i="1" s="1"/>
  <c r="T510" i="1"/>
  <c r="U510" i="1" s="1"/>
  <c r="T365" i="1"/>
  <c r="U365" i="1" s="1"/>
  <c r="T835" i="1"/>
  <c r="U835" i="1" s="1"/>
  <c r="T509" i="1"/>
  <c r="U509" i="1" s="1"/>
  <c r="T810" i="1"/>
  <c r="U810" i="1" s="1"/>
  <c r="T508" i="1"/>
  <c r="U508" i="1" s="1"/>
  <c r="T501" i="1"/>
  <c r="U501" i="1" s="1"/>
  <c r="T507" i="1"/>
  <c r="U507" i="1" s="1"/>
  <c r="T265" i="1"/>
  <c r="U265" i="1" s="1"/>
  <c r="T506" i="1"/>
  <c r="U506" i="1" s="1"/>
  <c r="T834" i="1"/>
  <c r="U834" i="1" s="1"/>
  <c r="T364" i="1"/>
  <c r="U364" i="1" s="1"/>
  <c r="T815" i="1"/>
  <c r="U815" i="1" s="1"/>
  <c r="T368" i="1"/>
  <c r="U368" i="1" s="1"/>
  <c r="T363" i="1"/>
  <c r="U363" i="1" s="1"/>
  <c r="T505" i="1"/>
  <c r="U505" i="1" s="1"/>
  <c r="T785" i="1"/>
  <c r="U785" i="1" s="1"/>
  <c r="T500" i="1"/>
  <c r="U500" i="1" s="1"/>
  <c r="T362" i="1"/>
  <c r="U362" i="1" s="1"/>
  <c r="T504" i="1"/>
  <c r="U504" i="1" s="1"/>
  <c r="T809" i="1"/>
  <c r="U809" i="1" s="1"/>
  <c r="T361" i="1"/>
  <c r="U361" i="1" s="1"/>
  <c r="T823" i="1"/>
  <c r="U823" i="1" s="1"/>
  <c r="T784" i="1"/>
  <c r="U784" i="1" s="1"/>
  <c r="T503" i="1"/>
  <c r="U503" i="1" s="1"/>
  <c r="T502" i="1"/>
  <c r="U502" i="1" s="1"/>
  <c r="T797" i="1"/>
  <c r="U797" i="1" s="1"/>
  <c r="T808" i="1"/>
  <c r="U808" i="1" s="1"/>
  <c r="T833" i="1"/>
  <c r="U833" i="1" s="1"/>
  <c r="T822" i="1"/>
  <c r="U822" i="1" s="1"/>
  <c r="T367" i="1"/>
  <c r="U367" i="1" s="1"/>
  <c r="T360" i="1"/>
  <c r="U360" i="1" s="1"/>
  <c r="T359" i="1"/>
  <c r="U359" i="1" s="1"/>
  <c r="T511" i="1"/>
  <c r="U511" i="1" s="1"/>
  <c r="T807" i="1"/>
  <c r="U807" i="1" s="1"/>
  <c r="T796" i="1"/>
  <c r="U796" i="1" s="1"/>
  <c r="T358" i="1"/>
  <c r="U358" i="1" s="1"/>
  <c r="T783" i="1"/>
  <c r="U783" i="1" s="1"/>
  <c r="T821" i="1"/>
  <c r="U821" i="1" s="1"/>
  <c r="T832" i="1"/>
  <c r="U832" i="1" s="1"/>
  <c r="T831" i="1"/>
  <c r="U831" i="1" s="1"/>
  <c r="T782" i="1"/>
  <c r="U782" i="1" s="1"/>
  <c r="T795" i="1"/>
  <c r="U795" i="1" s="1"/>
  <c r="T794" i="1"/>
  <c r="U794" i="1" s="1"/>
  <c r="T806" i="1"/>
  <c r="U806" i="1" s="1"/>
  <c r="T830" i="1"/>
  <c r="U830" i="1" s="1"/>
  <c r="T820" i="1"/>
  <c r="U820" i="1" s="1"/>
  <c r="T781" i="1"/>
  <c r="U781" i="1" s="1"/>
  <c r="T499" i="1"/>
  <c r="U499" i="1" s="1"/>
  <c r="T780" i="1"/>
  <c r="U780" i="1" s="1"/>
  <c r="T779" i="1"/>
  <c r="U779" i="1" s="1"/>
  <c r="T819" i="1"/>
  <c r="U819" i="1" s="1"/>
  <c r="T793" i="1"/>
  <c r="U793" i="1" s="1"/>
  <c r="T778" i="1"/>
  <c r="U778" i="1" s="1"/>
  <c r="T792" i="1"/>
  <c r="U792" i="1" s="1"/>
  <c r="T791" i="1"/>
  <c r="U791" i="1" s="1"/>
  <c r="T777" i="1"/>
  <c r="U777" i="1" s="1"/>
  <c r="T498" i="1"/>
  <c r="U498" i="1" s="1"/>
  <c r="T268" i="1"/>
  <c r="U268" i="1" s="1"/>
  <c r="T267" i="1"/>
  <c r="U267" i="1" s="1"/>
  <c r="T357" i="1"/>
  <c r="U357" i="1" s="1"/>
  <c r="T805" i="1"/>
  <c r="U805" i="1" s="1"/>
  <c r="T818" i="1"/>
  <c r="U818" i="1" s="1"/>
  <c r="T817" i="1"/>
  <c r="U817" i="1" s="1"/>
  <c r="T264" i="1"/>
  <c r="U264" i="1" s="1"/>
  <c r="T814" i="1"/>
  <c r="U814" i="1" s="1"/>
  <c r="T804" i="1"/>
  <c r="U804" i="1" s="1"/>
  <c r="T829" i="1"/>
  <c r="U829" i="1" s="1"/>
  <c r="T356" i="1"/>
  <c r="U356" i="1" s="1"/>
  <c r="T828" i="1"/>
  <c r="U828" i="1" s="1"/>
  <c r="T827" i="1"/>
  <c r="U827" i="1" s="1"/>
  <c r="T826" i="1"/>
  <c r="U826" i="1" s="1"/>
  <c r="T825" i="1"/>
  <c r="U825" i="1" s="1"/>
  <c r="T824" i="1"/>
  <c r="U824" i="1" s="1"/>
  <c r="T816" i="1"/>
  <c r="U816" i="1" s="1"/>
  <c r="T263" i="1"/>
  <c r="U263" i="1" s="1"/>
  <c r="T266" i="1"/>
  <c r="U266" i="1" s="1"/>
  <c r="T262" i="1"/>
  <c r="U262" i="1" s="1"/>
  <c r="T803" i="1"/>
  <c r="U803" i="1" s="1"/>
  <c r="T802" i="1"/>
  <c r="U802" i="1" s="1"/>
  <c r="T801" i="1"/>
  <c r="U801" i="1" s="1"/>
  <c r="T800" i="1"/>
  <c r="U800" i="1" s="1"/>
  <c r="T799" i="1"/>
  <c r="U799" i="1" s="1"/>
  <c r="T790" i="1"/>
  <c r="U790" i="1" s="1"/>
  <c r="T789" i="1"/>
  <c r="U789" i="1" s="1"/>
  <c r="T788" i="1"/>
  <c r="U788" i="1" s="1"/>
  <c r="T787" i="1"/>
  <c r="U787" i="1" s="1"/>
  <c r="T786" i="1"/>
  <c r="U786" i="1" s="1"/>
  <c r="T813" i="1"/>
  <c r="U813" i="1" s="1"/>
  <c r="T812" i="1"/>
  <c r="U812" i="1" s="1"/>
  <c r="T366" i="1"/>
  <c r="U366" i="1" s="1"/>
  <c r="T811" i="1"/>
  <c r="U811" i="1" s="1"/>
  <c r="T798" i="1"/>
  <c r="U798" i="1" s="1"/>
  <c r="T565" i="1"/>
  <c r="U565" i="1" s="1"/>
  <c r="T437" i="1"/>
  <c r="U437" i="1" s="1"/>
  <c r="T448" i="1"/>
  <c r="U448" i="1" s="1"/>
  <c r="T564" i="1"/>
  <c r="U564" i="1" s="1"/>
  <c r="T423" i="1"/>
  <c r="U423" i="1" s="1"/>
  <c r="T538" i="1"/>
  <c r="U538" i="1" s="1"/>
  <c r="T563" i="1"/>
  <c r="U563" i="1" s="1"/>
  <c r="T412" i="1"/>
  <c r="U412" i="1" s="1"/>
  <c r="T422" i="1"/>
  <c r="U422" i="1" s="1"/>
  <c r="T411" i="1"/>
  <c r="U411" i="1" s="1"/>
  <c r="T562" i="1"/>
  <c r="U562" i="1" s="1"/>
  <c r="T410" i="1"/>
  <c r="U410" i="1" s="1"/>
  <c r="T409" i="1"/>
  <c r="U409" i="1" s="1"/>
  <c r="T436" i="1"/>
  <c r="U436" i="1" s="1"/>
  <c r="T408" i="1"/>
  <c r="U408" i="1" s="1"/>
  <c r="T435" i="1"/>
  <c r="U435" i="1" s="1"/>
  <c r="T537" i="1"/>
  <c r="U537" i="1" s="1"/>
  <c r="T407" i="1"/>
  <c r="U407" i="1" s="1"/>
  <c r="T406" i="1"/>
  <c r="U406" i="1" s="1"/>
  <c r="T561" i="1"/>
  <c r="U561" i="1" s="1"/>
  <c r="T405" i="1"/>
  <c r="U405" i="1" s="1"/>
  <c r="T404" i="1"/>
  <c r="U404" i="1" s="1"/>
  <c r="T403" i="1"/>
  <c r="U403" i="1" s="1"/>
  <c r="T519" i="1"/>
  <c r="U519" i="1" s="1"/>
  <c r="T421" i="1"/>
  <c r="U421" i="1" s="1"/>
  <c r="T402" i="1"/>
  <c r="U402" i="1" s="1"/>
  <c r="T401" i="1"/>
  <c r="U401" i="1" s="1"/>
  <c r="T560" i="1"/>
  <c r="U560" i="1" s="1"/>
  <c r="T434" i="1"/>
  <c r="U434" i="1" s="1"/>
  <c r="T433" i="1"/>
  <c r="U433" i="1" s="1"/>
  <c r="T432" i="1"/>
  <c r="U432" i="1" s="1"/>
  <c r="T400" i="1"/>
  <c r="U400" i="1" s="1"/>
  <c r="T548" i="1"/>
  <c r="U548" i="1" s="1"/>
  <c r="T518" i="1"/>
  <c r="U518" i="1" s="1"/>
  <c r="T420" i="1"/>
  <c r="U420" i="1" s="1"/>
  <c r="T399" i="1"/>
  <c r="U399" i="1" s="1"/>
  <c r="T559" i="1"/>
  <c r="U559" i="1" s="1"/>
  <c r="T398" i="1"/>
  <c r="U398" i="1" s="1"/>
  <c r="T558" i="1"/>
  <c r="U558" i="1" s="1"/>
  <c r="T397" i="1"/>
  <c r="U397" i="1" s="1"/>
  <c r="T557" i="1"/>
  <c r="U557" i="1" s="1"/>
  <c r="T517" i="1"/>
  <c r="U517" i="1" s="1"/>
  <c r="T396" i="1"/>
  <c r="U396" i="1" s="1"/>
  <c r="T395" i="1"/>
  <c r="U395" i="1" s="1"/>
  <c r="T394" i="1"/>
  <c r="U394" i="1" s="1"/>
  <c r="T431" i="1"/>
  <c r="U431" i="1" s="1"/>
  <c r="T536" i="1"/>
  <c r="U536" i="1" s="1"/>
  <c r="T556" i="1"/>
  <c r="U556" i="1" s="1"/>
  <c r="T535" i="1"/>
  <c r="U535" i="1" s="1"/>
  <c r="T534" i="1"/>
  <c r="U534" i="1" s="1"/>
  <c r="T533" i="1"/>
  <c r="U533" i="1" s="1"/>
  <c r="T555" i="1"/>
  <c r="U555" i="1" s="1"/>
  <c r="T430" i="1"/>
  <c r="U430" i="1" s="1"/>
  <c r="T447" i="1"/>
  <c r="U447" i="1" s="1"/>
  <c r="T393" i="1"/>
  <c r="U393" i="1" s="1"/>
  <c r="T554" i="1"/>
  <c r="U554" i="1" s="1"/>
  <c r="T553" i="1"/>
  <c r="U553" i="1" s="1"/>
  <c r="T419" i="1"/>
  <c r="U419" i="1" s="1"/>
  <c r="T446" i="1"/>
  <c r="U446" i="1" s="1"/>
  <c r="T392" i="1"/>
  <c r="U392" i="1" s="1"/>
  <c r="T547" i="1"/>
  <c r="U547" i="1" s="1"/>
  <c r="T391" i="1"/>
  <c r="U391" i="1" s="1"/>
  <c r="T445" i="1"/>
  <c r="U445" i="1" s="1"/>
  <c r="T390" i="1"/>
  <c r="U390" i="1" s="1"/>
  <c r="T546" i="1"/>
  <c r="U546" i="1" s="1"/>
  <c r="T429" i="1"/>
  <c r="U429" i="1" s="1"/>
  <c r="T545" i="1"/>
  <c r="U545" i="1" s="1"/>
  <c r="T532" i="1"/>
  <c r="U532" i="1" s="1"/>
  <c r="T528" i="1"/>
  <c r="U528" i="1" s="1"/>
  <c r="T527" i="1"/>
  <c r="U527" i="1" s="1"/>
  <c r="T544" i="1"/>
  <c r="U544" i="1" s="1"/>
  <c r="T543" i="1"/>
  <c r="U543" i="1" s="1"/>
  <c r="T526" i="1"/>
  <c r="U526" i="1" s="1"/>
  <c r="T542" i="1"/>
  <c r="U542" i="1" s="1"/>
  <c r="T381" i="1"/>
  <c r="U381" i="1" s="1"/>
  <c r="T525" i="1"/>
  <c r="U525" i="1" s="1"/>
  <c r="T541" i="1"/>
  <c r="U541" i="1" s="1"/>
  <c r="T444" i="1"/>
  <c r="U444" i="1" s="1"/>
  <c r="T552" i="1"/>
  <c r="U552" i="1" s="1"/>
  <c r="T443" i="1"/>
  <c r="U443" i="1" s="1"/>
  <c r="T389" i="1"/>
  <c r="U389" i="1" s="1"/>
  <c r="T516" i="1"/>
  <c r="U516" i="1" s="1"/>
  <c r="T428" i="1"/>
  <c r="U428" i="1" s="1"/>
  <c r="T388" i="1"/>
  <c r="U388" i="1" s="1"/>
  <c r="T540" i="1"/>
  <c r="U540" i="1" s="1"/>
  <c r="T524" i="1"/>
  <c r="U524" i="1" s="1"/>
  <c r="T551" i="1"/>
  <c r="U551" i="1" s="1"/>
  <c r="T539" i="1"/>
  <c r="U539" i="1" s="1"/>
  <c r="T531" i="1"/>
  <c r="U531" i="1" s="1"/>
  <c r="T550" i="1"/>
  <c r="U550" i="1" s="1"/>
  <c r="T387" i="1"/>
  <c r="U387" i="1" s="1"/>
  <c r="T418" i="1"/>
  <c r="U418" i="1" s="1"/>
  <c r="T549" i="1"/>
  <c r="U549" i="1" s="1"/>
  <c r="T427" i="1"/>
  <c r="U427" i="1" s="1"/>
  <c r="T386" i="1"/>
  <c r="U386" i="1" s="1"/>
  <c r="T442" i="1"/>
  <c r="U442" i="1" s="1"/>
  <c r="T515" i="1"/>
  <c r="U515" i="1" s="1"/>
  <c r="T514" i="1"/>
  <c r="U514" i="1" s="1"/>
  <c r="T380" i="1"/>
  <c r="U380" i="1" s="1"/>
  <c r="T513" i="1"/>
  <c r="U513" i="1" s="1"/>
  <c r="T379" i="1"/>
  <c r="U379" i="1" s="1"/>
  <c r="T378" i="1"/>
  <c r="U378" i="1" s="1"/>
  <c r="T377" i="1"/>
  <c r="U377" i="1" s="1"/>
  <c r="T426" i="1"/>
  <c r="U426" i="1" s="1"/>
  <c r="T376" i="1"/>
  <c r="U376" i="1" s="1"/>
  <c r="T441" i="1"/>
  <c r="U441" i="1" s="1"/>
  <c r="T385" i="1"/>
  <c r="U385" i="1" s="1"/>
  <c r="T384" i="1"/>
  <c r="U384" i="1" s="1"/>
  <c r="T375" i="1"/>
  <c r="U375" i="1" s="1"/>
  <c r="T383" i="1"/>
  <c r="U383" i="1" s="1"/>
  <c r="T417" i="1"/>
  <c r="U417" i="1" s="1"/>
  <c r="T416" i="1"/>
  <c r="U416" i="1" s="1"/>
  <c r="T440" i="1"/>
  <c r="U440" i="1" s="1"/>
  <c r="T439" i="1"/>
  <c r="U439" i="1" s="1"/>
  <c r="T425" i="1"/>
  <c r="U425" i="1" s="1"/>
  <c r="T424" i="1"/>
  <c r="U424" i="1" s="1"/>
  <c r="T415" i="1"/>
  <c r="U415" i="1" s="1"/>
  <c r="T414" i="1"/>
  <c r="U414" i="1" s="1"/>
  <c r="T382" i="1"/>
  <c r="U382" i="1" s="1"/>
  <c r="T530" i="1"/>
  <c r="U530" i="1" s="1"/>
  <c r="T529" i="1"/>
  <c r="U529" i="1" s="1"/>
  <c r="T523" i="1"/>
  <c r="U523" i="1" s="1"/>
  <c r="T522" i="1"/>
  <c r="U522" i="1" s="1"/>
  <c r="T521" i="1"/>
  <c r="U521" i="1" s="1"/>
  <c r="T520" i="1"/>
  <c r="U520" i="1" s="1"/>
  <c r="T512" i="1"/>
  <c r="U512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413" i="1"/>
  <c r="U413" i="1" s="1"/>
  <c r="T438" i="1"/>
  <c r="U438" i="1" s="1"/>
  <c r="T485" i="1"/>
  <c r="U485" i="1" s="1"/>
  <c r="T477" i="1"/>
  <c r="U477" i="1" s="1"/>
  <c r="T463" i="1"/>
  <c r="U463" i="1" s="1"/>
  <c r="T453" i="1"/>
  <c r="U453" i="1" s="1"/>
  <c r="T452" i="1"/>
  <c r="U452" i="1" s="1"/>
  <c r="T467" i="1"/>
  <c r="U467" i="1" s="1"/>
  <c r="T466" i="1"/>
  <c r="U466" i="1" s="1"/>
  <c r="T462" i="1"/>
  <c r="U462" i="1" s="1"/>
  <c r="T484" i="1"/>
  <c r="U484" i="1" s="1"/>
  <c r="T472" i="1"/>
  <c r="U472" i="1" s="1"/>
  <c r="T471" i="1"/>
  <c r="U471" i="1" s="1"/>
  <c r="T483" i="1"/>
  <c r="U483" i="1" s="1"/>
  <c r="T470" i="1"/>
  <c r="U470" i="1" s="1"/>
  <c r="T461" i="1"/>
  <c r="U461" i="1" s="1"/>
  <c r="T497" i="1"/>
  <c r="U497" i="1" s="1"/>
  <c r="T496" i="1"/>
  <c r="U496" i="1" s="1"/>
  <c r="T469" i="1"/>
  <c r="U469" i="1" s="1"/>
  <c r="T476" i="1"/>
  <c r="U476" i="1" s="1"/>
  <c r="T495" i="1"/>
  <c r="U495" i="1" s="1"/>
  <c r="T494" i="1"/>
  <c r="U494" i="1" s="1"/>
  <c r="T475" i="1"/>
  <c r="U475" i="1" s="1"/>
  <c r="T451" i="1"/>
  <c r="U451" i="1" s="1"/>
  <c r="T450" i="1"/>
  <c r="U450" i="1" s="1"/>
  <c r="T493" i="1"/>
  <c r="U493" i="1" s="1"/>
  <c r="T459" i="1"/>
  <c r="U459" i="1" s="1"/>
  <c r="T492" i="1"/>
  <c r="U492" i="1" s="1"/>
  <c r="T491" i="1"/>
  <c r="U491" i="1" s="1"/>
  <c r="T458" i="1"/>
  <c r="U458" i="1" s="1"/>
  <c r="T457" i="1"/>
  <c r="U457" i="1" s="1"/>
  <c r="T490" i="1"/>
  <c r="U490" i="1" s="1"/>
  <c r="T489" i="1"/>
  <c r="U489" i="1" s="1"/>
  <c r="T456" i="1"/>
  <c r="U456" i="1" s="1"/>
  <c r="T465" i="1"/>
  <c r="U465" i="1" s="1"/>
  <c r="T474" i="1"/>
  <c r="U474" i="1" s="1"/>
  <c r="T449" i="1"/>
  <c r="U449" i="1" s="1"/>
  <c r="T468" i="1"/>
  <c r="U468" i="1" s="1"/>
  <c r="T473" i="1"/>
  <c r="U473" i="1" s="1"/>
  <c r="T482" i="1"/>
  <c r="U482" i="1" s="1"/>
  <c r="T481" i="1"/>
  <c r="U481" i="1" s="1"/>
  <c r="T464" i="1"/>
  <c r="U464" i="1" s="1"/>
  <c r="T460" i="1"/>
  <c r="U460" i="1" s="1"/>
  <c r="T488" i="1"/>
  <c r="U488" i="1" s="1"/>
  <c r="T455" i="1"/>
  <c r="U455" i="1" s="1"/>
  <c r="T487" i="1"/>
  <c r="U487" i="1" s="1"/>
  <c r="T480" i="1"/>
  <c r="U480" i="1" s="1"/>
  <c r="T479" i="1"/>
  <c r="U479" i="1" s="1"/>
  <c r="T478" i="1"/>
  <c r="U478" i="1" s="1"/>
  <c r="T454" i="1"/>
  <c r="U454" i="1" s="1"/>
  <c r="T486" i="1"/>
  <c r="U486" i="1" s="1"/>
  <c r="T310" i="1"/>
  <c r="U310" i="1" s="1"/>
  <c r="T309" i="1"/>
  <c r="U309" i="1" s="1"/>
  <c r="T308" i="1"/>
  <c r="U308" i="1" s="1"/>
  <c r="T342" i="1"/>
  <c r="U342" i="1" s="1"/>
  <c r="T341" i="1"/>
  <c r="U341" i="1" s="1"/>
  <c r="T340" i="1"/>
  <c r="U340" i="1" s="1"/>
  <c r="T299" i="1"/>
  <c r="U299" i="1" s="1"/>
  <c r="T298" i="1"/>
  <c r="U298" i="1" s="1"/>
  <c r="T297" i="1"/>
  <c r="U297" i="1" s="1"/>
  <c r="T296" i="1"/>
  <c r="U296" i="1" s="1"/>
  <c r="T295" i="1"/>
  <c r="U295" i="1" s="1"/>
  <c r="T318" i="1"/>
  <c r="U318" i="1" s="1"/>
  <c r="T274" i="1"/>
  <c r="U274" i="1" s="1"/>
  <c r="T355" i="1"/>
  <c r="U355" i="1" s="1"/>
  <c r="T279" i="1"/>
  <c r="U279" i="1" s="1"/>
  <c r="T339" i="1"/>
  <c r="U339" i="1" s="1"/>
  <c r="T354" i="1"/>
  <c r="U354" i="1" s="1"/>
  <c r="T291" i="1"/>
  <c r="U291" i="1" s="1"/>
  <c r="T338" i="1"/>
  <c r="U338" i="1" s="1"/>
  <c r="T290" i="1"/>
  <c r="U290" i="1" s="1"/>
  <c r="T307" i="1"/>
  <c r="U307" i="1" s="1"/>
  <c r="T289" i="1"/>
  <c r="U289" i="1" s="1"/>
  <c r="T288" i="1"/>
  <c r="U288" i="1" s="1"/>
  <c r="T287" i="1"/>
  <c r="U287" i="1" s="1"/>
  <c r="T326" i="1"/>
  <c r="U326" i="1" s="1"/>
  <c r="T306" i="1"/>
  <c r="U306" i="1" s="1"/>
  <c r="T286" i="1"/>
  <c r="U286" i="1" s="1"/>
  <c r="T317" i="1"/>
  <c r="U317" i="1" s="1"/>
  <c r="T305" i="1"/>
  <c r="U305" i="1" s="1"/>
  <c r="T304" i="1"/>
  <c r="U304" i="1" s="1"/>
  <c r="T285" i="1"/>
  <c r="U285" i="1" s="1"/>
  <c r="T316" i="1"/>
  <c r="U316" i="1" s="1"/>
  <c r="T325" i="1"/>
  <c r="U325" i="1" s="1"/>
  <c r="T303" i="1"/>
  <c r="U303" i="1" s="1"/>
  <c r="T353" i="1"/>
  <c r="U353" i="1" s="1"/>
  <c r="T294" i="1"/>
  <c r="U294" i="1" s="1"/>
  <c r="T261" i="1"/>
  <c r="U261" i="1" s="1"/>
  <c r="T284" i="1"/>
  <c r="U284" i="1" s="1"/>
  <c r="T315" i="1"/>
  <c r="U315" i="1" s="1"/>
  <c r="T352" i="1"/>
  <c r="U352" i="1" s="1"/>
  <c r="T283" i="1"/>
  <c r="U283" i="1" s="1"/>
  <c r="T282" i="1"/>
  <c r="U282" i="1" s="1"/>
  <c r="T324" i="1"/>
  <c r="U324" i="1" s="1"/>
  <c r="T278" i="1"/>
  <c r="U278" i="1" s="1"/>
  <c r="T330" i="1"/>
  <c r="U330" i="1" s="1"/>
  <c r="T323" i="1"/>
  <c r="U323" i="1" s="1"/>
  <c r="T322" i="1"/>
  <c r="U322" i="1" s="1"/>
  <c r="T277" i="1"/>
  <c r="U277" i="1" s="1"/>
  <c r="T293" i="1"/>
  <c r="U293" i="1" s="1"/>
  <c r="T329" i="1"/>
  <c r="U329" i="1" s="1"/>
  <c r="T302" i="1"/>
  <c r="U302" i="1" s="1"/>
  <c r="T292" i="1"/>
  <c r="U292" i="1" s="1"/>
  <c r="T328" i="1"/>
  <c r="U328" i="1" s="1"/>
  <c r="T281" i="1"/>
  <c r="U281" i="1" s="1"/>
  <c r="T351" i="1"/>
  <c r="U351" i="1" s="1"/>
  <c r="T337" i="1"/>
  <c r="U337" i="1" s="1"/>
  <c r="T280" i="1"/>
  <c r="U280" i="1" s="1"/>
  <c r="T276" i="1"/>
  <c r="U276" i="1" s="1"/>
  <c r="T321" i="1"/>
  <c r="U321" i="1" s="1"/>
  <c r="T320" i="1"/>
  <c r="U320" i="1" s="1"/>
  <c r="T319" i="1"/>
  <c r="U319" i="1" s="1"/>
  <c r="T336" i="1"/>
  <c r="U336" i="1" s="1"/>
  <c r="T350" i="1"/>
  <c r="U350" i="1" s="1"/>
  <c r="T301" i="1"/>
  <c r="U301" i="1" s="1"/>
  <c r="T300" i="1"/>
  <c r="U300" i="1" s="1"/>
  <c r="T327" i="1"/>
  <c r="U327" i="1" s="1"/>
  <c r="T349" i="1"/>
  <c r="U349" i="1" s="1"/>
  <c r="T348" i="1"/>
  <c r="U348" i="1" s="1"/>
  <c r="T347" i="1"/>
  <c r="U347" i="1" s="1"/>
  <c r="T346" i="1"/>
  <c r="U346" i="1" s="1"/>
  <c r="T345" i="1"/>
  <c r="U345" i="1" s="1"/>
  <c r="T335" i="1"/>
  <c r="U335" i="1" s="1"/>
  <c r="T334" i="1"/>
  <c r="U334" i="1" s="1"/>
  <c r="T333" i="1"/>
  <c r="U333" i="1" s="1"/>
  <c r="T344" i="1"/>
  <c r="U344" i="1" s="1"/>
  <c r="T273" i="1"/>
  <c r="U273" i="1" s="1"/>
  <c r="T275" i="1"/>
  <c r="U275" i="1" s="1"/>
  <c r="T332" i="1"/>
  <c r="U332" i="1" s="1"/>
  <c r="T314" i="1"/>
  <c r="U314" i="1" s="1"/>
  <c r="T343" i="1"/>
  <c r="U343" i="1" s="1"/>
  <c r="T331" i="1"/>
  <c r="U331" i="1" s="1"/>
  <c r="T313" i="1"/>
  <c r="U313" i="1" s="1"/>
  <c r="T312" i="1"/>
  <c r="U312" i="1" s="1"/>
  <c r="T311" i="1"/>
  <c r="U311" i="1" s="1"/>
  <c r="T272" i="1"/>
  <c r="U272" i="1" s="1"/>
  <c r="T271" i="1"/>
  <c r="U271" i="1" s="1"/>
  <c r="T270" i="1"/>
  <c r="U270" i="1" s="1"/>
  <c r="T269" i="1"/>
  <c r="U269" i="1" s="1"/>
  <c r="T219" i="1"/>
  <c r="U219" i="1" s="1"/>
  <c r="T751" i="1"/>
  <c r="U751" i="1" s="1"/>
  <c r="T238" i="1"/>
  <c r="U238" i="1" s="1"/>
  <c r="T196" i="1"/>
  <c r="U196" i="1" s="1"/>
  <c r="T230" i="1"/>
  <c r="U230" i="1" s="1"/>
  <c r="T741" i="1"/>
  <c r="U741" i="1" s="1"/>
  <c r="T186" i="1"/>
  <c r="U186" i="1" s="1"/>
  <c r="T185" i="1"/>
  <c r="U185" i="1" s="1"/>
  <c r="T218" i="1"/>
  <c r="U218" i="1" s="1"/>
  <c r="T224" i="1"/>
  <c r="U224" i="1" s="1"/>
  <c r="T237" i="1"/>
  <c r="U237" i="1" s="1"/>
  <c r="T223" i="1"/>
  <c r="U223" i="1" s="1"/>
  <c r="T740" i="1"/>
  <c r="U740" i="1" s="1"/>
  <c r="T750" i="1"/>
  <c r="U750" i="1" s="1"/>
  <c r="T217" i="1"/>
  <c r="U217" i="1" s="1"/>
  <c r="T209" i="1"/>
  <c r="U209" i="1" s="1"/>
  <c r="T208" i="1"/>
  <c r="U208" i="1" s="1"/>
  <c r="T768" i="1"/>
  <c r="U768" i="1" s="1"/>
  <c r="T216" i="1"/>
  <c r="U216" i="1" s="1"/>
  <c r="T749" i="1"/>
  <c r="U749" i="1" s="1"/>
  <c r="T254" i="1"/>
  <c r="U254" i="1" s="1"/>
  <c r="T748" i="1"/>
  <c r="U748" i="1" s="1"/>
  <c r="T215" i="1"/>
  <c r="U215" i="1" s="1"/>
  <c r="T747" i="1"/>
  <c r="U747" i="1" s="1"/>
  <c r="T207" i="1"/>
  <c r="U207" i="1" s="1"/>
  <c r="T184" i="1"/>
  <c r="U184" i="1" s="1"/>
  <c r="T229" i="1"/>
  <c r="U229" i="1" s="1"/>
  <c r="T214" i="1"/>
  <c r="U214" i="1" s="1"/>
  <c r="T183" i="1"/>
  <c r="U183" i="1" s="1"/>
  <c r="T206" i="1"/>
  <c r="U206" i="1" s="1"/>
  <c r="T767" i="1"/>
  <c r="U767" i="1" s="1"/>
  <c r="T776" i="1"/>
  <c r="U776" i="1" s="1"/>
  <c r="T758" i="1"/>
  <c r="U758" i="1" s="1"/>
  <c r="T746" i="1"/>
  <c r="U746" i="1" s="1"/>
  <c r="T195" i="1"/>
  <c r="U195" i="1" s="1"/>
  <c r="T757" i="1"/>
  <c r="U757" i="1" s="1"/>
  <c r="T205" i="1"/>
  <c r="U205" i="1" s="1"/>
  <c r="T739" i="1"/>
  <c r="U739" i="1" s="1"/>
  <c r="T766" i="1"/>
  <c r="U766" i="1" s="1"/>
  <c r="T236" i="1"/>
  <c r="U236" i="1" s="1"/>
  <c r="T253" i="1"/>
  <c r="U253" i="1" s="1"/>
  <c r="T213" i="1"/>
  <c r="U213" i="1" s="1"/>
  <c r="T194" i="1"/>
  <c r="U194" i="1" s="1"/>
  <c r="T235" i="1"/>
  <c r="U235" i="1" s="1"/>
  <c r="T193" i="1"/>
  <c r="U193" i="1" s="1"/>
  <c r="T234" i="1"/>
  <c r="U234" i="1" s="1"/>
  <c r="T738" i="1"/>
  <c r="U738" i="1" s="1"/>
  <c r="T192" i="1"/>
  <c r="U192" i="1" s="1"/>
  <c r="T204" i="1"/>
  <c r="U204" i="1" s="1"/>
  <c r="T245" i="1"/>
  <c r="U245" i="1" s="1"/>
  <c r="T212" i="1"/>
  <c r="U212" i="1" s="1"/>
  <c r="T228" i="1"/>
  <c r="U228" i="1" s="1"/>
  <c r="T745" i="1"/>
  <c r="U745" i="1" s="1"/>
  <c r="T737" i="1"/>
  <c r="U737" i="1" s="1"/>
  <c r="T736" i="1"/>
  <c r="U736" i="1" s="1"/>
  <c r="T765" i="1"/>
  <c r="U765" i="1" s="1"/>
  <c r="T735" i="1"/>
  <c r="U735" i="1" s="1"/>
  <c r="T203" i="1"/>
  <c r="U203" i="1" s="1"/>
  <c r="T764" i="1"/>
  <c r="U764" i="1" s="1"/>
  <c r="T734" i="1"/>
  <c r="U734" i="1" s="1"/>
  <c r="T252" i="1"/>
  <c r="U252" i="1" s="1"/>
  <c r="T744" i="1"/>
  <c r="U744" i="1" s="1"/>
  <c r="T222" i="1"/>
  <c r="U222" i="1" s="1"/>
  <c r="T733" i="1"/>
  <c r="U733" i="1" s="1"/>
  <c r="T191" i="1"/>
  <c r="U191" i="1" s="1"/>
  <c r="T227" i="1"/>
  <c r="U227" i="1" s="1"/>
  <c r="T251" i="1"/>
  <c r="U251" i="1" s="1"/>
  <c r="T182" i="1"/>
  <c r="U182" i="1" s="1"/>
  <c r="T244" i="1"/>
  <c r="U244" i="1" s="1"/>
  <c r="T756" i="1"/>
  <c r="U756" i="1" s="1"/>
  <c r="T226" i="1"/>
  <c r="U226" i="1" s="1"/>
  <c r="T763" i="1"/>
  <c r="U763" i="1" s="1"/>
  <c r="T181" i="1"/>
  <c r="U181" i="1" s="1"/>
  <c r="T243" i="1"/>
  <c r="U243" i="1" s="1"/>
  <c r="T250" i="1"/>
  <c r="U250" i="1" s="1"/>
  <c r="T260" i="1"/>
  <c r="U260" i="1" s="1"/>
  <c r="T202" i="1"/>
  <c r="U202" i="1" s="1"/>
  <c r="T755" i="1"/>
  <c r="U755" i="1" s="1"/>
  <c r="T775" i="1"/>
  <c r="U775" i="1" s="1"/>
  <c r="T201" i="1"/>
  <c r="U201" i="1" s="1"/>
  <c r="T225" i="1"/>
  <c r="U225" i="1" s="1"/>
  <c r="T200" i="1"/>
  <c r="U200" i="1" s="1"/>
  <c r="T233" i="1"/>
  <c r="U233" i="1" s="1"/>
  <c r="T259" i="1"/>
  <c r="U259" i="1" s="1"/>
  <c r="T242" i="1"/>
  <c r="U242" i="1" s="1"/>
  <c r="T258" i="1"/>
  <c r="U258" i="1" s="1"/>
  <c r="T743" i="1"/>
  <c r="U743" i="1" s="1"/>
  <c r="T754" i="1"/>
  <c r="U754" i="1" s="1"/>
  <c r="T221" i="1"/>
  <c r="U221" i="1" s="1"/>
  <c r="T732" i="1"/>
  <c r="U732" i="1" s="1"/>
  <c r="T241" i="1"/>
  <c r="U241" i="1" s="1"/>
  <c r="T220" i="1"/>
  <c r="U220" i="1" s="1"/>
  <c r="T240" i="1"/>
  <c r="U240" i="1" s="1"/>
  <c r="T199" i="1"/>
  <c r="U199" i="1" s="1"/>
  <c r="T232" i="1"/>
  <c r="U232" i="1" s="1"/>
  <c r="T198" i="1"/>
  <c r="U198" i="1" s="1"/>
  <c r="T257" i="1"/>
  <c r="U257" i="1" s="1"/>
  <c r="T774" i="1"/>
  <c r="U774" i="1" s="1"/>
  <c r="T762" i="1"/>
  <c r="U762" i="1" s="1"/>
  <c r="T231" i="1"/>
  <c r="U231" i="1" s="1"/>
  <c r="T190" i="1"/>
  <c r="U190" i="1" s="1"/>
  <c r="T742" i="1"/>
  <c r="U742" i="1" s="1"/>
  <c r="T189" i="1"/>
  <c r="U189" i="1" s="1"/>
  <c r="T211" i="1"/>
  <c r="U211" i="1" s="1"/>
  <c r="T249" i="1"/>
  <c r="U249" i="1" s="1"/>
  <c r="T731" i="1"/>
  <c r="U731" i="1" s="1"/>
  <c r="T773" i="1"/>
  <c r="U773" i="1" s="1"/>
  <c r="T772" i="1"/>
  <c r="U772" i="1" s="1"/>
  <c r="T771" i="1"/>
  <c r="U771" i="1" s="1"/>
  <c r="T770" i="1"/>
  <c r="U770" i="1" s="1"/>
  <c r="T769" i="1"/>
  <c r="U769" i="1" s="1"/>
  <c r="T761" i="1"/>
  <c r="U761" i="1" s="1"/>
  <c r="T760" i="1"/>
  <c r="U760" i="1" s="1"/>
  <c r="T759" i="1"/>
  <c r="U759" i="1" s="1"/>
  <c r="T210" i="1"/>
  <c r="U210" i="1" s="1"/>
  <c r="T753" i="1"/>
  <c r="U753" i="1" s="1"/>
  <c r="T752" i="1"/>
  <c r="U752" i="1" s="1"/>
  <c r="T248" i="1"/>
  <c r="U248" i="1" s="1"/>
  <c r="T247" i="1"/>
  <c r="U247" i="1" s="1"/>
  <c r="T246" i="1"/>
  <c r="U246" i="1" s="1"/>
  <c r="T730" i="1"/>
  <c r="U730" i="1" s="1"/>
  <c r="T729" i="1"/>
  <c r="U729" i="1" s="1"/>
  <c r="T256" i="1"/>
  <c r="U256" i="1" s="1"/>
  <c r="T255" i="1"/>
  <c r="U255" i="1" s="1"/>
  <c r="T239" i="1"/>
  <c r="U239" i="1" s="1"/>
  <c r="T197" i="1"/>
  <c r="U197" i="1" s="1"/>
  <c r="T188" i="1"/>
  <c r="U188" i="1" s="1"/>
  <c r="T187" i="1"/>
  <c r="U187" i="1" s="1"/>
  <c r="T180" i="1"/>
  <c r="U180" i="1" s="1"/>
  <c r="T173" i="1"/>
  <c r="U173" i="1" s="1"/>
  <c r="T172" i="1"/>
  <c r="U172" i="1" s="1"/>
  <c r="T179" i="1"/>
  <c r="U179" i="1" s="1"/>
  <c r="T178" i="1"/>
  <c r="U178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39" i="1"/>
  <c r="U139" i="1" s="1"/>
  <c r="T97" i="1"/>
  <c r="U97" i="1" s="1"/>
  <c r="T96" i="1"/>
  <c r="U96" i="1" s="1"/>
  <c r="T95" i="1"/>
  <c r="U95" i="1" s="1"/>
  <c r="T155" i="1"/>
  <c r="U155" i="1" s="1"/>
  <c r="T154" i="1"/>
  <c r="U154" i="1" s="1"/>
  <c r="T153" i="1"/>
  <c r="U153" i="1" s="1"/>
  <c r="T49" i="1"/>
  <c r="U49" i="1" s="1"/>
  <c r="T145" i="1"/>
  <c r="U145" i="1" s="1"/>
  <c r="T74" i="1"/>
  <c r="U74" i="1" s="1"/>
  <c r="T44" i="1"/>
  <c r="U44" i="1" s="1"/>
  <c r="T137" i="1"/>
  <c r="U137" i="1" s="1"/>
  <c r="T136" i="1"/>
  <c r="U136" i="1" s="1"/>
  <c r="T135" i="1"/>
  <c r="U135" i="1" s="1"/>
  <c r="T127" i="1"/>
  <c r="U127" i="1" s="1"/>
  <c r="T36" i="1"/>
  <c r="U36" i="1" s="1"/>
  <c r="T35" i="1"/>
  <c r="U35" i="1" s="1"/>
  <c r="T34" i="1"/>
  <c r="U34" i="1" s="1"/>
  <c r="T33" i="1"/>
  <c r="U33" i="1" s="1"/>
  <c r="T30" i="1"/>
  <c r="U30" i="1" s="1"/>
  <c r="T29" i="1"/>
  <c r="U29" i="1" s="1"/>
  <c r="T17" i="1"/>
  <c r="U17" i="1" s="1"/>
  <c r="T126" i="1"/>
  <c r="U126" i="1" s="1"/>
  <c r="T73" i="1"/>
  <c r="U73" i="1" s="1"/>
  <c r="T152" i="1"/>
  <c r="U152" i="1" s="1"/>
  <c r="T151" i="1"/>
  <c r="U151" i="1" s="1"/>
  <c r="T72" i="1"/>
  <c r="U72" i="1" s="1"/>
  <c r="T134" i="1"/>
  <c r="U134" i="1" s="1"/>
  <c r="T177" i="1"/>
  <c r="U177" i="1" s="1"/>
  <c r="T10" i="1"/>
  <c r="U10" i="1" s="1"/>
  <c r="T113" i="1"/>
  <c r="U113" i="1" s="1"/>
  <c r="T112" i="1"/>
  <c r="U112" i="1" s="1"/>
  <c r="T125" i="1"/>
  <c r="U125" i="1" s="1"/>
  <c r="T111" i="1"/>
  <c r="U111" i="1" s="1"/>
  <c r="T48" i="1"/>
  <c r="U48" i="1" s="1"/>
  <c r="T144" i="1"/>
  <c r="U144" i="1" s="1"/>
  <c r="T110" i="1"/>
  <c r="U110" i="1" s="1"/>
  <c r="T71" i="1"/>
  <c r="U71" i="1" s="1"/>
  <c r="T89" i="1"/>
  <c r="U89" i="1" s="1"/>
  <c r="T164" i="1"/>
  <c r="U164" i="1" s="1"/>
  <c r="T109" i="1"/>
  <c r="U109" i="1" s="1"/>
  <c r="T163" i="1"/>
  <c r="U163" i="1" s="1"/>
  <c r="T70" i="1"/>
  <c r="U70" i="1" s="1"/>
  <c r="T94" i="1"/>
  <c r="U94" i="1" s="1"/>
  <c r="T93" i="1"/>
  <c r="U93" i="1" s="1"/>
  <c r="T88" i="1"/>
  <c r="U88" i="1" s="1"/>
  <c r="T150" i="1"/>
  <c r="U150" i="1" s="1"/>
  <c r="T43" i="1"/>
  <c r="U43" i="1" s="1"/>
  <c r="T133" i="1"/>
  <c r="U133" i="1" s="1"/>
  <c r="T42" i="1"/>
  <c r="U42" i="1" s="1"/>
  <c r="T41" i="1"/>
  <c r="U41" i="1" s="1"/>
  <c r="T40" i="1"/>
  <c r="U40" i="1" s="1"/>
  <c r="T39" i="1"/>
  <c r="U39" i="1" s="1"/>
  <c r="T9" i="1"/>
  <c r="U9" i="1" s="1"/>
  <c r="T58" i="1"/>
  <c r="U58" i="1" s="1"/>
  <c r="T69" i="1"/>
  <c r="U69" i="1" s="1"/>
  <c r="T92" i="1"/>
  <c r="U92" i="1" s="1"/>
  <c r="T120" i="1"/>
  <c r="U120" i="1" s="1"/>
  <c r="T68" i="1"/>
  <c r="U68" i="1" s="1"/>
  <c r="T108" i="1"/>
  <c r="U108" i="1" s="1"/>
  <c r="T8" i="1"/>
  <c r="U8" i="1" s="1"/>
  <c r="T67" i="1"/>
  <c r="U67" i="1" s="1"/>
  <c r="T132" i="1"/>
  <c r="U132" i="1" s="1"/>
  <c r="T107" i="1"/>
  <c r="U107" i="1" s="1"/>
  <c r="T87" i="1"/>
  <c r="U87" i="1" s="1"/>
  <c r="T86" i="1"/>
  <c r="U86" i="1" s="1"/>
  <c r="T131" i="1"/>
  <c r="U131" i="1" s="1"/>
  <c r="T106" i="1"/>
  <c r="U106" i="1" s="1"/>
  <c r="T130" i="1"/>
  <c r="U130" i="1" s="1"/>
  <c r="T149" i="1"/>
  <c r="U149" i="1" s="1"/>
  <c r="T124" i="1"/>
  <c r="U124" i="1" s="1"/>
  <c r="T38" i="1"/>
  <c r="U38" i="1" s="1"/>
  <c r="T85" i="1"/>
  <c r="U85" i="1" s="1"/>
  <c r="T129" i="1"/>
  <c r="U129" i="1" s="1"/>
  <c r="T84" i="1"/>
  <c r="U84" i="1" s="1"/>
  <c r="T83" i="1"/>
  <c r="U83" i="1" s="1"/>
  <c r="T105" i="1"/>
  <c r="U105" i="1" s="1"/>
  <c r="T104" i="1"/>
  <c r="U104" i="1" s="1"/>
  <c r="T162" i="1"/>
  <c r="U162" i="1" s="1"/>
  <c r="T57" i="1"/>
  <c r="U57" i="1" s="1"/>
  <c r="T176" i="1"/>
  <c r="U176" i="1" s="1"/>
  <c r="T103" i="1"/>
  <c r="U103" i="1" s="1"/>
  <c r="T32" i="1"/>
  <c r="U32" i="1" s="1"/>
  <c r="T161" i="1"/>
  <c r="U161" i="1" s="1"/>
  <c r="T91" i="1"/>
  <c r="U91" i="1" s="1"/>
  <c r="T148" i="1"/>
  <c r="U148" i="1" s="1"/>
  <c r="T143" i="1"/>
  <c r="U143" i="1" s="1"/>
  <c r="T160" i="1"/>
  <c r="U160" i="1" s="1"/>
  <c r="T142" i="1"/>
  <c r="U142" i="1" s="1"/>
  <c r="T102" i="1"/>
  <c r="U102" i="1" s="1"/>
  <c r="T47" i="1"/>
  <c r="U47" i="1" s="1"/>
  <c r="T123" i="1"/>
  <c r="U123" i="1" s="1"/>
  <c r="T82" i="1"/>
  <c r="U82" i="1" s="1"/>
  <c r="T159" i="1"/>
  <c r="U159" i="1" s="1"/>
  <c r="T141" i="1"/>
  <c r="U141" i="1" s="1"/>
  <c r="T56" i="1"/>
  <c r="U56" i="1" s="1"/>
  <c r="T66" i="1"/>
  <c r="U66" i="1" s="1"/>
  <c r="T122" i="1"/>
  <c r="U122" i="1" s="1"/>
  <c r="T55" i="1"/>
  <c r="U55" i="1" s="1"/>
  <c r="T140" i="1"/>
  <c r="U140" i="1" s="1"/>
  <c r="T147" i="1"/>
  <c r="U147" i="1" s="1"/>
  <c r="T128" i="1"/>
  <c r="U128" i="1" s="1"/>
  <c r="T28" i="1"/>
  <c r="U28" i="1" s="1"/>
  <c r="T158" i="1"/>
  <c r="U158" i="1" s="1"/>
  <c r="T65" i="1"/>
  <c r="U65" i="1" s="1"/>
  <c r="T119" i="1"/>
  <c r="U119" i="1" s="1"/>
  <c r="T7" i="1"/>
  <c r="U7" i="1" s="1"/>
  <c r="T27" i="1"/>
  <c r="U27" i="1" s="1"/>
  <c r="T6" i="1"/>
  <c r="U6" i="1" s="1"/>
  <c r="T175" i="1"/>
  <c r="U175" i="1" s="1"/>
  <c r="T16" i="1"/>
  <c r="U16" i="1" s="1"/>
  <c r="T64" i="1"/>
  <c r="U64" i="1" s="1"/>
  <c r="T26" i="1"/>
  <c r="U26" i="1" s="1"/>
  <c r="T37" i="1"/>
  <c r="U37" i="1" s="1"/>
  <c r="T63" i="1"/>
  <c r="U63" i="1" s="1"/>
  <c r="T25" i="1"/>
  <c r="U25" i="1" s="1"/>
  <c r="T54" i="1"/>
  <c r="U54" i="1" s="1"/>
  <c r="T118" i="1"/>
  <c r="U118" i="1" s="1"/>
  <c r="T101" i="1"/>
  <c r="U101" i="1" s="1"/>
  <c r="T62" i="1"/>
  <c r="U62" i="1" s="1"/>
  <c r="T53" i="1"/>
  <c r="U53" i="1" s="1"/>
  <c r="T24" i="1"/>
  <c r="U24" i="1" s="1"/>
  <c r="T5" i="1"/>
  <c r="U5" i="1" s="1"/>
  <c r="T117" i="1"/>
  <c r="U117" i="1" s="1"/>
  <c r="T23" i="1"/>
  <c r="U23" i="1" s="1"/>
  <c r="T15" i="1"/>
  <c r="U15" i="1" s="1"/>
  <c r="T22" i="1"/>
  <c r="U22" i="1" s="1"/>
  <c r="T14" i="1"/>
  <c r="U14" i="1" s="1"/>
  <c r="T81" i="1"/>
  <c r="U81" i="1" s="1"/>
  <c r="T46" i="1"/>
  <c r="U46" i="1" s="1"/>
  <c r="T4" i="1"/>
  <c r="U4" i="1" s="1"/>
  <c r="T52" i="1"/>
  <c r="U52" i="1" s="1"/>
  <c r="T31" i="1"/>
  <c r="U31" i="1" s="1"/>
  <c r="T121" i="1"/>
  <c r="U121" i="1" s="1"/>
  <c r="T138" i="1"/>
  <c r="U138" i="1" s="1"/>
  <c r="T80" i="1"/>
  <c r="U80" i="1" s="1"/>
  <c r="T13" i="1"/>
  <c r="U13" i="1" s="1"/>
  <c r="T51" i="1"/>
  <c r="U51" i="1" s="1"/>
  <c r="T45" i="1"/>
  <c r="U45" i="1" s="1"/>
  <c r="T12" i="1"/>
  <c r="U12" i="1" s="1"/>
  <c r="T21" i="1"/>
  <c r="U21" i="1" s="1"/>
  <c r="T20" i="1"/>
  <c r="U20" i="1" s="1"/>
  <c r="T157" i="1"/>
  <c r="U157" i="1" s="1"/>
  <c r="T50" i="1"/>
  <c r="U50" i="1" s="1"/>
  <c r="T19" i="1"/>
  <c r="U19" i="1" s="1"/>
  <c r="T79" i="1"/>
  <c r="U79" i="1" s="1"/>
  <c r="T100" i="1"/>
  <c r="U100" i="1" s="1"/>
  <c r="T78" i="1"/>
  <c r="U78" i="1" s="1"/>
  <c r="T3" i="1"/>
  <c r="U3" i="1" s="1"/>
  <c r="T99" i="1"/>
  <c r="U99" i="1" s="1"/>
  <c r="T98" i="1"/>
  <c r="U98" i="1" s="1"/>
  <c r="T116" i="1"/>
  <c r="U116" i="1" s="1"/>
  <c r="T174" i="1"/>
  <c r="U174" i="1" s="1"/>
  <c r="T115" i="1"/>
  <c r="U115" i="1" s="1"/>
  <c r="T114" i="1"/>
  <c r="U114" i="1" s="1"/>
  <c r="T156" i="1"/>
  <c r="U156" i="1" s="1"/>
  <c r="T90" i="1"/>
  <c r="U90" i="1" s="1"/>
  <c r="T146" i="1"/>
  <c r="U146" i="1" s="1"/>
  <c r="T77" i="1"/>
  <c r="U77" i="1" s="1"/>
  <c r="T76" i="1"/>
  <c r="U76" i="1" s="1"/>
  <c r="T75" i="1"/>
  <c r="U75" i="1" s="1"/>
  <c r="T61" i="1"/>
  <c r="U61" i="1" s="1"/>
  <c r="T60" i="1"/>
  <c r="U60" i="1" s="1"/>
  <c r="T59" i="1"/>
  <c r="U59" i="1" s="1"/>
  <c r="T18" i="1"/>
  <c r="U18" i="1" s="1"/>
  <c r="T11" i="1"/>
  <c r="U11" i="1" s="1"/>
  <c r="B718" i="1"/>
  <c r="B717" i="1"/>
  <c r="B684" i="1"/>
  <c r="B657" i="1"/>
  <c r="B723" i="1"/>
  <c r="B722" i="1"/>
  <c r="B690" i="1"/>
  <c r="B721" i="1"/>
  <c r="B689" i="1"/>
  <c r="B688" i="1"/>
  <c r="B687" i="1"/>
  <c r="B666" i="1"/>
  <c r="B665" i="1"/>
  <c r="B664" i="1"/>
  <c r="B674" i="1"/>
  <c r="B673" i="1"/>
  <c r="B672" i="1"/>
  <c r="B663" i="1"/>
  <c r="B705" i="1"/>
  <c r="B662" i="1"/>
  <c r="B728" i="1"/>
  <c r="B727" i="1"/>
  <c r="B671" i="1"/>
  <c r="B656" i="1"/>
  <c r="B651" i="1"/>
  <c r="B704" i="1"/>
  <c r="B655" i="1"/>
  <c r="B710" i="1"/>
  <c r="B715" i="1"/>
  <c r="B703" i="1"/>
  <c r="B702" i="1"/>
  <c r="B701" i="1"/>
  <c r="B714" i="1"/>
  <c r="B683" i="1"/>
  <c r="B700" i="1"/>
  <c r="B682" i="1"/>
  <c r="B713" i="1"/>
  <c r="B654" i="1"/>
  <c r="B709" i="1"/>
  <c r="B726" i="1"/>
  <c r="B716" i="1"/>
  <c r="B681" i="1"/>
  <c r="B680" i="1"/>
  <c r="B712" i="1"/>
  <c r="B699" i="1"/>
  <c r="B661" i="1"/>
  <c r="B708" i="1"/>
  <c r="B707" i="1"/>
  <c r="B698" i="1"/>
  <c r="B706" i="1"/>
  <c r="B653" i="1"/>
  <c r="B697" i="1"/>
  <c r="B670" i="1"/>
  <c r="B711" i="1"/>
  <c r="B696" i="1"/>
  <c r="B695" i="1"/>
  <c r="B725" i="1"/>
  <c r="B679" i="1"/>
  <c r="B650" i="1"/>
  <c r="B660" i="1"/>
  <c r="B652" i="1"/>
  <c r="B720" i="1"/>
  <c r="B678" i="1"/>
  <c r="B694" i="1"/>
  <c r="B724" i="1"/>
  <c r="B659" i="1"/>
  <c r="B719" i="1"/>
  <c r="B693" i="1"/>
  <c r="B692" i="1"/>
  <c r="B686" i="1"/>
  <c r="B691" i="1"/>
  <c r="B677" i="1"/>
  <c r="B676" i="1"/>
  <c r="B675" i="1"/>
  <c r="B685" i="1"/>
  <c r="B669" i="1"/>
  <c r="B668" i="1"/>
  <c r="B667" i="1"/>
  <c r="B658" i="1"/>
  <c r="B649" i="1"/>
  <c r="B648" i="1"/>
  <c r="B589" i="1"/>
  <c r="B583" i="1"/>
  <c r="B582" i="1"/>
  <c r="B581" i="1"/>
  <c r="B580" i="1"/>
  <c r="B579" i="1"/>
  <c r="B647" i="1"/>
  <c r="B578" i="1"/>
  <c r="B588" i="1"/>
  <c r="B599" i="1"/>
  <c r="B644" i="1"/>
  <c r="B577" i="1"/>
  <c r="B643" i="1"/>
  <c r="B610" i="1"/>
  <c r="B642" i="1"/>
  <c r="B587" i="1"/>
  <c r="B641" i="1"/>
  <c r="B573" i="1"/>
  <c r="B609" i="1"/>
  <c r="B595" i="1"/>
  <c r="B572" i="1"/>
  <c r="B571" i="1"/>
  <c r="B620" i="1"/>
  <c r="B570" i="1"/>
  <c r="B608" i="1"/>
  <c r="B626" i="1"/>
  <c r="B625" i="1"/>
  <c r="B636" i="1"/>
  <c r="B598" i="1"/>
  <c r="B635" i="1"/>
  <c r="B619" i="1"/>
  <c r="B629" i="1"/>
  <c r="B624" i="1"/>
  <c r="B607" i="1"/>
  <c r="B569" i="1"/>
  <c r="B576" i="1"/>
  <c r="B606" i="1"/>
  <c r="B623" i="1"/>
  <c r="B618" i="1"/>
  <c r="B617" i="1"/>
  <c r="B597" i="1"/>
  <c r="B628" i="1"/>
  <c r="B596" i="1"/>
  <c r="B616" i="1"/>
  <c r="B605" i="1"/>
  <c r="B586" i="1"/>
  <c r="B634" i="1"/>
  <c r="B568" i="1"/>
  <c r="B575" i="1"/>
  <c r="B615" i="1"/>
  <c r="B604" i="1"/>
  <c r="B622" i="1"/>
  <c r="B640" i="1"/>
  <c r="B603" i="1"/>
  <c r="B574" i="1"/>
  <c r="B614" i="1"/>
  <c r="B594" i="1"/>
  <c r="B639" i="1"/>
  <c r="B633" i="1"/>
  <c r="B646" i="1"/>
  <c r="B632" i="1"/>
  <c r="B613" i="1"/>
  <c r="B567" i="1"/>
  <c r="B621" i="1"/>
  <c r="B645" i="1"/>
  <c r="B638" i="1"/>
  <c r="B637" i="1"/>
  <c r="B631" i="1"/>
  <c r="B630" i="1"/>
  <c r="B627" i="1"/>
  <c r="B612" i="1"/>
  <c r="B611" i="1"/>
  <c r="B602" i="1"/>
  <c r="B601" i="1"/>
  <c r="B593" i="1"/>
  <c r="B592" i="1"/>
  <c r="B591" i="1"/>
  <c r="B590" i="1"/>
  <c r="B585" i="1"/>
  <c r="B584" i="1"/>
  <c r="B566" i="1"/>
  <c r="B600" i="1"/>
  <c r="B510" i="1"/>
  <c r="B365" i="1"/>
  <c r="B835" i="1"/>
  <c r="B509" i="1"/>
  <c r="B810" i="1"/>
  <c r="B508" i="1"/>
  <c r="B501" i="1"/>
  <c r="B507" i="1"/>
  <c r="B265" i="1"/>
  <c r="B506" i="1"/>
  <c r="B834" i="1"/>
  <c r="B364" i="1"/>
  <c r="B815" i="1"/>
  <c r="B368" i="1"/>
  <c r="B363" i="1"/>
  <c r="B505" i="1"/>
  <c r="B785" i="1"/>
  <c r="B500" i="1"/>
  <c r="B362" i="1"/>
  <c r="B504" i="1"/>
  <c r="B809" i="1"/>
  <c r="B361" i="1"/>
  <c r="B823" i="1"/>
  <c r="B784" i="1"/>
  <c r="B503" i="1"/>
  <c r="B502" i="1"/>
  <c r="B797" i="1"/>
  <c r="B808" i="1"/>
  <c r="B833" i="1"/>
  <c r="B822" i="1"/>
  <c r="B367" i="1"/>
  <c r="B360" i="1"/>
  <c r="B359" i="1"/>
  <c r="B511" i="1"/>
  <c r="B807" i="1"/>
  <c r="B796" i="1"/>
  <c r="B358" i="1"/>
  <c r="B783" i="1"/>
  <c r="B821" i="1"/>
  <c r="B832" i="1"/>
  <c r="B831" i="1"/>
  <c r="B782" i="1"/>
  <c r="B795" i="1"/>
  <c r="B794" i="1"/>
  <c r="B806" i="1"/>
  <c r="B830" i="1"/>
  <c r="B820" i="1"/>
  <c r="B781" i="1"/>
  <c r="B499" i="1"/>
  <c r="B780" i="1"/>
  <c r="B779" i="1"/>
  <c r="B819" i="1"/>
  <c r="B793" i="1"/>
  <c r="B778" i="1"/>
  <c r="B792" i="1"/>
  <c r="B791" i="1"/>
  <c r="B777" i="1"/>
  <c r="B498" i="1"/>
  <c r="B268" i="1"/>
  <c r="B267" i="1"/>
  <c r="B357" i="1"/>
  <c r="B805" i="1"/>
  <c r="B818" i="1"/>
  <c r="B817" i="1"/>
  <c r="B264" i="1"/>
  <c r="B814" i="1"/>
  <c r="B804" i="1"/>
  <c r="B829" i="1"/>
  <c r="B356" i="1"/>
  <c r="B828" i="1"/>
  <c r="B827" i="1"/>
  <c r="B826" i="1"/>
  <c r="B825" i="1"/>
  <c r="B824" i="1"/>
  <c r="B816" i="1"/>
  <c r="B263" i="1"/>
  <c r="B266" i="1"/>
  <c r="B262" i="1"/>
  <c r="B803" i="1"/>
  <c r="B802" i="1"/>
  <c r="B801" i="1"/>
  <c r="B800" i="1"/>
  <c r="B799" i="1"/>
  <c r="B790" i="1"/>
  <c r="B789" i="1"/>
  <c r="B788" i="1"/>
  <c r="B787" i="1"/>
  <c r="B786" i="1"/>
  <c r="B813" i="1"/>
  <c r="B812" i="1"/>
  <c r="B366" i="1"/>
  <c r="B811" i="1"/>
  <c r="B798" i="1"/>
  <c r="B565" i="1"/>
  <c r="B437" i="1"/>
  <c r="B448" i="1"/>
  <c r="B564" i="1"/>
  <c r="B423" i="1"/>
  <c r="B538" i="1"/>
  <c r="B563" i="1"/>
  <c r="B412" i="1"/>
  <c r="B422" i="1"/>
  <c r="B411" i="1"/>
  <c r="B562" i="1"/>
  <c r="B410" i="1"/>
  <c r="B409" i="1"/>
  <c r="B436" i="1"/>
  <c r="B408" i="1"/>
  <c r="B435" i="1"/>
  <c r="B537" i="1"/>
  <c r="B407" i="1"/>
  <c r="B406" i="1"/>
  <c r="B561" i="1"/>
  <c r="B405" i="1"/>
  <c r="B404" i="1"/>
  <c r="B403" i="1"/>
  <c r="B519" i="1"/>
  <c r="B421" i="1"/>
  <c r="B402" i="1"/>
  <c r="B401" i="1"/>
  <c r="B560" i="1"/>
  <c r="B434" i="1"/>
  <c r="B433" i="1"/>
  <c r="B432" i="1"/>
  <c r="B400" i="1"/>
  <c r="B548" i="1"/>
  <c r="B518" i="1"/>
  <c r="B420" i="1"/>
  <c r="B399" i="1"/>
  <c r="B559" i="1"/>
  <c r="B398" i="1"/>
  <c r="B558" i="1"/>
  <c r="B397" i="1"/>
  <c r="B557" i="1"/>
  <c r="B517" i="1"/>
  <c r="B396" i="1"/>
  <c r="B395" i="1"/>
  <c r="B394" i="1"/>
  <c r="B431" i="1"/>
  <c r="B536" i="1"/>
  <c r="B556" i="1"/>
  <c r="B535" i="1"/>
  <c r="B534" i="1"/>
  <c r="B533" i="1"/>
  <c r="B555" i="1"/>
  <c r="B430" i="1"/>
  <c r="B447" i="1"/>
  <c r="B393" i="1"/>
  <c r="B554" i="1"/>
  <c r="B553" i="1"/>
  <c r="B419" i="1"/>
  <c r="B446" i="1"/>
  <c r="B392" i="1"/>
  <c r="B547" i="1"/>
  <c r="B391" i="1"/>
  <c r="B445" i="1"/>
  <c r="B390" i="1"/>
  <c r="B546" i="1"/>
  <c r="B429" i="1"/>
  <c r="B545" i="1"/>
  <c r="B532" i="1"/>
  <c r="B528" i="1"/>
  <c r="B527" i="1"/>
  <c r="B544" i="1"/>
  <c r="B543" i="1"/>
  <c r="B526" i="1"/>
  <c r="B542" i="1"/>
  <c r="B381" i="1"/>
  <c r="B525" i="1"/>
  <c r="B541" i="1"/>
  <c r="B444" i="1"/>
  <c r="B552" i="1"/>
  <c r="B443" i="1"/>
  <c r="B389" i="1"/>
  <c r="B516" i="1"/>
  <c r="B428" i="1"/>
  <c r="B388" i="1"/>
  <c r="B540" i="1"/>
  <c r="B524" i="1"/>
  <c r="B551" i="1"/>
  <c r="B539" i="1"/>
  <c r="B531" i="1"/>
  <c r="B550" i="1"/>
  <c r="B387" i="1"/>
  <c r="B418" i="1"/>
  <c r="B549" i="1"/>
  <c r="B427" i="1"/>
  <c r="B386" i="1"/>
  <c r="B442" i="1"/>
  <c r="B515" i="1"/>
  <c r="B514" i="1"/>
  <c r="B380" i="1"/>
  <c r="B513" i="1"/>
  <c r="B379" i="1"/>
  <c r="B378" i="1"/>
  <c r="B377" i="1"/>
  <c r="B426" i="1"/>
  <c r="B376" i="1"/>
  <c r="B441" i="1"/>
  <c r="B385" i="1"/>
  <c r="B384" i="1"/>
  <c r="B375" i="1"/>
  <c r="B383" i="1"/>
  <c r="B417" i="1"/>
  <c r="B416" i="1"/>
  <c r="B440" i="1"/>
  <c r="B439" i="1"/>
  <c r="B425" i="1"/>
  <c r="B424" i="1"/>
  <c r="B415" i="1"/>
  <c r="B414" i="1"/>
  <c r="B382" i="1"/>
  <c r="B530" i="1"/>
  <c r="B529" i="1"/>
  <c r="B523" i="1"/>
  <c r="B522" i="1"/>
  <c r="B521" i="1"/>
  <c r="B520" i="1"/>
  <c r="B512" i="1"/>
  <c r="B374" i="1"/>
  <c r="B373" i="1"/>
  <c r="B372" i="1"/>
  <c r="B371" i="1"/>
  <c r="B370" i="1"/>
  <c r="B369" i="1"/>
  <c r="B413" i="1"/>
  <c r="B438" i="1"/>
  <c r="B485" i="1"/>
  <c r="B477" i="1"/>
  <c r="B463" i="1"/>
  <c r="B453" i="1"/>
  <c r="B452" i="1"/>
  <c r="B467" i="1"/>
  <c r="B466" i="1"/>
  <c r="B462" i="1"/>
  <c r="B484" i="1"/>
  <c r="B472" i="1"/>
  <c r="B471" i="1"/>
  <c r="B483" i="1"/>
  <c r="B470" i="1"/>
  <c r="B461" i="1"/>
  <c r="B497" i="1"/>
  <c r="B496" i="1"/>
  <c r="B469" i="1"/>
  <c r="B476" i="1"/>
  <c r="B495" i="1"/>
  <c r="B494" i="1"/>
  <c r="B475" i="1"/>
  <c r="B451" i="1"/>
  <c r="B450" i="1"/>
  <c r="B493" i="1"/>
  <c r="B459" i="1"/>
  <c r="B492" i="1"/>
  <c r="B491" i="1"/>
  <c r="B458" i="1"/>
  <c r="B457" i="1"/>
  <c r="B490" i="1"/>
  <c r="B489" i="1"/>
  <c r="B456" i="1"/>
  <c r="B465" i="1"/>
  <c r="B474" i="1"/>
  <c r="B449" i="1"/>
  <c r="B468" i="1"/>
  <c r="B473" i="1"/>
  <c r="B482" i="1"/>
  <c r="B481" i="1"/>
  <c r="B464" i="1"/>
  <c r="B460" i="1"/>
  <c r="B488" i="1"/>
  <c r="B455" i="1"/>
  <c r="B487" i="1"/>
  <c r="B480" i="1"/>
  <c r="B479" i="1"/>
  <c r="B478" i="1"/>
  <c r="B454" i="1"/>
  <c r="B486" i="1"/>
  <c r="B310" i="1"/>
  <c r="B309" i="1"/>
  <c r="B308" i="1"/>
  <c r="B342" i="1"/>
  <c r="B341" i="1"/>
  <c r="B340" i="1"/>
  <c r="B299" i="1"/>
  <c r="B298" i="1"/>
  <c r="B297" i="1"/>
  <c r="B296" i="1"/>
  <c r="B295" i="1"/>
  <c r="B318" i="1"/>
  <c r="B274" i="1"/>
  <c r="B355" i="1"/>
  <c r="B279" i="1"/>
  <c r="B339" i="1"/>
  <c r="B354" i="1"/>
  <c r="B291" i="1"/>
  <c r="B338" i="1"/>
  <c r="B290" i="1"/>
  <c r="B307" i="1"/>
  <c r="B289" i="1"/>
  <c r="B288" i="1"/>
  <c r="B287" i="1"/>
  <c r="B326" i="1"/>
  <c r="B306" i="1"/>
  <c r="B286" i="1"/>
  <c r="B317" i="1"/>
  <c r="B305" i="1"/>
  <c r="B304" i="1"/>
  <c r="B285" i="1"/>
  <c r="B316" i="1"/>
  <c r="B325" i="1"/>
  <c r="B303" i="1"/>
  <c r="B353" i="1"/>
  <c r="B294" i="1"/>
  <c r="B261" i="1"/>
  <c r="B284" i="1"/>
  <c r="B315" i="1"/>
  <c r="B352" i="1"/>
  <c r="B283" i="1"/>
  <c r="B282" i="1"/>
  <c r="B324" i="1"/>
  <c r="B278" i="1"/>
  <c r="B330" i="1"/>
  <c r="B323" i="1"/>
  <c r="B322" i="1"/>
  <c r="B277" i="1"/>
  <c r="B293" i="1"/>
  <c r="B329" i="1"/>
  <c r="B302" i="1"/>
  <c r="B292" i="1"/>
  <c r="B328" i="1"/>
  <c r="B281" i="1"/>
  <c r="B351" i="1"/>
  <c r="B337" i="1"/>
  <c r="B280" i="1"/>
  <c r="B276" i="1"/>
  <c r="B321" i="1"/>
  <c r="B320" i="1"/>
  <c r="B319" i="1"/>
  <c r="B336" i="1"/>
  <c r="B350" i="1"/>
  <c r="B301" i="1"/>
  <c r="B300" i="1"/>
  <c r="B327" i="1"/>
  <c r="B349" i="1"/>
  <c r="B348" i="1"/>
  <c r="B347" i="1"/>
  <c r="B346" i="1"/>
  <c r="B345" i="1"/>
  <c r="B335" i="1"/>
  <c r="B334" i="1"/>
  <c r="B333" i="1"/>
  <c r="B344" i="1"/>
  <c r="B273" i="1"/>
  <c r="B275" i="1"/>
  <c r="B332" i="1"/>
  <c r="B314" i="1"/>
  <c r="B343" i="1"/>
  <c r="B331" i="1"/>
  <c r="B313" i="1"/>
  <c r="B312" i="1"/>
  <c r="B311" i="1"/>
  <c r="B272" i="1"/>
  <c r="B271" i="1"/>
  <c r="B270" i="1"/>
  <c r="B269" i="1"/>
  <c r="B219" i="1"/>
  <c r="B751" i="1"/>
  <c r="B238" i="1"/>
  <c r="B196" i="1"/>
  <c r="B230" i="1"/>
  <c r="B741" i="1"/>
  <c r="B186" i="1"/>
  <c r="B185" i="1"/>
  <c r="B218" i="1"/>
  <c r="B224" i="1"/>
  <c r="B237" i="1"/>
  <c r="B223" i="1"/>
  <c r="B740" i="1"/>
  <c r="B750" i="1"/>
  <c r="B217" i="1"/>
  <c r="B209" i="1"/>
  <c r="B208" i="1"/>
  <c r="B768" i="1"/>
  <c r="B216" i="1"/>
  <c r="B749" i="1"/>
  <c r="B254" i="1"/>
  <c r="B748" i="1"/>
  <c r="B215" i="1"/>
  <c r="B747" i="1"/>
  <c r="B207" i="1"/>
  <c r="B184" i="1"/>
  <c r="B229" i="1"/>
  <c r="B214" i="1"/>
  <c r="B183" i="1"/>
  <c r="B206" i="1"/>
  <c r="B767" i="1"/>
  <c r="B776" i="1"/>
  <c r="B758" i="1"/>
  <c r="B746" i="1"/>
  <c r="B195" i="1"/>
  <c r="B757" i="1"/>
  <c r="B205" i="1"/>
  <c r="B739" i="1"/>
  <c r="B766" i="1"/>
  <c r="B236" i="1"/>
  <c r="B253" i="1"/>
  <c r="B213" i="1"/>
  <c r="B194" i="1"/>
  <c r="B235" i="1"/>
  <c r="B193" i="1"/>
  <c r="B234" i="1"/>
  <c r="B738" i="1"/>
  <c r="B192" i="1"/>
  <c r="B204" i="1"/>
  <c r="B245" i="1"/>
  <c r="B212" i="1"/>
  <c r="B228" i="1"/>
  <c r="B745" i="1"/>
  <c r="B737" i="1"/>
  <c r="B736" i="1"/>
  <c r="B765" i="1"/>
  <c r="B735" i="1"/>
  <c r="B203" i="1"/>
  <c r="B764" i="1"/>
  <c r="B734" i="1"/>
  <c r="B252" i="1"/>
  <c r="B744" i="1"/>
  <c r="B222" i="1"/>
  <c r="B733" i="1"/>
  <c r="B191" i="1"/>
  <c r="B227" i="1"/>
  <c r="B251" i="1"/>
  <c r="B182" i="1"/>
  <c r="B244" i="1"/>
  <c r="B756" i="1"/>
  <c r="B226" i="1"/>
  <c r="B763" i="1"/>
  <c r="B181" i="1"/>
  <c r="B243" i="1"/>
  <c r="B250" i="1"/>
  <c r="B260" i="1"/>
  <c r="B202" i="1"/>
  <c r="B755" i="1"/>
  <c r="B775" i="1"/>
  <c r="B201" i="1"/>
  <c r="B225" i="1"/>
  <c r="B200" i="1"/>
  <c r="B233" i="1"/>
  <c r="B259" i="1"/>
  <c r="B242" i="1"/>
  <c r="B258" i="1"/>
  <c r="B743" i="1"/>
  <c r="B754" i="1"/>
  <c r="B221" i="1"/>
  <c r="B732" i="1"/>
  <c r="B241" i="1"/>
  <c r="B220" i="1"/>
  <c r="B240" i="1"/>
  <c r="B199" i="1"/>
  <c r="B232" i="1"/>
  <c r="B198" i="1"/>
  <c r="B257" i="1"/>
  <c r="B774" i="1"/>
  <c r="B762" i="1"/>
  <c r="B231" i="1"/>
  <c r="B190" i="1"/>
  <c r="B742" i="1"/>
  <c r="B189" i="1"/>
  <c r="B211" i="1"/>
  <c r="B249" i="1"/>
  <c r="B731" i="1"/>
  <c r="B773" i="1"/>
  <c r="B772" i="1"/>
  <c r="B771" i="1"/>
  <c r="B770" i="1"/>
  <c r="B769" i="1"/>
  <c r="B761" i="1"/>
  <c r="B760" i="1"/>
  <c r="B759" i="1"/>
  <c r="B210" i="1"/>
  <c r="B753" i="1"/>
  <c r="B752" i="1"/>
  <c r="B248" i="1"/>
  <c r="B247" i="1"/>
  <c r="B246" i="1"/>
  <c r="B730" i="1"/>
  <c r="B729" i="1"/>
  <c r="B256" i="1"/>
  <c r="B255" i="1"/>
  <c r="B239" i="1"/>
  <c r="B197" i="1"/>
  <c r="B188" i="1"/>
  <c r="B187" i="1"/>
  <c r="B180" i="1"/>
  <c r="B173" i="1"/>
  <c r="B172" i="1"/>
  <c r="B179" i="1"/>
  <c r="B178" i="1"/>
  <c r="B171" i="1"/>
  <c r="B170" i="1"/>
  <c r="B169" i="1"/>
  <c r="B168" i="1"/>
  <c r="B167" i="1"/>
  <c r="B166" i="1"/>
  <c r="B165" i="1"/>
  <c r="B139" i="1"/>
  <c r="B97" i="1"/>
  <c r="B96" i="1"/>
  <c r="B95" i="1"/>
  <c r="B155" i="1"/>
  <c r="B154" i="1"/>
  <c r="B153" i="1"/>
  <c r="B49" i="1"/>
  <c r="B145" i="1"/>
  <c r="B74" i="1"/>
  <c r="B44" i="1"/>
  <c r="B137" i="1"/>
  <c r="B136" i="1"/>
  <c r="B135" i="1"/>
  <c r="B127" i="1"/>
  <c r="B36" i="1"/>
  <c r="B35" i="1"/>
  <c r="B34" i="1"/>
  <c r="B33" i="1"/>
  <c r="B30" i="1"/>
  <c r="B29" i="1"/>
  <c r="B17" i="1"/>
  <c r="B126" i="1"/>
  <c r="B73" i="1"/>
  <c r="B152" i="1"/>
  <c r="B151" i="1"/>
  <c r="B72" i="1"/>
  <c r="B134" i="1"/>
  <c r="B177" i="1"/>
  <c r="B10" i="1"/>
  <c r="B113" i="1"/>
  <c r="B112" i="1"/>
  <c r="B125" i="1"/>
  <c r="B111" i="1"/>
  <c r="B48" i="1"/>
  <c r="B144" i="1"/>
  <c r="B110" i="1"/>
  <c r="B71" i="1"/>
  <c r="B89" i="1"/>
  <c r="B164" i="1"/>
  <c r="B109" i="1"/>
  <c r="B163" i="1"/>
  <c r="B70" i="1"/>
  <c r="B94" i="1"/>
  <c r="B93" i="1"/>
  <c r="B88" i="1"/>
  <c r="B150" i="1"/>
  <c r="B43" i="1"/>
  <c r="B133" i="1"/>
  <c r="B42" i="1"/>
  <c r="B41" i="1"/>
  <c r="B40" i="1"/>
  <c r="B39" i="1"/>
  <c r="B9" i="1"/>
  <c r="B58" i="1"/>
  <c r="B69" i="1"/>
  <c r="B92" i="1"/>
  <c r="B120" i="1"/>
  <c r="B68" i="1"/>
  <c r="B108" i="1"/>
  <c r="B8" i="1"/>
  <c r="B67" i="1"/>
  <c r="B132" i="1"/>
  <c r="B107" i="1"/>
  <c r="B87" i="1"/>
  <c r="B86" i="1"/>
  <c r="B131" i="1"/>
  <c r="B106" i="1"/>
  <c r="B130" i="1"/>
  <c r="B149" i="1"/>
  <c r="B124" i="1"/>
  <c r="B38" i="1"/>
  <c r="B85" i="1"/>
  <c r="B129" i="1"/>
  <c r="B84" i="1"/>
  <c r="B83" i="1"/>
  <c r="B105" i="1"/>
  <c r="B104" i="1"/>
  <c r="B162" i="1"/>
  <c r="B57" i="1"/>
  <c r="B176" i="1"/>
  <c r="B103" i="1"/>
  <c r="B32" i="1"/>
  <c r="B161" i="1"/>
  <c r="B91" i="1"/>
  <c r="B148" i="1"/>
  <c r="B143" i="1"/>
  <c r="B160" i="1"/>
  <c r="B142" i="1"/>
  <c r="B102" i="1"/>
  <c r="B47" i="1"/>
  <c r="B123" i="1"/>
  <c r="B82" i="1"/>
  <c r="B159" i="1"/>
  <c r="B141" i="1"/>
  <c r="B56" i="1"/>
  <c r="B66" i="1"/>
  <c r="B122" i="1"/>
  <c r="B55" i="1"/>
  <c r="B140" i="1"/>
  <c r="B147" i="1"/>
  <c r="B128" i="1"/>
  <c r="B28" i="1"/>
  <c r="B158" i="1"/>
  <c r="B65" i="1"/>
  <c r="B119" i="1"/>
  <c r="B7" i="1"/>
  <c r="B27" i="1"/>
  <c r="B6" i="1"/>
  <c r="B175" i="1"/>
  <c r="B16" i="1"/>
  <c r="B64" i="1"/>
  <c r="B26" i="1"/>
  <c r="B37" i="1"/>
  <c r="B63" i="1"/>
  <c r="B25" i="1"/>
  <c r="B54" i="1"/>
  <c r="B118" i="1"/>
  <c r="B101" i="1"/>
  <c r="B62" i="1"/>
  <c r="B53" i="1"/>
  <c r="B24" i="1"/>
  <c r="B5" i="1"/>
  <c r="B117" i="1"/>
  <c r="B23" i="1"/>
  <c r="B15" i="1"/>
  <c r="B22" i="1"/>
  <c r="B14" i="1"/>
  <c r="B81" i="1"/>
  <c r="B46" i="1"/>
  <c r="B4" i="1"/>
  <c r="B52" i="1"/>
  <c r="B31" i="1"/>
  <c r="B121" i="1"/>
  <c r="B138" i="1"/>
  <c r="B80" i="1"/>
  <c r="B13" i="1"/>
  <c r="B51" i="1"/>
  <c r="B45" i="1"/>
  <c r="B12" i="1"/>
  <c r="B21" i="1"/>
  <c r="B20" i="1"/>
  <c r="B157" i="1"/>
  <c r="B50" i="1"/>
  <c r="B19" i="1"/>
  <c r="B79" i="1"/>
  <c r="B100" i="1"/>
  <c r="B78" i="1"/>
  <c r="B3" i="1"/>
  <c r="B99" i="1"/>
  <c r="B98" i="1"/>
  <c r="B116" i="1"/>
  <c r="B174" i="1"/>
  <c r="B115" i="1"/>
  <c r="B114" i="1"/>
  <c r="B156" i="1"/>
  <c r="B90" i="1"/>
  <c r="B146" i="1"/>
  <c r="B77" i="1"/>
  <c r="B76" i="1"/>
  <c r="B75" i="1"/>
  <c r="B61" i="1"/>
  <c r="B60" i="1"/>
  <c r="B59" i="1"/>
  <c r="B18" i="1"/>
  <c r="B11" i="1"/>
  <c r="B2" i="1"/>
  <c r="K846" i="10"/>
  <c r="L766" i="10"/>
  <c r="L764" i="10"/>
  <c r="L759" i="10"/>
  <c r="L757" i="10"/>
  <c r="L762" i="10"/>
  <c r="L751" i="10"/>
  <c r="L744" i="10"/>
  <c r="L26" i="10"/>
  <c r="L740" i="10"/>
  <c r="L20" i="10"/>
  <c r="L679" i="10"/>
  <c r="L680" i="10"/>
  <c r="L671" i="10"/>
  <c r="L667" i="10"/>
  <c r="L650" i="10"/>
  <c r="L641" i="10"/>
  <c r="L608" i="10"/>
  <c r="L605" i="10"/>
  <c r="L606" i="10"/>
  <c r="L602" i="10"/>
  <c r="L584" i="10"/>
  <c r="L562" i="10"/>
  <c r="L549" i="10"/>
  <c r="L512" i="10"/>
  <c r="L480" i="10"/>
  <c r="L464" i="10"/>
  <c r="L439" i="10"/>
  <c r="L438" i="10"/>
  <c r="L425" i="10"/>
  <c r="L418" i="10"/>
  <c r="L412" i="10"/>
  <c r="L392" i="10"/>
  <c r="L397" i="10"/>
  <c r="L395" i="10"/>
  <c r="L383" i="10"/>
  <c r="L385" i="10"/>
  <c r="L381" i="10"/>
  <c r="L360" i="10"/>
  <c r="L361" i="10"/>
  <c r="L318" i="10"/>
  <c r="L314" i="10"/>
  <c r="L304" i="10"/>
  <c r="L309" i="10"/>
  <c r="L307" i="10"/>
  <c r="L295" i="10"/>
  <c r="L290" i="10"/>
  <c r="L219" i="10"/>
  <c r="L215" i="10"/>
  <c r="L267" i="10"/>
  <c r="L269" i="10"/>
  <c r="L256" i="10"/>
  <c r="L237" i="10"/>
  <c r="L57" i="10"/>
  <c r="L245" i="10"/>
  <c r="L235" i="10"/>
  <c r="L225" i="10"/>
  <c r="L213" i="10"/>
  <c r="L212" i="10"/>
  <c r="L190" i="10"/>
  <c r="L175" i="10"/>
  <c r="L151" i="10"/>
  <c r="L10" i="10"/>
  <c r="L32" i="10"/>
  <c r="L108" i="10"/>
  <c r="L102" i="10"/>
  <c r="L105" i="10"/>
  <c r="L92" i="10"/>
  <c r="L79" i="10"/>
  <c r="L81" i="10"/>
  <c r="L88" i="10"/>
  <c r="L90" i="10"/>
  <c r="L85" i="10"/>
  <c r="L87" i="10"/>
  <c r="L75" i="10"/>
  <c r="L322" i="10"/>
  <c r="L120" i="10"/>
  <c r="L19" i="10"/>
  <c r="L436" i="10"/>
  <c r="L29" i="10"/>
  <c r="L716" i="10"/>
  <c r="L181" i="10"/>
  <c r="L636" i="10"/>
  <c r="L469" i="10"/>
  <c r="L217" i="10"/>
  <c r="L607" i="10"/>
  <c r="L279" i="10"/>
  <c r="L598" i="10"/>
  <c r="L109" i="10"/>
  <c r="L535" i="10"/>
  <c r="L776" i="10"/>
  <c r="L674" i="10"/>
  <c r="L675" i="10"/>
  <c r="L283" i="10"/>
  <c r="L206" i="10"/>
  <c r="L758" i="10"/>
  <c r="L17" i="10"/>
  <c r="L742" i="10"/>
  <c r="L231" i="10"/>
  <c r="L91" i="10"/>
  <c r="L111" i="10"/>
  <c r="L121" i="10"/>
  <c r="L168" i="10"/>
  <c r="L80" i="10"/>
  <c r="L745" i="10"/>
  <c r="L458" i="10"/>
  <c r="L128" i="10"/>
  <c r="L824" i="10"/>
  <c r="L126" i="10"/>
  <c r="L171" i="10"/>
  <c r="L389" i="10"/>
  <c r="L162" i="10"/>
  <c r="L760" i="10"/>
  <c r="L115" i="10"/>
  <c r="L191" i="10"/>
  <c r="L433" i="10"/>
  <c r="L349" i="10"/>
  <c r="L695" i="10"/>
  <c r="L140" i="10"/>
  <c r="L756" i="10"/>
  <c r="L414" i="10"/>
  <c r="L748" i="10"/>
  <c r="L688" i="10"/>
  <c r="L243" i="10"/>
  <c r="L735" i="10"/>
  <c r="L578" i="10"/>
  <c r="L557" i="10"/>
  <c r="L731" i="10"/>
  <c r="L770" i="10"/>
  <c r="L411" i="10"/>
  <c r="L819" i="10"/>
  <c r="L805" i="10"/>
  <c r="L216" i="10"/>
  <c r="L27" i="10"/>
  <c r="L180" i="10"/>
  <c r="L84" i="10"/>
  <c r="L519" i="10"/>
  <c r="L68" i="10"/>
  <c r="L763" i="10"/>
  <c r="L789" i="10"/>
  <c r="L179" i="10"/>
  <c r="L305" i="10"/>
  <c r="L813" i="10"/>
  <c r="L591" i="10"/>
  <c r="L58" i="10"/>
  <c r="L240" i="10"/>
  <c r="L460" i="10"/>
  <c r="L266" i="10"/>
  <c r="L726" i="10"/>
  <c r="L114" i="10"/>
  <c r="L445" i="10"/>
  <c r="L454" i="10"/>
  <c r="L270" i="10"/>
  <c r="L609" i="10"/>
  <c r="L508" i="10"/>
  <c r="L233" i="10"/>
  <c r="L767" i="10"/>
  <c r="L485" i="10"/>
  <c r="L429" i="10"/>
  <c r="L159" i="10"/>
  <c r="L516" i="10"/>
  <c r="L312" i="10"/>
  <c r="L343" i="10"/>
  <c r="L482" i="10"/>
  <c r="L129" i="10"/>
  <c r="L302" i="10"/>
  <c r="L99" i="10"/>
  <c r="L311" i="10"/>
  <c r="L35" i="10"/>
  <c r="L769" i="10"/>
  <c r="L298" i="10"/>
  <c r="L826" i="10"/>
  <c r="L430" i="10"/>
  <c r="L546" i="10"/>
  <c r="L420" i="10"/>
  <c r="L334" i="10"/>
  <c r="L205" i="10"/>
  <c r="L424" i="10"/>
  <c r="L441" i="10"/>
  <c r="L552" i="10"/>
  <c r="L737" i="10"/>
  <c r="L747" i="10"/>
  <c r="L833" i="10"/>
  <c r="L405" i="10"/>
  <c r="L382" i="10"/>
  <c r="L123" i="10"/>
  <c r="L379" i="10"/>
  <c r="L822" i="10"/>
  <c r="L386" i="10"/>
  <c r="L310" i="10"/>
  <c r="L23" i="10"/>
  <c r="L352" i="10"/>
  <c r="L434" i="10"/>
  <c r="L357" i="10"/>
  <c r="L173" i="10"/>
  <c r="L246" i="10"/>
  <c r="L384" i="10"/>
  <c r="L326" i="10"/>
  <c r="L320" i="10"/>
  <c r="L55" i="10"/>
  <c r="L50" i="10"/>
  <c r="L276" i="10"/>
  <c r="L201" i="10"/>
  <c r="L271" i="10"/>
  <c r="L426" i="10"/>
  <c r="L825" i="10"/>
  <c r="L782" i="10"/>
  <c r="L577" i="10"/>
  <c r="L96" i="10"/>
  <c r="L484" i="10"/>
  <c r="L56" i="10"/>
  <c r="L351" i="10"/>
  <c r="L378" i="10"/>
  <c r="L440" i="10"/>
  <c r="L683" i="10"/>
  <c r="L325" i="10"/>
  <c r="L840" i="10"/>
  <c r="L77" i="10"/>
  <c r="L355" i="10"/>
  <c r="L409" i="10"/>
  <c r="L812" i="10"/>
  <c r="L220" i="10"/>
  <c r="L612" i="10"/>
  <c r="L330" i="10"/>
  <c r="L130" i="10"/>
  <c r="L662" i="10"/>
  <c r="L422" i="10"/>
  <c r="L796" i="10"/>
  <c r="L572" i="10"/>
  <c r="L131" i="10"/>
  <c r="L268" i="10"/>
  <c r="L691" i="10"/>
  <c r="L132" i="10"/>
  <c r="L832" i="10"/>
  <c r="L501" i="10"/>
  <c r="L494" i="10"/>
  <c r="L647" i="10"/>
  <c r="L244" i="10"/>
  <c r="L388" i="10"/>
  <c r="L374" i="10"/>
  <c r="L98" i="10"/>
  <c r="L134" i="10"/>
  <c r="L481" i="10"/>
  <c r="L33" i="10"/>
  <c r="L317" i="10"/>
  <c r="L597" i="10"/>
  <c r="L31" i="10"/>
  <c r="L423" i="10"/>
  <c r="L155" i="10"/>
  <c r="L106" i="10"/>
  <c r="L34" i="10"/>
  <c r="L100" i="10"/>
  <c r="L394" i="10"/>
  <c r="L71" i="10"/>
  <c r="L112" i="10"/>
  <c r="L336" i="10"/>
  <c r="L59" i="10"/>
  <c r="L777" i="10"/>
  <c r="L308" i="10"/>
  <c r="L589" i="10"/>
  <c r="L518" i="10"/>
  <c r="L517" i="10"/>
  <c r="L208" i="10"/>
  <c r="L226" i="10"/>
  <c r="L12" i="10"/>
  <c r="L416" i="10"/>
  <c r="L752" i="10"/>
  <c r="L396" i="10"/>
  <c r="L218" i="10"/>
  <c r="L801" i="10"/>
  <c r="L664" i="10"/>
  <c r="L583" i="10"/>
  <c r="L685" i="10"/>
  <c r="L354" i="10"/>
  <c r="L221" i="10"/>
  <c r="L814" i="10"/>
  <c r="L275" i="10"/>
  <c r="L331" i="10"/>
  <c r="L654" i="10"/>
  <c r="L703" i="10"/>
  <c r="L421" i="10"/>
  <c r="L811" i="10"/>
  <c r="L321" i="10"/>
  <c r="L278" i="10"/>
  <c r="L297" i="10"/>
  <c r="L772" i="10"/>
  <c r="L9" i="10"/>
  <c r="L823" i="10"/>
  <c r="L186" i="10"/>
  <c r="L843" i="10"/>
  <c r="L369" i="10"/>
  <c r="L565" i="10"/>
  <c r="L761" i="10"/>
  <c r="L375" i="10"/>
  <c r="L265" i="10"/>
  <c r="L306" i="10"/>
  <c r="L719" i="10"/>
  <c r="L783" i="10"/>
  <c r="L97" i="10"/>
  <c r="L408" i="10"/>
  <c r="L118" i="10"/>
  <c r="L282" i="10"/>
  <c r="L787" i="10"/>
  <c r="L230" i="10"/>
  <c r="L569" i="10"/>
  <c r="L28" i="10"/>
  <c r="L842" i="10"/>
  <c r="L576" i="10"/>
  <c r="L116" i="10"/>
  <c r="L442" i="10"/>
  <c r="L273" i="10"/>
  <c r="L504" i="10"/>
  <c r="L363" i="10"/>
  <c r="L668" i="10"/>
  <c r="L125" i="10"/>
  <c r="L774" i="10"/>
  <c r="L255" i="10"/>
  <c r="L286" i="10"/>
  <c r="L337" i="10"/>
  <c r="L450" i="10"/>
  <c r="L348" i="10"/>
  <c r="L329" i="10"/>
  <c r="L714" i="10"/>
  <c r="L153" i="10"/>
  <c r="L149" i="10"/>
  <c r="L502" i="10"/>
  <c r="L367" i="10"/>
  <c r="L590" i="10"/>
  <c r="L18" i="10"/>
  <c r="L78" i="10"/>
  <c r="L732" i="10"/>
  <c r="L755" i="10"/>
  <c r="L141" i="10"/>
  <c r="L54" i="10"/>
  <c r="L391" i="10"/>
  <c r="L792" i="10"/>
  <c r="L520" i="10"/>
  <c r="L659" i="10"/>
  <c r="L138" i="10"/>
  <c r="L127" i="10"/>
  <c r="L663" i="10"/>
  <c r="L456" i="10"/>
  <c r="L733" i="10"/>
  <c r="L236" i="10"/>
  <c r="L11" i="10"/>
  <c r="L133" i="10"/>
  <c r="L682" i="10"/>
  <c r="L347" i="10"/>
  <c r="L729" i="10"/>
  <c r="L324" i="10"/>
  <c r="L829" i="10"/>
  <c r="L435" i="10"/>
  <c r="L455" i="10"/>
  <c r="L431" i="10"/>
  <c r="L447" i="10"/>
  <c r="L536" i="10"/>
  <c r="L89" i="10"/>
  <c r="L526" i="10"/>
  <c r="L174" i="10"/>
  <c r="L170" i="10"/>
  <c r="L566" i="10"/>
  <c r="L711" i="10"/>
  <c r="L152" i="10"/>
  <c r="L628" i="10"/>
  <c r="L232" i="10"/>
  <c r="L678" i="10"/>
  <c r="L457" i="10"/>
  <c r="L655" i="10"/>
  <c r="L264" i="10"/>
  <c r="L242" i="10"/>
  <c r="L672" i="10"/>
  <c r="L356" i="10"/>
  <c r="L164" i="10"/>
  <c r="L415" i="10"/>
  <c r="L828" i="10"/>
  <c r="L698" i="10"/>
  <c r="L570" i="10"/>
  <c r="L493" i="10"/>
  <c r="L277" i="10"/>
  <c r="L137" i="10"/>
  <c r="L60" i="10"/>
  <c r="L730" i="10"/>
  <c r="L156" i="10"/>
  <c r="L617" i="10"/>
  <c r="L690" i="10"/>
  <c r="L83" i="10"/>
  <c r="L45" i="10"/>
  <c r="L280" i="10"/>
  <c r="L207" i="10"/>
  <c r="L446" i="10"/>
  <c r="L498" i="10"/>
  <c r="L568" i="10"/>
  <c r="L835" i="10"/>
  <c r="L143" i="10"/>
  <c r="L553" i="10"/>
  <c r="L44" i="10"/>
  <c r="L547" i="10"/>
  <c r="L407" i="10"/>
  <c r="L323" i="10"/>
  <c r="L633" i="10"/>
  <c r="L490" i="10"/>
  <c r="L462" i="10"/>
  <c r="L834" i="10"/>
  <c r="L768" i="10"/>
  <c r="L197" i="10"/>
  <c r="L402" i="10"/>
  <c r="L818" i="10"/>
  <c r="L142" i="10"/>
  <c r="L483" i="10"/>
  <c r="L327" i="10"/>
  <c r="L573" i="10"/>
  <c r="L749" i="10"/>
  <c r="L406" i="10"/>
  <c r="L428" i="10"/>
  <c r="L291" i="10"/>
  <c r="L432" i="10"/>
  <c r="L728" i="10"/>
  <c r="L785" i="10"/>
  <c r="L486" i="10"/>
  <c r="L345" i="10"/>
  <c r="L489" i="10"/>
  <c r="L281" i="10"/>
  <c r="L223" i="10"/>
  <c r="L64" i="10"/>
  <c r="L104" i="10"/>
  <c r="L830" i="10"/>
  <c r="L838" i="10"/>
  <c r="L837" i="10"/>
  <c r="L836" i="10"/>
  <c r="L410" i="10"/>
  <c r="L786" i="10"/>
  <c r="L681" i="10"/>
  <c r="L510" i="10"/>
  <c r="L234" i="10"/>
  <c r="L574" i="10"/>
  <c r="L496" i="10"/>
  <c r="L639" i="10"/>
  <c r="L724" i="10"/>
  <c r="L673" i="10"/>
  <c r="L592" i="10"/>
  <c r="L642" i="10"/>
  <c r="L285" i="10"/>
  <c r="L319" i="10"/>
  <c r="L806" i="10"/>
  <c r="L196" i="10"/>
  <c r="L339" i="10"/>
  <c r="L463" i="10"/>
  <c r="L183" i="10"/>
  <c r="L390" i="10"/>
  <c r="L167" i="10"/>
  <c r="L773" i="10"/>
  <c r="L651" i="10"/>
  <c r="L328" i="10"/>
  <c r="L780" i="10"/>
  <c r="L192" i="10"/>
  <c r="L586" i="10"/>
  <c r="L638" i="10"/>
  <c r="L316" i="10"/>
  <c r="L727" i="10"/>
  <c r="L687" i="10"/>
  <c r="L250" i="10"/>
  <c r="L771" i="10"/>
  <c r="L350" i="10"/>
  <c r="L556" i="10"/>
  <c r="L643" i="10"/>
  <c r="L495" i="10"/>
  <c r="L613" i="10"/>
  <c r="L644" i="10"/>
  <c r="L802" i="10"/>
  <c r="L74" i="10"/>
  <c r="L470" i="10"/>
  <c r="L148" i="10"/>
  <c r="L702" i="10"/>
  <c r="L754" i="10"/>
  <c r="L263" i="10"/>
  <c r="L398" i="10"/>
  <c r="L239" i="10"/>
  <c r="L637" i="10"/>
  <c r="L839" i="10"/>
  <c r="L803" i="10"/>
  <c r="L677" i="10"/>
  <c r="L603" i="10"/>
  <c r="L492" i="10"/>
  <c r="L158" i="10"/>
  <c r="L346" i="10"/>
  <c r="L139" i="10"/>
  <c r="L289" i="10"/>
  <c r="L94" i="10"/>
  <c r="L750" i="10"/>
  <c r="L165" i="10"/>
  <c r="L101" i="10"/>
  <c r="L72" i="10"/>
  <c r="L315" i="10"/>
  <c r="L3" i="10"/>
  <c r="L249" i="10"/>
  <c r="L259" i="10"/>
  <c r="L765" i="10"/>
  <c r="L147" i="10"/>
  <c r="L419" i="10"/>
  <c r="L258" i="10"/>
  <c r="L370" i="10"/>
  <c r="L444" i="10"/>
  <c r="L527" i="10"/>
  <c r="L342" i="10"/>
  <c r="L404" i="10"/>
  <c r="L567" i="10"/>
  <c r="L113" i="10"/>
  <c r="L529" i="10"/>
  <c r="L335" i="10"/>
  <c r="L154" i="10"/>
  <c r="L522" i="10"/>
  <c r="L122" i="10"/>
  <c r="L260" i="10"/>
  <c r="L193" i="10"/>
  <c r="L722" i="10"/>
  <c r="L387" i="10"/>
  <c r="L694" i="10"/>
  <c r="L261" i="10"/>
  <c r="L844" i="10"/>
  <c r="L669" i="10"/>
  <c r="L176" i="10"/>
  <c r="L22" i="10"/>
  <c r="L596" i="10"/>
  <c r="L288" i="10"/>
  <c r="L25" i="10"/>
  <c r="L798" i="10"/>
  <c r="L544" i="10"/>
  <c r="L746" i="10"/>
  <c r="L784" i="10"/>
  <c r="L689" i="10"/>
  <c r="L488" i="10"/>
  <c r="L353" i="10"/>
  <c r="L37" i="10"/>
  <c r="L560" i="10"/>
  <c r="L145" i="10"/>
  <c r="L210" i="10"/>
  <c r="L119" i="10"/>
  <c r="L631" i="10"/>
  <c r="L717" i="10"/>
  <c r="L8" i="10"/>
  <c r="L41" i="10"/>
  <c r="L503" i="10"/>
  <c r="L48" i="10"/>
  <c r="L313" i="10"/>
  <c r="L713" i="10"/>
  <c r="L76" i="10"/>
  <c r="L558" i="10"/>
  <c r="L554" i="10"/>
  <c r="L177" i="10"/>
  <c r="L262" i="10"/>
  <c r="L294" i="10"/>
  <c r="L542" i="10"/>
  <c r="L509" i="10"/>
  <c r="L368" i="10"/>
  <c r="L540" i="10"/>
  <c r="L272" i="10"/>
  <c r="L466" i="10"/>
  <c r="L340" i="10"/>
  <c r="L475" i="10"/>
  <c r="L166" i="10"/>
  <c r="L704" i="10"/>
  <c r="L571" i="10"/>
  <c r="L144" i="10"/>
  <c r="L42" i="10"/>
  <c r="L699" i="10"/>
  <c r="L365" i="10"/>
  <c r="L629" i="10"/>
  <c r="L543" i="10"/>
  <c r="L377" i="10"/>
  <c r="L399" i="10"/>
  <c r="L284" i="10"/>
  <c r="L371" i="10"/>
  <c r="L487" i="10"/>
  <c r="L778" i="10"/>
  <c r="L513" i="10"/>
  <c r="L696" i="10"/>
  <c r="L725" i="10"/>
  <c r="L619" i="10"/>
  <c r="L107" i="10"/>
  <c r="L169" i="10"/>
  <c r="L157" i="10"/>
  <c r="L163" i="10"/>
  <c r="L86" i="10"/>
  <c r="L532" i="10"/>
  <c r="L831" i="10"/>
  <c r="L393" i="10"/>
  <c r="L622" i="10"/>
  <c r="L24" i="10"/>
  <c r="L697" i="10"/>
  <c r="L453" i="10"/>
  <c r="L627" i="10"/>
  <c r="L366" i="10"/>
  <c r="L15" i="10"/>
  <c r="L110" i="10"/>
  <c r="L632" i="10"/>
  <c r="L582" i="10"/>
  <c r="L538" i="10"/>
  <c r="L499" i="10"/>
  <c r="L531" i="10"/>
  <c r="L710" i="10"/>
  <c r="L161" i="10"/>
  <c r="L160" i="10"/>
  <c r="L247" i="10"/>
  <c r="L676" i="10"/>
  <c r="L178" i="10"/>
  <c r="L559" i="10"/>
  <c r="L645" i="10"/>
  <c r="L587" i="10"/>
  <c r="L146" i="10"/>
  <c r="L7" i="10"/>
  <c r="L624" i="10"/>
  <c r="L292" i="10"/>
  <c r="L299" i="10"/>
  <c r="L333" i="10"/>
  <c r="L301" i="10"/>
  <c r="L427" i="10"/>
  <c r="L5" i="10"/>
  <c r="L417" i="10"/>
  <c r="L615" i="10"/>
  <c r="L452" i="10"/>
  <c r="L548" i="10"/>
  <c r="L43" i="10"/>
  <c r="L70" i="10"/>
  <c r="L739" i="10"/>
  <c r="L545" i="10"/>
  <c r="L575" i="10"/>
  <c r="L779" i="10"/>
  <c r="L476" i="10"/>
  <c r="L497" i="10"/>
  <c r="L93" i="10"/>
  <c r="L738" i="10"/>
  <c r="L61" i="10"/>
  <c r="L228" i="10"/>
  <c r="L623" i="10"/>
  <c r="L362" i="10"/>
  <c r="L473" i="10"/>
  <c r="L16" i="10"/>
  <c r="L451" i="10"/>
  <c r="L150" i="10"/>
  <c r="L670" i="10"/>
  <c r="L338" i="10"/>
  <c r="L620" i="10"/>
  <c r="L541" i="10"/>
  <c r="L634" i="10"/>
  <c r="L686" i="10"/>
  <c r="L658" i="10"/>
  <c r="L507" i="10"/>
  <c r="L293" i="10"/>
  <c r="L82" i="10"/>
  <c r="L103" i="10"/>
  <c r="L332" i="10"/>
  <c r="L73" i="10"/>
  <c r="L403" i="10"/>
  <c r="L721" i="10"/>
  <c r="L227" i="10"/>
  <c r="L588" i="10"/>
  <c r="L461" i="10"/>
  <c r="L300" i="10"/>
  <c r="L534" i="10"/>
  <c r="L709" i="10"/>
  <c r="L506" i="10"/>
  <c r="L303" i="10"/>
  <c r="L400" i="10"/>
  <c r="L39" i="10"/>
  <c r="L736" i="10"/>
  <c r="L551" i="10"/>
  <c r="L816" i="10"/>
  <c r="L640" i="10"/>
  <c r="L616" i="10"/>
  <c r="L550" i="10"/>
  <c r="L296" i="10"/>
  <c r="L238" i="10"/>
  <c r="L841" i="10"/>
  <c r="L646" i="10"/>
  <c r="L635" i="10"/>
  <c r="L808" i="10"/>
  <c r="L188" i="10"/>
  <c r="L585" i="10"/>
  <c r="L563" i="10"/>
  <c r="L465" i="10"/>
  <c r="L189" i="10"/>
  <c r="L600" i="10"/>
  <c r="L611" i="10"/>
  <c r="L715" i="10"/>
  <c r="L69" i="10"/>
  <c r="L248" i="10"/>
  <c r="L775" i="10"/>
  <c r="L821" i="10"/>
  <c r="L555" i="10"/>
  <c r="L649" i="10"/>
  <c r="L533" i="10"/>
  <c r="L66" i="10"/>
  <c r="L36" i="10"/>
  <c r="L564" i="10"/>
  <c r="L604" i="10"/>
  <c r="L705" i="10"/>
  <c r="L614" i="10"/>
  <c r="L214" i="10"/>
  <c r="L539" i="10"/>
  <c r="L358" i="10"/>
  <c r="L621" i="10"/>
  <c r="L561" i="10"/>
  <c r="L252" i="10"/>
  <c r="L479" i="10"/>
  <c r="L701" i="10"/>
  <c r="L601" i="10"/>
  <c r="L117" i="10"/>
  <c r="L692" i="10"/>
  <c r="L21" i="10"/>
  <c r="L49" i="10"/>
  <c r="L788" i="10"/>
  <c r="L799" i="10"/>
  <c r="L810" i="10"/>
  <c r="L459" i="10"/>
  <c r="L172" i="10"/>
  <c r="L693" i="10"/>
  <c r="L707" i="10"/>
  <c r="L618" i="10"/>
  <c r="L781" i="10"/>
  <c r="L341" i="10"/>
  <c r="L202" i="10"/>
  <c r="L700" i="10"/>
  <c r="L13" i="10"/>
  <c r="L827" i="10"/>
  <c r="L734" i="10"/>
  <c r="L599" i="10"/>
  <c r="L241" i="10"/>
  <c r="L204" i="10"/>
  <c r="L364" i="10"/>
  <c r="L718" i="10"/>
  <c r="L511" i="10"/>
  <c r="L413" i="10"/>
  <c r="L580" i="10"/>
  <c r="L229" i="10"/>
  <c r="L505" i="10"/>
  <c r="L753" i="10"/>
  <c r="L723" i="10"/>
  <c r="L211" i="10"/>
  <c r="L14" i="10"/>
  <c r="L51" i="10"/>
  <c r="L809" i="10"/>
  <c r="L30" i="10"/>
  <c r="L372" i="10"/>
  <c r="L706" i="10"/>
  <c r="L630" i="10"/>
  <c r="L741" i="10"/>
  <c r="L845" i="10"/>
  <c r="L38" i="10"/>
  <c r="L817" i="10"/>
  <c r="L820" i="10"/>
  <c r="L53" i="10"/>
  <c r="L815" i="10"/>
  <c r="L807" i="10"/>
  <c r="L800" i="10"/>
  <c r="L797" i="10"/>
  <c r="L795" i="10"/>
  <c r="L794" i="10"/>
  <c r="L793" i="10"/>
  <c r="L791" i="10"/>
  <c r="L790" i="10"/>
  <c r="L67" i="10"/>
  <c r="L46" i="10"/>
  <c r="L743" i="10"/>
  <c r="L720" i="10"/>
  <c r="L63" i="10"/>
  <c r="L712" i="10"/>
  <c r="L62" i="10"/>
  <c r="L708" i="10"/>
  <c r="L4" i="10"/>
  <c r="L804" i="10"/>
  <c r="L684" i="10"/>
  <c r="L660" i="10"/>
  <c r="L665" i="10"/>
  <c r="L661" i="10"/>
  <c r="L652" i="10"/>
  <c r="L656" i="10"/>
  <c r="L666" i="10"/>
  <c r="L657" i="10"/>
  <c r="L653" i="10"/>
  <c r="L648" i="10"/>
  <c r="L626" i="10"/>
  <c r="L625" i="10"/>
  <c r="L610" i="10"/>
  <c r="L593" i="10"/>
  <c r="L594" i="10"/>
  <c r="L595" i="10"/>
  <c r="L581" i="10"/>
  <c r="L579" i="10"/>
  <c r="L537" i="10"/>
  <c r="L528" i="10"/>
  <c r="L530" i="10"/>
  <c r="L521" i="10"/>
  <c r="L6" i="10"/>
  <c r="L524" i="10"/>
  <c r="L525" i="10"/>
  <c r="L523" i="10"/>
  <c r="L514" i="10"/>
  <c r="L491" i="10"/>
  <c r="L515" i="10"/>
  <c r="L500" i="10"/>
  <c r="L47" i="10"/>
  <c r="L474" i="10"/>
  <c r="L471" i="10"/>
  <c r="L477" i="10"/>
  <c r="L478" i="10"/>
  <c r="L472" i="10"/>
  <c r="L467" i="10"/>
  <c r="L468" i="10"/>
  <c r="L448" i="10"/>
  <c r="L449" i="10"/>
  <c r="L443" i="10"/>
  <c r="L437" i="10"/>
  <c r="L65" i="10"/>
  <c r="L401" i="10"/>
  <c r="L380" i="10"/>
  <c r="L376" i="10"/>
  <c r="L373" i="10"/>
  <c r="L359" i="10"/>
  <c r="L344" i="10"/>
  <c r="L287" i="10"/>
  <c r="L274" i="10"/>
  <c r="L257" i="10"/>
  <c r="L251" i="10"/>
  <c r="L254" i="10"/>
  <c r="L253" i="10"/>
  <c r="L40" i="10"/>
  <c r="L224" i="10"/>
  <c r="L222" i="10"/>
  <c r="L209" i="10"/>
  <c r="L203" i="10"/>
  <c r="L195" i="10"/>
  <c r="L200" i="10"/>
  <c r="L198" i="10"/>
  <c r="L2" i="10"/>
  <c r="L199" i="10"/>
  <c r="L52" i="10"/>
  <c r="L194" i="10"/>
  <c r="L185" i="10"/>
  <c r="L184" i="10"/>
  <c r="L182" i="10"/>
  <c r="L187" i="10"/>
  <c r="L136" i="10"/>
  <c r="L124" i="10"/>
  <c r="L135" i="10"/>
  <c r="L95" i="10"/>
  <c r="J836" i="1" l="1"/>
  <c r="I842" i="1"/>
  <c r="I841" i="1"/>
  <c r="I837" i="1"/>
  <c r="I836" i="1"/>
  <c r="I840" i="1" l="1"/>
  <c r="I839" i="1"/>
  <c r="J840" i="1"/>
  <c r="J838" i="1"/>
  <c r="I838" i="1"/>
  <c r="J837" i="1"/>
  <c r="AV462" i="1"/>
  <c r="J842" i="1" l="1"/>
  <c r="J841" i="1"/>
  <c r="J839" i="1"/>
  <c r="X838" i="1"/>
  <c r="X837" i="1" s="1"/>
  <c r="W838" i="1"/>
  <c r="W837" i="1" s="1"/>
  <c r="AC578" i="1"/>
</calcChain>
</file>

<file path=xl/comments1.xml><?xml version="1.0" encoding="utf-8"?>
<comments xmlns="http://schemas.openxmlformats.org/spreadsheetml/2006/main">
  <authors>
    <author>GOSSE Joel</author>
  </authors>
  <commentList>
    <comment ref="AB1" authorId="0" shapeId="0">
      <text>
        <r>
          <rPr>
            <b/>
            <sz val="9"/>
            <color indexed="81"/>
            <rFont val="Tahoma"/>
            <family val="2"/>
          </rPr>
          <t>GOSSE Joel:</t>
        </r>
        <r>
          <rPr>
            <sz val="9"/>
            <color indexed="81"/>
            <rFont val="Tahoma"/>
            <family val="2"/>
          </rPr>
          <t xml:space="preserve">
= (Nb de factures / Nb de mandats avec PJ)-1
Si l'indice est égal à « -1 » : le budget ne reçoit pas de factures par le portail Chorus Pro alors que le dépôt par certains fournisseur est obligatoire depuis le 01 janvier 2017.
Si l'indice se situe entre -1 et 0 : le budget émet plus de mandats avec PJ qu'il ne reçoit de factures par Chorus Pro.
Si l'indice est Positif : la budget reçoit plus de factures par Chorus Pro qu'il n'a de mandats avec PJ :
- soit il y a une rupture dans la chaîne de dématérialisation car la collectivité ne transmet pas au comptable toutes ses factures Chorus Pro  de manière dématérialisée
- soit il y a un regroupement de factures lors du mandatement. Dans ce cas, il n'est pas possible pour Hélios de remonter le statut « Mise en paiement » vers Chorus Pro.</t>
        </r>
      </text>
    </comment>
  </commentList>
</comments>
</file>

<file path=xl/comments2.xml><?xml version="1.0" encoding="utf-8"?>
<comments xmlns="http://schemas.openxmlformats.org/spreadsheetml/2006/main">
  <authors>
    <author>Cordial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GOSSE Joel:
</t>
        </r>
        <r>
          <rPr>
            <sz val="9"/>
            <color indexed="81"/>
            <rFont val="Tahoma"/>
            <family val="2"/>
          </rPr>
          <t xml:space="preserve">L'indicateur positionné   </t>
        </r>
        <r>
          <rPr>
            <sz val="18"/>
            <color indexed="81"/>
            <rFont val="Tahoma"/>
            <family val="2"/>
          </rPr>
          <t xml:space="preserve">! </t>
        </r>
        <r>
          <rPr>
            <sz val="9"/>
            <color indexed="81"/>
            <rFont val="Tahoma"/>
            <family val="2"/>
          </rPr>
          <t>pour un établissement signifi  que l'établissement reçoit plus de factures par Chorus Pro qu'il n'a de mandats avec PJ :
       - soit il y a une rupture dans la chaîne de dématérialisation car la collectivité 
           ne transmet pas au comptable toutes ses factures Chorus Pro  de 
           manière dématérialisée
        - soit il y a un regroupement de factures lors du mandatement. Dans ce 
           cas, il n'est pas possible pour Hélios de remonter le 
           statut « Mise en paiement » vers Chorus Pro.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<sst xmlns="http://schemas.openxmlformats.org/spreadsheetml/2006/main" count="18158" uniqueCount="2046">
  <si>
    <t>INTER REGION</t>
  </si>
  <si>
    <t>DEPARTEMENT</t>
  </si>
  <si>
    <t>NDEPT</t>
  </si>
  <si>
    <t>PC</t>
  </si>
  <si>
    <t>BC</t>
  </si>
  <si>
    <t>libelle_bc</t>
  </si>
  <si>
    <t>SIRET</t>
  </si>
  <si>
    <t>Editeur DEPENSE</t>
  </si>
  <si>
    <t>Catégorie NOTRé</t>
  </si>
  <si>
    <t>GHT</t>
  </si>
  <si>
    <t>Nb MANDATS</t>
  </si>
  <si>
    <t>Nb MANDATS PJ</t>
  </si>
  <si>
    <t>ILE-DE-FRANCE</t>
  </si>
  <si>
    <t>Paris</t>
  </si>
  <si>
    <t>075</t>
  </si>
  <si>
    <t>075080</t>
  </si>
  <si>
    <t>39300</t>
  </si>
  <si>
    <t>BUDGET GENERAL - CHNO QUINZE-VIN</t>
  </si>
  <si>
    <t>MacKesson</t>
  </si>
  <si>
    <t>EPS NOTRE</t>
  </si>
  <si>
    <t>NORD</t>
  </si>
  <si>
    <t>Manche</t>
  </si>
  <si>
    <t>050</t>
  </si>
  <si>
    <t>050043</t>
  </si>
  <si>
    <t>53900</t>
  </si>
  <si>
    <t>CHPC</t>
  </si>
  <si>
    <t>SUD-OUEST</t>
  </si>
  <si>
    <t>Charente-Maritime</t>
  </si>
  <si>
    <t>017</t>
  </si>
  <si>
    <t>017038</t>
  </si>
  <si>
    <t>02500</t>
  </si>
  <si>
    <t>GCS URGENCES DU PAYS ROYANNAIS</t>
  </si>
  <si>
    <t>CENTRE-EST</t>
  </si>
  <si>
    <t>Loire</t>
  </si>
  <si>
    <t>042</t>
  </si>
  <si>
    <t>042017</t>
  </si>
  <si>
    <t>22400</t>
  </si>
  <si>
    <t>Instit cancérologie L.Neuwirth</t>
  </si>
  <si>
    <t>CPAGE</t>
  </si>
  <si>
    <t>Nièvre</t>
  </si>
  <si>
    <t>058</t>
  </si>
  <si>
    <t>058021</t>
  </si>
  <si>
    <t>35500</t>
  </si>
  <si>
    <t>BUDGET GENERAL - CH NEVERS</t>
  </si>
  <si>
    <t>EST</t>
  </si>
  <si>
    <t>Aube</t>
  </si>
  <si>
    <t>010</t>
  </si>
  <si>
    <t>010046</t>
  </si>
  <si>
    <t>08100</t>
  </si>
  <si>
    <t>CHG AUBE MARNE</t>
  </si>
  <si>
    <t>MIPIH</t>
  </si>
  <si>
    <t>SUD-EST OUTRE-MER</t>
  </si>
  <si>
    <t>Bouches-du-Rhône</t>
  </si>
  <si>
    <t>013</t>
  </si>
  <si>
    <t>013203</t>
  </si>
  <si>
    <t>00100</t>
  </si>
  <si>
    <t>HOPITAUX PORTES DE CAMARGUE</t>
  </si>
  <si>
    <t>AGFA</t>
  </si>
  <si>
    <t>Ardèche</t>
  </si>
  <si>
    <t>007</t>
  </si>
  <si>
    <t>007044</t>
  </si>
  <si>
    <t>81100</t>
  </si>
  <si>
    <t>CENTRE HOSP ARDECHE MERIDIONAL</t>
  </si>
  <si>
    <t>50000</t>
  </si>
  <si>
    <t>HOPITAL BG-ST-ANDEOL / VIVIERS</t>
  </si>
  <si>
    <t>MEDIANE</t>
  </si>
  <si>
    <t>Haut-Rhin</t>
  </si>
  <si>
    <t>068</t>
  </si>
  <si>
    <t>068022</t>
  </si>
  <si>
    <t>50200</t>
  </si>
  <si>
    <t>CH INTERCOM SOULTZ ISSENHEIM</t>
  </si>
  <si>
    <t>BERGER LEVRAULT DIS</t>
  </si>
  <si>
    <t>SUD-PYRENEES</t>
  </si>
  <si>
    <t>Gers</t>
  </si>
  <si>
    <t>032</t>
  </si>
  <si>
    <t>032014</t>
  </si>
  <si>
    <t>40000</t>
  </si>
  <si>
    <t>CH DE  LOMBEZ-SAMATAN</t>
  </si>
  <si>
    <t>Calvados</t>
  </si>
  <si>
    <t>014</t>
  </si>
  <si>
    <t>014051</t>
  </si>
  <si>
    <t>CH DE LA COTE FLEURIE</t>
  </si>
  <si>
    <t>Seine-Saint-Denis</t>
  </si>
  <si>
    <t>093</t>
  </si>
  <si>
    <t>093014</t>
  </si>
  <si>
    <t>21300</t>
  </si>
  <si>
    <t>BUDGET PRINCIPAL - GHI LE RAINCY</t>
  </si>
  <si>
    <t>Aveyron</t>
  </si>
  <si>
    <t>012</t>
  </si>
  <si>
    <t>012019</t>
  </si>
  <si>
    <t>05200</t>
  </si>
  <si>
    <t>HOP INTERCOM ESPALION ST-LAUR</t>
  </si>
  <si>
    <t>Charente</t>
  </si>
  <si>
    <t>016</t>
  </si>
  <si>
    <t>016004</t>
  </si>
  <si>
    <t>09500</t>
  </si>
  <si>
    <t>CHI PAYS DE COGNAC</t>
  </si>
  <si>
    <t>032011</t>
  </si>
  <si>
    <t>10000</t>
  </si>
  <si>
    <t>E.P.S DE LOMAGNE</t>
  </si>
  <si>
    <t>CENTRE-OUEST</t>
  </si>
  <si>
    <t>Finistère</t>
  </si>
  <si>
    <t>029</t>
  </si>
  <si>
    <t>029005</t>
  </si>
  <si>
    <t>41400</t>
  </si>
  <si>
    <t>CHRU DE BREST</t>
  </si>
  <si>
    <t>Gironde</t>
  </si>
  <si>
    <t>033</t>
  </si>
  <si>
    <t>033073</t>
  </si>
  <si>
    <t>CENTRE HOSPITALIER SUD GIRONDE</t>
  </si>
  <si>
    <t>Somme</t>
  </si>
  <si>
    <t>080</t>
  </si>
  <si>
    <t>080036</t>
  </si>
  <si>
    <t>50300</t>
  </si>
  <si>
    <t>EPIS SUD-OUEST SOMME</t>
  </si>
  <si>
    <t>ODYSSEE</t>
  </si>
  <si>
    <t>Moselle</t>
  </si>
  <si>
    <t>057</t>
  </si>
  <si>
    <t>057107</t>
  </si>
  <si>
    <t>02000</t>
  </si>
  <si>
    <t>CHIC UNISANTE+</t>
  </si>
  <si>
    <t>Essonne</t>
  </si>
  <si>
    <t>091</t>
  </si>
  <si>
    <t>091038</t>
  </si>
  <si>
    <t>CHSEDE CH SUD DOURDAN ETAMPES</t>
  </si>
  <si>
    <t>Val-d'Oise</t>
  </si>
  <si>
    <t>095</t>
  </si>
  <si>
    <t>095015</t>
  </si>
  <si>
    <t>GHI DU VEXIN</t>
  </si>
  <si>
    <t>Val-de-Marne</t>
  </si>
  <si>
    <t>094</t>
  </si>
  <si>
    <t>094034</t>
  </si>
  <si>
    <t>50100</t>
  </si>
  <si>
    <t>HOPITAUX DE SAINT-MAURICE</t>
  </si>
  <si>
    <t>Hauts-de-Seine</t>
  </si>
  <si>
    <t>092</t>
  </si>
  <si>
    <t>092028</t>
  </si>
  <si>
    <t>10300</t>
  </si>
  <si>
    <t>CH Rives de Seine</t>
  </si>
  <si>
    <t>Tarn-et-Garonne</t>
  </si>
  <si>
    <t>082</t>
  </si>
  <si>
    <t>082023</t>
  </si>
  <si>
    <t>01600</t>
  </si>
  <si>
    <t>CENTRE HOSPITALIER DEUX RIVES</t>
  </si>
  <si>
    <t>013104</t>
  </si>
  <si>
    <t>77700</t>
  </si>
  <si>
    <t>C.H.I. AIX - PERTUIS</t>
  </si>
  <si>
    <t>Vosges</t>
  </si>
  <si>
    <t>088</t>
  </si>
  <si>
    <t>088022</t>
  </si>
  <si>
    <t>09800</t>
  </si>
  <si>
    <t>CHI EMILE DURKHEIM</t>
  </si>
  <si>
    <t>Oise</t>
  </si>
  <si>
    <t>060</t>
  </si>
  <si>
    <t>060044</t>
  </si>
  <si>
    <t>16700</t>
  </si>
  <si>
    <t>GHPSO CREIL</t>
  </si>
  <si>
    <t>La Réunion</t>
  </si>
  <si>
    <t>104</t>
  </si>
  <si>
    <t>104014</t>
  </si>
  <si>
    <t>09700</t>
  </si>
  <si>
    <t>CHU REUNION BUDGET GENERAL</t>
  </si>
  <si>
    <t>Ain</t>
  </si>
  <si>
    <t>001</t>
  </si>
  <si>
    <t>001056</t>
  </si>
  <si>
    <t>24200</t>
  </si>
  <si>
    <t>CHI AIN VAL DE SAONE</t>
  </si>
  <si>
    <t>Hautes-Alpes</t>
  </si>
  <si>
    <t>005</t>
  </si>
  <si>
    <t>005009</t>
  </si>
  <si>
    <t>05000</t>
  </si>
  <si>
    <t>CH. BUECH-DURANCE</t>
  </si>
  <si>
    <t>Yvelines</t>
  </si>
  <si>
    <t>078</t>
  </si>
  <si>
    <t>078024</t>
  </si>
  <si>
    <t>35000</t>
  </si>
  <si>
    <t>CH DE LA MAULDRE - BP</t>
  </si>
  <si>
    <t>Ille-et-Vilaine</t>
  </si>
  <si>
    <t>035</t>
  </si>
  <si>
    <t>035001</t>
  </si>
  <si>
    <t>03000</t>
  </si>
  <si>
    <t>CH MARCHES DE BRETAGNE</t>
  </si>
  <si>
    <t>Haute-Corse</t>
  </si>
  <si>
    <t>02B</t>
  </si>
  <si>
    <t>02B002</t>
  </si>
  <si>
    <t>CENTRE HOSPITALIER DE CALVI</t>
  </si>
  <si>
    <t>Martinique</t>
  </si>
  <si>
    <t>103</t>
  </si>
  <si>
    <t>103004</t>
  </si>
  <si>
    <t>04500</t>
  </si>
  <si>
    <t>CTRE HOSPITALIER NORD CARAIBE</t>
  </si>
  <si>
    <t>088032</t>
  </si>
  <si>
    <t>20000</t>
  </si>
  <si>
    <t>CHI OUEST VOSGIEN</t>
  </si>
  <si>
    <t>01100</t>
  </si>
  <si>
    <t>CHRU MARTINIQUE</t>
  </si>
  <si>
    <t>060047</t>
  </si>
  <si>
    <t>16300</t>
  </si>
  <si>
    <t>CHICN BUDGET GENERAL</t>
  </si>
  <si>
    <t>Côtes-d'Armor</t>
  </si>
  <si>
    <t>022</t>
  </si>
  <si>
    <t>022010</t>
  </si>
  <si>
    <t>05300</t>
  </si>
  <si>
    <t>CH PENTHIEVRE POUDOUVRE (CH2P)</t>
  </si>
  <si>
    <t>042023</t>
  </si>
  <si>
    <t>70000</t>
  </si>
  <si>
    <t>CENTRE HOSPITALIER DU FOREZ</t>
  </si>
  <si>
    <t>Nord</t>
  </si>
  <si>
    <t>059</t>
  </si>
  <si>
    <t>059013</t>
  </si>
  <si>
    <t>03300</t>
  </si>
  <si>
    <t>GROUPE HOSPIT LOOS HAUBOURDIN</t>
  </si>
  <si>
    <t>Pyrénées-Atlantiques</t>
  </si>
  <si>
    <t>064</t>
  </si>
  <si>
    <t>064048</t>
  </si>
  <si>
    <t>15300</t>
  </si>
  <si>
    <t>CH DE SAINT-PALAIS</t>
  </si>
  <si>
    <t>Meuse</t>
  </si>
  <si>
    <t>055</t>
  </si>
  <si>
    <t>055045</t>
  </si>
  <si>
    <t>CHG VERDUN/SAINT-MIHIEL</t>
  </si>
  <si>
    <t>080066</t>
  </si>
  <si>
    <t>55500</t>
  </si>
  <si>
    <t>CHI BAIE SOMME</t>
  </si>
  <si>
    <t>Vienne</t>
  </si>
  <si>
    <t>086</t>
  </si>
  <si>
    <t>086017</t>
  </si>
  <si>
    <t>55000</t>
  </si>
  <si>
    <t>GROUPE HOSPITALIER NORD-VIENNE</t>
  </si>
  <si>
    <t>Meurthe-et-Moselle</t>
  </si>
  <si>
    <t>054</t>
  </si>
  <si>
    <t>054015</t>
  </si>
  <si>
    <t>00200</t>
  </si>
  <si>
    <t>CHRU NANCY</t>
  </si>
  <si>
    <t>Loire-Atlantique</t>
  </si>
  <si>
    <t>044</t>
  </si>
  <si>
    <t>044005</t>
  </si>
  <si>
    <t>51300</t>
  </si>
  <si>
    <t>CH CNP BP</t>
  </si>
  <si>
    <t>068124</t>
  </si>
  <si>
    <t>77000</t>
  </si>
  <si>
    <t>GHRMSA</t>
  </si>
  <si>
    <t>Côte-d'Or</t>
  </si>
  <si>
    <t>021</t>
  </si>
  <si>
    <t>021061</t>
  </si>
  <si>
    <t>00400</t>
  </si>
  <si>
    <t>CTRE HOSPITALIER HTE COTE D OR</t>
  </si>
  <si>
    <t>021060</t>
  </si>
  <si>
    <t>31500</t>
  </si>
  <si>
    <t>HOSPICES CIVILS DE BEAUNE</t>
  </si>
  <si>
    <t>017016</t>
  </si>
  <si>
    <t>01000</t>
  </si>
  <si>
    <t>BUDGET GENERAL GH LR RE AUNIS</t>
  </si>
  <si>
    <t>095005</t>
  </si>
  <si>
    <t>11600</t>
  </si>
  <si>
    <t>GH Carnelle-Portes de l Oise</t>
  </si>
  <si>
    <t>Savoie</t>
  </si>
  <si>
    <t>073</t>
  </si>
  <si>
    <t>073037</t>
  </si>
  <si>
    <t>80200</t>
  </si>
  <si>
    <t>CHG METROPOLE SAVOIE</t>
  </si>
  <si>
    <t>Vendée</t>
  </si>
  <si>
    <t>085</t>
  </si>
  <si>
    <t>085020</t>
  </si>
  <si>
    <t>GPHMS DES COLLINES VENDEENNES</t>
  </si>
  <si>
    <t>Deux-Sèvres</t>
  </si>
  <si>
    <t>079</t>
  </si>
  <si>
    <t>079018</t>
  </si>
  <si>
    <t>00800</t>
  </si>
  <si>
    <t>CENTRE HOSPITALIER GHMS - HVSM</t>
  </si>
  <si>
    <t>Dordogne</t>
  </si>
  <si>
    <t>024</t>
  </si>
  <si>
    <t>024030</t>
  </si>
  <si>
    <t>CH INTERCO RIBERAC DRONNE DOUB</t>
  </si>
  <si>
    <t>Lot-et-Garonne</t>
  </si>
  <si>
    <t>047</t>
  </si>
  <si>
    <t>047002</t>
  </si>
  <si>
    <t>13300</t>
  </si>
  <si>
    <t>CH AGEN-NERAC</t>
  </si>
  <si>
    <t>088070</t>
  </si>
  <si>
    <t>CH HAUTE VALLEE MOSELLE</t>
  </si>
  <si>
    <t>CHRU</t>
  </si>
  <si>
    <t>Bas-Rhin</t>
  </si>
  <si>
    <t>067</t>
  </si>
  <si>
    <t>067071</t>
  </si>
  <si>
    <t>65700</t>
  </si>
  <si>
    <t>GROUPE HOSP SELESTAT OBERNAI</t>
  </si>
  <si>
    <t>Seine-et-Marne</t>
  </si>
  <si>
    <t>077</t>
  </si>
  <si>
    <t>077034</t>
  </si>
  <si>
    <t>CH SUD SEINE-ET-MARNE</t>
  </si>
  <si>
    <t>077211</t>
  </si>
  <si>
    <t>GRAND HOPITAL EST FRANCILIEN</t>
  </si>
  <si>
    <t>Drôme</t>
  </si>
  <si>
    <t>026</t>
  </si>
  <si>
    <t>026036</t>
  </si>
  <si>
    <t>51000</t>
  </si>
  <si>
    <t>EPS-GH PORTES DE PROVENCE</t>
  </si>
  <si>
    <t>044002</t>
  </si>
  <si>
    <t>61500</t>
  </si>
  <si>
    <t>CH ERDRE ET LOIRE</t>
  </si>
  <si>
    <t>37500</t>
  </si>
  <si>
    <t>CENTRE HOSPITALIER DE PLAISIR</t>
  </si>
  <si>
    <t>088059</t>
  </si>
  <si>
    <t>CHI 5 VALLEES</t>
  </si>
  <si>
    <t>Guyane</t>
  </si>
  <si>
    <t>102</t>
  </si>
  <si>
    <t>102011</t>
  </si>
  <si>
    <t>99800</t>
  </si>
  <si>
    <t>CH KOUROU-Budget général</t>
  </si>
  <si>
    <t>Rhône</t>
  </si>
  <si>
    <t>069</t>
  </si>
  <si>
    <t>069054</t>
  </si>
  <si>
    <t>50500</t>
  </si>
  <si>
    <t>CH BEAUJOLAIS VERT</t>
  </si>
  <si>
    <t>075064</t>
  </si>
  <si>
    <t>62200</t>
  </si>
  <si>
    <t>BUDGET GENERAL GHU</t>
  </si>
  <si>
    <t>007014</t>
  </si>
  <si>
    <t>CENTRE HOSP DES CEVENNES ARDEC</t>
  </si>
  <si>
    <t>Mayotte</t>
  </si>
  <si>
    <t>106</t>
  </si>
  <si>
    <t>106001</t>
  </si>
  <si>
    <t>25000</t>
  </si>
  <si>
    <t>EPST MAYOTTE -</t>
  </si>
  <si>
    <t>21000</t>
  </si>
  <si>
    <t>CENTRE HOSPITALIER BELLEY</t>
  </si>
  <si>
    <t>23200</t>
  </si>
  <si>
    <t>CENTRE HOSPITALIER BOURG</t>
  </si>
  <si>
    <t>25200</t>
  </si>
  <si>
    <t>CH GEX</t>
  </si>
  <si>
    <t>19000</t>
  </si>
  <si>
    <t>CH MEXIMIEUX</t>
  </si>
  <si>
    <t>03100</t>
  </si>
  <si>
    <t>CH PONT DE VAUX</t>
  </si>
  <si>
    <t>001039</t>
  </si>
  <si>
    <t>CH TREVOUX</t>
  </si>
  <si>
    <t>001015</t>
  </si>
  <si>
    <t>CENTRE HOSPITALIER HAUTEVILLE</t>
  </si>
  <si>
    <t>26200</t>
  </si>
  <si>
    <t>CH HAUT BUGEY</t>
  </si>
  <si>
    <t>Aisne</t>
  </si>
  <si>
    <t>002</t>
  </si>
  <si>
    <t>002081</t>
  </si>
  <si>
    <t>02600</t>
  </si>
  <si>
    <t>CHG HIRSON</t>
  </si>
  <si>
    <t>002056</t>
  </si>
  <si>
    <t>04300</t>
  </si>
  <si>
    <t>CH LE NOUVION-EN-THIERACHE</t>
  </si>
  <si>
    <t>002069</t>
  </si>
  <si>
    <t>CH DE VERVINS</t>
  </si>
  <si>
    <t>002017</t>
  </si>
  <si>
    <t>12900</t>
  </si>
  <si>
    <t>BUDGET GENERAL - EPSMD AISNE</t>
  </si>
  <si>
    <t>002061</t>
  </si>
  <si>
    <t>12800</t>
  </si>
  <si>
    <t>BUDGET GENERAL - CR ST-GOBAIN</t>
  </si>
  <si>
    <t>12200</t>
  </si>
  <si>
    <t>CHG SAINT-QUENTIN</t>
  </si>
  <si>
    <t>002048</t>
  </si>
  <si>
    <t>12000</t>
  </si>
  <si>
    <t>BUDGET GENERAL - CHG SOISSONS</t>
  </si>
  <si>
    <t>002079</t>
  </si>
  <si>
    <t>12400</t>
  </si>
  <si>
    <t>CHG CHATEAU-THIERRY</t>
  </si>
  <si>
    <t>12500</t>
  </si>
  <si>
    <t>CHG CHAUNY</t>
  </si>
  <si>
    <t>002054</t>
  </si>
  <si>
    <t>02700</t>
  </si>
  <si>
    <t>HOPITAL MR DE GUISE</t>
  </si>
  <si>
    <t>12300</t>
  </si>
  <si>
    <t>BUDGET GENERAL - CHG LA FERE</t>
  </si>
  <si>
    <t>002052</t>
  </si>
  <si>
    <t>04000</t>
  </si>
  <si>
    <t>MAISON SANTE MOY SEJOUR BOHAIN</t>
  </si>
  <si>
    <t>12100</t>
  </si>
  <si>
    <t>BUDGET GENERAL - CHG LAON</t>
  </si>
  <si>
    <t>Allier</t>
  </si>
  <si>
    <t>003</t>
  </si>
  <si>
    <t>003001</t>
  </si>
  <si>
    <t>03800</t>
  </si>
  <si>
    <t>HOPITAL BOURBON L ARCHAMBAULT -</t>
  </si>
  <si>
    <t>003037</t>
  </si>
  <si>
    <t>BUDGET GENERAL - SG</t>
  </si>
  <si>
    <t>003035</t>
  </si>
  <si>
    <t>CH VICHY-BUDGET GENERAL</t>
  </si>
  <si>
    <t>003008</t>
  </si>
  <si>
    <t>23000</t>
  </si>
  <si>
    <t>CH MOULINS YZEURE BP</t>
  </si>
  <si>
    <t>003015</t>
  </si>
  <si>
    <t>BUDGET GENERAL - CHSI D AINAY-LE</t>
  </si>
  <si>
    <t>05400</t>
  </si>
  <si>
    <t>HOPITAL DE NERIS LES BAINS</t>
  </si>
  <si>
    <t>003007</t>
  </si>
  <si>
    <t>60000</t>
  </si>
  <si>
    <t>HOPITAL COEUR DU BOURBONNAIS -</t>
  </si>
  <si>
    <t>Alpes-de-Haute-Provence</t>
  </si>
  <si>
    <t>004</t>
  </si>
  <si>
    <t>004010</t>
  </si>
  <si>
    <t>HOPITAL LOCAL DE BANON -</t>
  </si>
  <si>
    <t>004003</t>
  </si>
  <si>
    <t>HOPITAL DE BARCELONNETTE -</t>
  </si>
  <si>
    <t>004001</t>
  </si>
  <si>
    <t>ESMS RESIDENCE LE PARC</t>
  </si>
  <si>
    <t>HOPITAL DE FORCALQUIER -</t>
  </si>
  <si>
    <t>004019</t>
  </si>
  <si>
    <t>HOPITAL LOCAL DE RIEZ -</t>
  </si>
  <si>
    <t>004023</t>
  </si>
  <si>
    <t>EPS VALLEE DE LA BLANCHE</t>
  </si>
  <si>
    <t>004005</t>
  </si>
  <si>
    <t>HOPITAL LOCAL DE CASTELLANE -</t>
  </si>
  <si>
    <t>004013</t>
  </si>
  <si>
    <t>70300</t>
  </si>
  <si>
    <t>BUDGET GENERAL - CH MANOSQUE</t>
  </si>
  <si>
    <t>004030</t>
  </si>
  <si>
    <t>73700</t>
  </si>
  <si>
    <t>BUDGET GENERAL - CH DIGNE</t>
  </si>
  <si>
    <t>005005</t>
  </si>
  <si>
    <t>CH AIGUILLES -</t>
  </si>
  <si>
    <t>005028</t>
  </si>
  <si>
    <t>70600</t>
  </si>
  <si>
    <t>BUDGET GENERAL - CH BRIANCON</t>
  </si>
  <si>
    <t>06900</t>
  </si>
  <si>
    <t>CENTRE HOSPITALIER D EMBRUN -</t>
  </si>
  <si>
    <t>70900</t>
  </si>
  <si>
    <t>HOPITAL GAP - CHICAS</t>
  </si>
  <si>
    <t>Alpes-Maritimes</t>
  </si>
  <si>
    <t>006</t>
  </si>
  <si>
    <t>006002</t>
  </si>
  <si>
    <t>CH DE BREIL-SUR-ROYA</t>
  </si>
  <si>
    <t>006017</t>
  </si>
  <si>
    <t>CH DE PUGET THENIERS</t>
  </si>
  <si>
    <t>006021</t>
  </si>
  <si>
    <t>CH ST MAUR SAINT-ETIENNE</t>
  </si>
  <si>
    <t>006008</t>
  </si>
  <si>
    <t>CH SAINT-ELOI SOSPEL</t>
  </si>
  <si>
    <t>CH SAINT-LAZARE</t>
  </si>
  <si>
    <t>006102</t>
  </si>
  <si>
    <t>17200</t>
  </si>
  <si>
    <t>CH ANTIBES</t>
  </si>
  <si>
    <t>006109</t>
  </si>
  <si>
    <t>17300</t>
  </si>
  <si>
    <t>CHG GRASSE</t>
  </si>
  <si>
    <t>CH CENTRE LONG SEJOUR VALL</t>
  </si>
  <si>
    <t>006108</t>
  </si>
  <si>
    <t>11000</t>
  </si>
  <si>
    <t>CH CANNES</t>
  </si>
  <si>
    <t>17400</t>
  </si>
  <si>
    <t>CH MENTON</t>
  </si>
  <si>
    <t>006016</t>
  </si>
  <si>
    <t>18000</t>
  </si>
  <si>
    <t>CHU NICE</t>
  </si>
  <si>
    <t>006018</t>
  </si>
  <si>
    <t>CH VESUBIE</t>
  </si>
  <si>
    <t>007043</t>
  </si>
  <si>
    <t>80400</t>
  </si>
  <si>
    <t>BUDGET GENERAL - CENTRE HOSPITAL</t>
  </si>
  <si>
    <t>007033</t>
  </si>
  <si>
    <t>52000</t>
  </si>
  <si>
    <t>CH LE CHEYLARD BUDGET GENERAL</t>
  </si>
  <si>
    <t>007015</t>
  </si>
  <si>
    <t>HOPITAL DE LAMASTRE -</t>
  </si>
  <si>
    <t>HOPITAL INTERCOMMUNAL ROCHER LAR</t>
  </si>
  <si>
    <t>HOPITAL LOCAL DE SAINT FELICIEN</t>
  </si>
  <si>
    <t>06100</t>
  </si>
  <si>
    <t>HOPITAL DE SERRIERES -</t>
  </si>
  <si>
    <t>CH TOURNON BUDGET GENERAL (H)</t>
  </si>
  <si>
    <t>007035</t>
  </si>
  <si>
    <t>HOPITAL VALLON PONT D ARC</t>
  </si>
  <si>
    <t>HOPITAL DE VILLENEUVE DE BERG -</t>
  </si>
  <si>
    <t>007018</t>
  </si>
  <si>
    <t>81000</t>
  </si>
  <si>
    <t>CHVA - BUDGET PRINCIPAL</t>
  </si>
  <si>
    <t>Ardennes</t>
  </si>
  <si>
    <t>008</t>
  </si>
  <si>
    <t>008011</t>
  </si>
  <si>
    <t>07800</t>
  </si>
  <si>
    <t>HOPITAL LOCAL DE NOUZONVILLE -</t>
  </si>
  <si>
    <t>008044</t>
  </si>
  <si>
    <t>08300</t>
  </si>
  <si>
    <t>BUDGET GENERAL - CH SEDAN</t>
  </si>
  <si>
    <t>07400</t>
  </si>
  <si>
    <t>BUDGET GENERAL - CH CHARLEVILLE-</t>
  </si>
  <si>
    <t>09300</t>
  </si>
  <si>
    <t>HOPITAL LOCAL DE FUMAY -</t>
  </si>
  <si>
    <t>02800</t>
  </si>
  <si>
    <t>BUDGET GENERAL - CHS BELAIR</t>
  </si>
  <si>
    <t>008052</t>
  </si>
  <si>
    <t>04400</t>
  </si>
  <si>
    <t>GROUPE HOSPITALIER SUD ARDENNES</t>
  </si>
  <si>
    <t>Ariège</t>
  </si>
  <si>
    <t>009</t>
  </si>
  <si>
    <t>009005</t>
  </si>
  <si>
    <t>HOPITAL SAINT LOUIS AX LES THERM</t>
  </si>
  <si>
    <t>HOPITAL DE TARASCON SUR ARIEGE -</t>
  </si>
  <si>
    <t>009016</t>
  </si>
  <si>
    <t>04800</t>
  </si>
  <si>
    <t>BUDGET GENERAL - CHAC ST GIRONS</t>
  </si>
  <si>
    <t>03900</t>
  </si>
  <si>
    <t>BUDGET GENERAL - CHIVA</t>
  </si>
  <si>
    <t>010008</t>
  </si>
  <si>
    <t>CHS DE BRIENNE-LE-CHATEAU</t>
  </si>
  <si>
    <t>010037</t>
  </si>
  <si>
    <t>03600</t>
  </si>
  <si>
    <t>CHG DE TROYES</t>
  </si>
  <si>
    <t>010006</t>
  </si>
  <si>
    <t>CH DE BAR-SUR-SEINE</t>
  </si>
  <si>
    <t>010004</t>
  </si>
  <si>
    <t>CH DE BAR-SUR-AUBE</t>
  </si>
  <si>
    <t>Aude</t>
  </si>
  <si>
    <t>011</t>
  </si>
  <si>
    <t>011041</t>
  </si>
  <si>
    <t>72400</t>
  </si>
  <si>
    <t>BUDGET GENERAL - CHG CARCASSONNE</t>
  </si>
  <si>
    <t>73600</t>
  </si>
  <si>
    <t>BUDGET GENERAL - CH CASTELNAUDAR</t>
  </si>
  <si>
    <t>011057</t>
  </si>
  <si>
    <t>74600</t>
  </si>
  <si>
    <t>BUDGET GENERAL - CH LEZIGNAN</t>
  </si>
  <si>
    <t>CH LIMOUX QUILLAN</t>
  </si>
  <si>
    <t>71000</t>
  </si>
  <si>
    <t>BUDGET GENERAL - CH NARBONNE</t>
  </si>
  <si>
    <t>CH PORT LA NOUVELLE -</t>
  </si>
  <si>
    <t>05600</t>
  </si>
  <si>
    <t>CHG RODEZ HOPITAL</t>
  </si>
  <si>
    <t>HOPITAL LOCAL DE SAINT GENIEZ D</t>
  </si>
  <si>
    <t>012049</t>
  </si>
  <si>
    <t>01400</t>
  </si>
  <si>
    <t>BUDGET GENERAL - CM FENAILLE</t>
  </si>
  <si>
    <t>CENTRE HOSPITALIER DE MILLAU</t>
  </si>
  <si>
    <t>012038</t>
  </si>
  <si>
    <t>08400</t>
  </si>
  <si>
    <t>CENTRE HOSPITALIER EMILE BOREL</t>
  </si>
  <si>
    <t>012032</t>
  </si>
  <si>
    <t>05100</t>
  </si>
  <si>
    <t>CH DECAZEVILLE</t>
  </si>
  <si>
    <t>012045</t>
  </si>
  <si>
    <t>06800</t>
  </si>
  <si>
    <t>CH VILLEFRANCHE</t>
  </si>
  <si>
    <t>HOPITAL LOCAL RESIDENCE DU VALLO</t>
  </si>
  <si>
    <t>013025</t>
  </si>
  <si>
    <t>CENTRE HOSPITALIER D ALLAUCH</t>
  </si>
  <si>
    <t>013002</t>
  </si>
  <si>
    <t>77500</t>
  </si>
  <si>
    <t>HOPITAL D AUBAGNE - BG</t>
  </si>
  <si>
    <t>013003</t>
  </si>
  <si>
    <t>77600</t>
  </si>
  <si>
    <t>CHG LA CIOTAT - BUDGET GENERAL</t>
  </si>
  <si>
    <t>71700</t>
  </si>
  <si>
    <t>CGD MONTOLIVET BUDGET GENERAL</t>
  </si>
  <si>
    <t>76400</t>
  </si>
  <si>
    <t>CHS VALVERT</t>
  </si>
  <si>
    <t>74300</t>
  </si>
  <si>
    <t>CHS E. TOULOUSE BUDGET GENERAL</t>
  </si>
  <si>
    <t>013019</t>
  </si>
  <si>
    <t>70100</t>
  </si>
  <si>
    <t>ASSISTANCE PUBLIQUE MARSEILLE</t>
  </si>
  <si>
    <t>74200</t>
  </si>
  <si>
    <t>CHS MONTPERRIN - BG</t>
  </si>
  <si>
    <t>013215</t>
  </si>
  <si>
    <t>76900</t>
  </si>
  <si>
    <t>CH MARTIGUES - BUDGET GENERAL</t>
  </si>
  <si>
    <t>013114</t>
  </si>
  <si>
    <t>CHG SALON - BUDGET GENERAL</t>
  </si>
  <si>
    <t>76800</t>
  </si>
  <si>
    <t>CHG D ARLES - BUDGET GENERAL</t>
  </si>
  <si>
    <t>014052</t>
  </si>
  <si>
    <t>CH LISIEUX</t>
  </si>
  <si>
    <t>014005</t>
  </si>
  <si>
    <t>51400</t>
  </si>
  <si>
    <t>CH AUNAY-BAYEUX CHAB</t>
  </si>
  <si>
    <t>014014</t>
  </si>
  <si>
    <t>CHRU CAEN</t>
  </si>
  <si>
    <t>50700</t>
  </si>
  <si>
    <t>CH PONT-L EVEQUE</t>
  </si>
  <si>
    <t>014043</t>
  </si>
  <si>
    <t>50900</t>
  </si>
  <si>
    <t>CH VIRE</t>
  </si>
  <si>
    <t>014023</t>
  </si>
  <si>
    <t>59100</t>
  </si>
  <si>
    <t>CH FALAISE</t>
  </si>
  <si>
    <t>53100</t>
  </si>
  <si>
    <t>EPSM CAEN</t>
  </si>
  <si>
    <t>Cantal</t>
  </si>
  <si>
    <t>015</t>
  </si>
  <si>
    <t>015013</t>
  </si>
  <si>
    <t>CH MAURIAC</t>
  </si>
  <si>
    <t>015025</t>
  </si>
  <si>
    <t>CH DE MURAT</t>
  </si>
  <si>
    <t>27400</t>
  </si>
  <si>
    <t>CH SAINT-FLOUR</t>
  </si>
  <si>
    <t>CH PIERRE RAYNAL CHDES-AIGUES</t>
  </si>
  <si>
    <t>CH DE CONDAT EN FENIERS</t>
  </si>
  <si>
    <t>015002</t>
  </si>
  <si>
    <t>26500</t>
  </si>
  <si>
    <t>CH AURILLAC HENRI MONDOR</t>
  </si>
  <si>
    <t>06200</t>
  </si>
  <si>
    <t>CH CHATEAUNEUF</t>
  </si>
  <si>
    <t>05700</t>
  </si>
  <si>
    <t>CH DE CONFOLENS</t>
  </si>
  <si>
    <t>CH DE LA ROCHEFOUCAULD</t>
  </si>
  <si>
    <t>CH de RUFFEC</t>
  </si>
  <si>
    <t>016020</t>
  </si>
  <si>
    <t>CHS C CLAUDEL</t>
  </si>
  <si>
    <t>09000</t>
  </si>
  <si>
    <t>CH ANGOULEME Budget général</t>
  </si>
  <si>
    <t>016008</t>
  </si>
  <si>
    <t>01500</t>
  </si>
  <si>
    <t>CH SUD-CHARENTE</t>
  </si>
  <si>
    <t>017063</t>
  </si>
  <si>
    <t>CENTRE HOSPITALIER SAINTONGE</t>
  </si>
  <si>
    <t>017029</t>
  </si>
  <si>
    <t>02200</t>
  </si>
  <si>
    <t>CENTRE HOSPITALIER DE BOSCAMNANT</t>
  </si>
  <si>
    <t>BUDGET GENERAL -</t>
  </si>
  <si>
    <t>06400</t>
  </si>
  <si>
    <t>HOPITAL LOCAL DE MARENNES -</t>
  </si>
  <si>
    <t>09200</t>
  </si>
  <si>
    <t>BUDGET GENERAL - CH ROCHEFORT</t>
  </si>
  <si>
    <t>CENTRE HOSPITALIER DE ST.JEAN D</t>
  </si>
  <si>
    <t>017022</t>
  </si>
  <si>
    <t>03700</t>
  </si>
  <si>
    <t>HOPITAL LOCAL DE SAINT PIERRE D</t>
  </si>
  <si>
    <t>02400</t>
  </si>
  <si>
    <t>BUDGET GENERAL - CH ROYAN</t>
  </si>
  <si>
    <t>Cher</t>
  </si>
  <si>
    <t>018</t>
  </si>
  <si>
    <t>018042</t>
  </si>
  <si>
    <t>23100</t>
  </si>
  <si>
    <t>CH DE BOURGES</t>
  </si>
  <si>
    <t>23500</t>
  </si>
  <si>
    <t>CH ST-AMAND-MONTROND</t>
  </si>
  <si>
    <t>018033</t>
  </si>
  <si>
    <t>HOPITAL LOCAL DE SANCERRE -</t>
  </si>
  <si>
    <t>24100</t>
  </si>
  <si>
    <t>CH VIERZON</t>
  </si>
  <si>
    <t>CH GEORGE SAND</t>
  </si>
  <si>
    <t>Corrèze</t>
  </si>
  <si>
    <t>019</t>
  </si>
  <si>
    <t>019002</t>
  </si>
  <si>
    <t>00900</t>
  </si>
  <si>
    <t>CH BORT LES ORGUES</t>
  </si>
  <si>
    <t>019026</t>
  </si>
  <si>
    <t>BUDGET GENERAL - CH BRIVE</t>
  </si>
  <si>
    <t>019019</t>
  </si>
  <si>
    <t>CH GERIATRIQUE CORNIL - BP</t>
  </si>
  <si>
    <t>BUDGET GENERAL - CHG TULLE</t>
  </si>
  <si>
    <t>019020</t>
  </si>
  <si>
    <t>01200</t>
  </si>
  <si>
    <t>BUDGET GENERAL - CH USSEL</t>
  </si>
  <si>
    <t>019021</t>
  </si>
  <si>
    <t>C H GERIATRIQUE UZERCHE -</t>
  </si>
  <si>
    <t>Corse-du-Sud</t>
  </si>
  <si>
    <t>02A</t>
  </si>
  <si>
    <t>02A002</t>
  </si>
  <si>
    <t>39000</t>
  </si>
  <si>
    <t>HOPITAL LOCAL DE BONIFACIO -</t>
  </si>
  <si>
    <t>39100</t>
  </si>
  <si>
    <t>BUDGET GENERAL - CHS DE CASTELLU</t>
  </si>
  <si>
    <t>39200</t>
  </si>
  <si>
    <t>CENTRE HOSPITALIER B GENERAL</t>
  </si>
  <si>
    <t>39900</t>
  </si>
  <si>
    <t>BUDGET GENERAL - HL SARTENE</t>
  </si>
  <si>
    <t>39500</t>
  </si>
  <si>
    <t>BUDGET GENERAL - CHIC CORTE-TATT</t>
  </si>
  <si>
    <t>021014</t>
  </si>
  <si>
    <t>01300</t>
  </si>
  <si>
    <t>CH AUXONNE</t>
  </si>
  <si>
    <t>BUDGET GENERAL - CHS DIJON</t>
  </si>
  <si>
    <t>31700</t>
  </si>
  <si>
    <t>CHU DIJON BOURGOGNE</t>
  </si>
  <si>
    <t>01900</t>
  </si>
  <si>
    <t>CH IS-SUR-TILLE</t>
  </si>
  <si>
    <t>021062</t>
  </si>
  <si>
    <t>32500</t>
  </si>
  <si>
    <t>CH SEMUR-EN-AUXOIS</t>
  </si>
  <si>
    <t>022034</t>
  </si>
  <si>
    <t>43000</t>
  </si>
  <si>
    <t>CENTRE HOSPITALIER DE GUINGAMP</t>
  </si>
  <si>
    <t>022043</t>
  </si>
  <si>
    <t>48500</t>
  </si>
  <si>
    <t>CH TREGUIER-(BUDGET GENENRAL)</t>
  </si>
  <si>
    <t>022035</t>
  </si>
  <si>
    <t>43300</t>
  </si>
  <si>
    <t>CHG P LE DAMANY-LANNION-TRESTE</t>
  </si>
  <si>
    <t>022025</t>
  </si>
  <si>
    <t>42500</t>
  </si>
  <si>
    <t>CHG RENE PLEVEN (bud gé)-DINAN</t>
  </si>
  <si>
    <t>41000</t>
  </si>
  <si>
    <t>CHG Y LE FOLL ST-BRIEUC Bud.g</t>
  </si>
  <si>
    <t>022046</t>
  </si>
  <si>
    <t>48700</t>
  </si>
  <si>
    <t>BUDGET GENERAL - CH PAIMPOL</t>
  </si>
  <si>
    <t>Creuse</t>
  </si>
  <si>
    <t>023</t>
  </si>
  <si>
    <t>023013</t>
  </si>
  <si>
    <t>02100</t>
  </si>
  <si>
    <t>CH AUBUSSON</t>
  </si>
  <si>
    <t>CH DESPLAS BOURGANEUF</t>
  </si>
  <si>
    <t>CH LES GENETS D OR</t>
  </si>
  <si>
    <t>CH GUERET</t>
  </si>
  <si>
    <t>03500</t>
  </si>
  <si>
    <t>CH SOUTERRAINE(LA)</t>
  </si>
  <si>
    <t>CH LA VALETTE</t>
  </si>
  <si>
    <t>024047</t>
  </si>
  <si>
    <t>CH DE BELVES</t>
  </si>
  <si>
    <t>14600</t>
  </si>
  <si>
    <t>CH BERGERAC</t>
  </si>
  <si>
    <t>024045</t>
  </si>
  <si>
    <t>CH DE DOMME</t>
  </si>
  <si>
    <t>024010</t>
  </si>
  <si>
    <t>CH D EXCIDEUIL</t>
  </si>
  <si>
    <t>CH PERIGUEUX - BP</t>
  </si>
  <si>
    <t>024022</t>
  </si>
  <si>
    <t>CH DE NONTRON</t>
  </si>
  <si>
    <t>024029</t>
  </si>
  <si>
    <t>CH DE SAINT-ASTIER</t>
  </si>
  <si>
    <t>12600</t>
  </si>
  <si>
    <t>CH LANMARY - BUDGET GENERAL</t>
  </si>
  <si>
    <t>024019</t>
  </si>
  <si>
    <t>CHS VAUCLAIRE - MONTPON MENEST</t>
  </si>
  <si>
    <t>14800</t>
  </si>
  <si>
    <t>CH JEAN LECLAIRE - SARLAT</t>
  </si>
  <si>
    <t>Doubs</t>
  </si>
  <si>
    <t>025</t>
  </si>
  <si>
    <t>025002</t>
  </si>
  <si>
    <t>HOPITAL LOCAL BAUME LES DAMES -</t>
  </si>
  <si>
    <t>025006</t>
  </si>
  <si>
    <t>11900</t>
  </si>
  <si>
    <t>BUDGET GENERAL - CLS BELLEVAUX</t>
  </si>
  <si>
    <t>10100</t>
  </si>
  <si>
    <t>BUDGET GENERAL - CHRU BESANCON</t>
  </si>
  <si>
    <t>BUDGET GENERAL - CS TILLEROYES</t>
  </si>
  <si>
    <t>025051</t>
  </si>
  <si>
    <t>14700</t>
  </si>
  <si>
    <t>HOPITAL MORTEAU BUDG. GEN.</t>
  </si>
  <si>
    <t>15400</t>
  </si>
  <si>
    <t>BUDGET GENERAL - CHS NOVILLARS</t>
  </si>
  <si>
    <t>025016</t>
  </si>
  <si>
    <t>05900</t>
  </si>
  <si>
    <t>HOPITAL SAINT-LOUIS -</t>
  </si>
  <si>
    <t>025033</t>
  </si>
  <si>
    <t>15700</t>
  </si>
  <si>
    <t>CHI HAUTE COMTE-BUDG GENERAL</t>
  </si>
  <si>
    <t>025018</t>
  </si>
  <si>
    <t>ETABLISST DE SANTE DE QUINGEY</t>
  </si>
  <si>
    <t>BUDGET GENERAL - CCM AVANNE</t>
  </si>
  <si>
    <t>026031</t>
  </si>
  <si>
    <t>HOPITAL LOCAL DE BUIS LES BARONN</t>
  </si>
  <si>
    <t>026028</t>
  </si>
  <si>
    <t>CENTRE HOSPITALIER DE CREST -</t>
  </si>
  <si>
    <t>CENTRE HOSPITALIER DE DIE -</t>
  </si>
  <si>
    <t>026037</t>
  </si>
  <si>
    <t>HOPITAL LOCAL DE NYONS -</t>
  </si>
  <si>
    <t>81500</t>
  </si>
  <si>
    <t>BUDGET GENERAL - CH VALENCE</t>
  </si>
  <si>
    <t>84000</t>
  </si>
  <si>
    <t>C HOSPITALIER DROME VIVARAIS</t>
  </si>
  <si>
    <t>026020</t>
  </si>
  <si>
    <t>87000</t>
  </si>
  <si>
    <t>BUDGET GENERAL - HOPITAUX DROME</t>
  </si>
  <si>
    <t>Eure</t>
  </si>
  <si>
    <t>027</t>
  </si>
  <si>
    <t>027042</t>
  </si>
  <si>
    <t>02300</t>
  </si>
  <si>
    <t>BUDGET GENERAL - CH BERNAY</t>
  </si>
  <si>
    <t>CHG GISORS</t>
  </si>
  <si>
    <t>027047</t>
  </si>
  <si>
    <t>CH PONT-AUDEMER</t>
  </si>
  <si>
    <t>CH VERNEUIL SUR AVRE</t>
  </si>
  <si>
    <t>CH DES ANDELYS</t>
  </si>
  <si>
    <t>027037</t>
  </si>
  <si>
    <t>CH BOURG ACHARD</t>
  </si>
  <si>
    <t>027033</t>
  </si>
  <si>
    <t>CH DU NEUBOURG</t>
  </si>
  <si>
    <t>BUDGET GENERAL - CHS EVREUX</t>
  </si>
  <si>
    <t>BUDGET GENERAL - CHI EURE-SEINE</t>
  </si>
  <si>
    <t>Eure-et-Loir</t>
  </si>
  <si>
    <t>028</t>
  </si>
  <si>
    <t>028047</t>
  </si>
  <si>
    <t>28400</t>
  </si>
  <si>
    <t>CHS BONNEVAL</t>
  </si>
  <si>
    <t>CHG CHARTRES</t>
  </si>
  <si>
    <t>27100</t>
  </si>
  <si>
    <t>CH CHATEAUDUN</t>
  </si>
  <si>
    <t>28900</t>
  </si>
  <si>
    <t>CH NOGENT LE ROTROU</t>
  </si>
  <si>
    <t>27000</t>
  </si>
  <si>
    <t>CHG DREUX</t>
  </si>
  <si>
    <t>CH DE LA LOUPE</t>
  </si>
  <si>
    <t>029216</t>
  </si>
  <si>
    <t>46500</t>
  </si>
  <si>
    <t>EPSM GOURMELEN QUIMPER</t>
  </si>
  <si>
    <t>43100</t>
  </si>
  <si>
    <t>CH LANDERNEAU</t>
  </si>
  <si>
    <t>029204</t>
  </si>
  <si>
    <t>42300</t>
  </si>
  <si>
    <t>CH DOUARNENEZ</t>
  </si>
  <si>
    <t>029026</t>
  </si>
  <si>
    <t>44600</t>
  </si>
  <si>
    <t>CHG MORLAIX</t>
  </si>
  <si>
    <t>029009</t>
  </si>
  <si>
    <t>HOPITAL LOCAL CROZON</t>
  </si>
  <si>
    <t>48200</t>
  </si>
  <si>
    <t>CH SAINT RENAN</t>
  </si>
  <si>
    <t>44200</t>
  </si>
  <si>
    <t>HOPITAL DE LESNEVEN</t>
  </si>
  <si>
    <t>HOPITAL LOCAL DE LANMEUR</t>
  </si>
  <si>
    <t>47000</t>
  </si>
  <si>
    <t>CHIC QUIMPER</t>
  </si>
  <si>
    <t>Gard</t>
  </si>
  <si>
    <t>030</t>
  </si>
  <si>
    <t>030004</t>
  </si>
  <si>
    <t>73200</t>
  </si>
  <si>
    <t>BUDGET GENERAL - CH BAGNOLS/CEZE</t>
  </si>
  <si>
    <t>030019</t>
  </si>
  <si>
    <t>70200</t>
  </si>
  <si>
    <t>BUDGET GENERAL - CHU NIMES</t>
  </si>
  <si>
    <t>030020</t>
  </si>
  <si>
    <t>HOPITAL PONT ST ESPRIT -</t>
  </si>
  <si>
    <t>030054</t>
  </si>
  <si>
    <t>71600</t>
  </si>
  <si>
    <t>CHS LE MAS CAREIRON</t>
  </si>
  <si>
    <t>HOPITAL LOCAL D UZES</t>
  </si>
  <si>
    <t>030039</t>
  </si>
  <si>
    <t>CENTRE HOSPITALIER DU VIGAN</t>
  </si>
  <si>
    <t>030043</t>
  </si>
  <si>
    <t>71800</t>
  </si>
  <si>
    <t>BUDGET GENERAL - CH ALES</t>
  </si>
  <si>
    <t>030048</t>
  </si>
  <si>
    <t>CHS PONTEILS -</t>
  </si>
  <si>
    <t>Haute-Garonne</t>
  </si>
  <si>
    <t>031</t>
  </si>
  <si>
    <t>031021</t>
  </si>
  <si>
    <t>HOPITAL DE REVEL -</t>
  </si>
  <si>
    <t>031036</t>
  </si>
  <si>
    <t>BUDGET GENERAL - CHU TOULOUSE</t>
  </si>
  <si>
    <t>BUDGET PRINCIPAL - CHS MARCHANT</t>
  </si>
  <si>
    <t>031047</t>
  </si>
  <si>
    <t>HOPITAUX DE BAGNERES DE LUCHON -</t>
  </si>
  <si>
    <t>031053</t>
  </si>
  <si>
    <t>CENTRE HOSPITALIER ST GAUDENS</t>
  </si>
  <si>
    <t>031019</t>
  </si>
  <si>
    <t>01700</t>
  </si>
  <si>
    <t>HOPITAL DE MURET -</t>
  </si>
  <si>
    <t>032002</t>
  </si>
  <si>
    <t>CH GERS - BP</t>
  </si>
  <si>
    <t>CH AUCH - BP</t>
  </si>
  <si>
    <t>032038</t>
  </si>
  <si>
    <t>CH DE CONDOM -</t>
  </si>
  <si>
    <t>CH GIMONT - BP</t>
  </si>
  <si>
    <t>032020</t>
  </si>
  <si>
    <t>CH DE MAUVEZIN -</t>
  </si>
  <si>
    <t>CH MIRANDE - BP</t>
  </si>
  <si>
    <t>032026</t>
  </si>
  <si>
    <t>CH DE NOGARO</t>
  </si>
  <si>
    <t>032037</t>
  </si>
  <si>
    <t>CH DE VIC-FEZENSAC -</t>
  </si>
  <si>
    <t>033002</t>
  </si>
  <si>
    <t>17600</t>
  </si>
  <si>
    <t>BUDGET GENERAL - CH ARCACHON</t>
  </si>
  <si>
    <t>033005</t>
  </si>
  <si>
    <t>HOPITAL DE BAZAS -</t>
  </si>
  <si>
    <t>033070</t>
  </si>
  <si>
    <t>CH DE BLAYE</t>
  </si>
  <si>
    <t>033051</t>
  </si>
  <si>
    <t>BUDGET GENERAL - CHG LIBOURNE</t>
  </si>
  <si>
    <t>033022</t>
  </si>
  <si>
    <t>00500</t>
  </si>
  <si>
    <t>CENTRE DE SOINS DE PODENSAC -</t>
  </si>
  <si>
    <t>033069</t>
  </si>
  <si>
    <t>07500</t>
  </si>
  <si>
    <t>CH SAINTE FOY LA GRANDE</t>
  </si>
  <si>
    <t>033018</t>
  </si>
  <si>
    <t>BUDGET GENERAL - CHU BORDEAUX</t>
  </si>
  <si>
    <t>033047</t>
  </si>
  <si>
    <t>14000</t>
  </si>
  <si>
    <t>CHS CHARLES PERRENS</t>
  </si>
  <si>
    <t>18100</t>
  </si>
  <si>
    <t>BUDGET GENERAL - CHS CADILLAC</t>
  </si>
  <si>
    <t>Hérault</t>
  </si>
  <si>
    <t>034</t>
  </si>
  <si>
    <t>034037</t>
  </si>
  <si>
    <t>CENTRE HOSPITALIER DE PEZENAS</t>
  </si>
  <si>
    <t>034043</t>
  </si>
  <si>
    <t>CH DE SAINT-PONS</t>
  </si>
  <si>
    <t>034042</t>
  </si>
  <si>
    <t>CH DE BEDARIEUX</t>
  </si>
  <si>
    <t>BUDGET GENERAL - CH BEZIERS</t>
  </si>
  <si>
    <t>034007</t>
  </si>
  <si>
    <t>CH CLERMONT-L HERAULT</t>
  </si>
  <si>
    <t>034013</t>
  </si>
  <si>
    <t>CENTRE HOSPITALIER LODEVE -</t>
  </si>
  <si>
    <t>034017</t>
  </si>
  <si>
    <t>CENTRE HOSPITALIER DE LUNEL</t>
  </si>
  <si>
    <t>034022</t>
  </si>
  <si>
    <t>BUDGET GENERAL - CHU MONTPELLIER</t>
  </si>
  <si>
    <t>CENTRE HOSPITALIER PAUL COSTE-FL</t>
  </si>
  <si>
    <t>034030</t>
  </si>
  <si>
    <t>BUDGET GENERAL - CH SETE-AGDE</t>
  </si>
  <si>
    <t>035039</t>
  </si>
  <si>
    <t>06500</t>
  </si>
  <si>
    <t>HOPITAL LOCAL LA GUERCHE DE BRET</t>
  </si>
  <si>
    <t>035023</t>
  </si>
  <si>
    <t>HOPITAL LOCAL ST MEEN LE GRAND -</t>
  </si>
  <si>
    <t>CH MONTFORT SUR MEU</t>
  </si>
  <si>
    <t>035047</t>
  </si>
  <si>
    <t>41800</t>
  </si>
  <si>
    <t>CH ST MALO BUDGET GENERAL</t>
  </si>
  <si>
    <t>44300</t>
  </si>
  <si>
    <t>CH DE VITRE</t>
  </si>
  <si>
    <t>035033</t>
  </si>
  <si>
    <t>40100</t>
  </si>
  <si>
    <t>CHU RENNES</t>
  </si>
  <si>
    <t>035012</t>
  </si>
  <si>
    <t>43200</t>
  </si>
  <si>
    <t>CH FOUGERES BUDGET GENERAL</t>
  </si>
  <si>
    <t>035003</t>
  </si>
  <si>
    <t>HOPITAL LOCAL DU GRAND FOUGERAY</t>
  </si>
  <si>
    <t>ALTAIR</t>
  </si>
  <si>
    <t>CH DE LA ROCHE AUX FEES</t>
  </si>
  <si>
    <t>035051</t>
  </si>
  <si>
    <t>43400</t>
  </si>
  <si>
    <t>CHI REDON CARENTOIR</t>
  </si>
  <si>
    <t>48000</t>
  </si>
  <si>
    <t>CHS RENNES - BUDGET GENERAL</t>
  </si>
  <si>
    <t>HOPITAL LOCAL HAMON VAUJOYEUX</t>
  </si>
  <si>
    <t>Indre</t>
  </si>
  <si>
    <t>036</t>
  </si>
  <si>
    <t>036010</t>
  </si>
  <si>
    <t>CH BUZANCAIS - BP</t>
  </si>
  <si>
    <t>24400</t>
  </si>
  <si>
    <t>CH CHTX - BUDGET PRINCIPAL</t>
  </si>
  <si>
    <t>29900</t>
  </si>
  <si>
    <t>CDGI - BUDGET PRINCIPAL</t>
  </si>
  <si>
    <t>30000</t>
  </si>
  <si>
    <t>CH CHATILLON - BP</t>
  </si>
  <si>
    <t>CH LA CHATRE-BUDGET PRINCIPAL</t>
  </si>
  <si>
    <t>CH ISSOUDUN - BUDGET PRINCIPAL</t>
  </si>
  <si>
    <t>CH LEVROUX - BP</t>
  </si>
  <si>
    <t>CH VALENCAY - BP</t>
  </si>
  <si>
    <t>Indre-et-Loire</t>
  </si>
  <si>
    <t>037</t>
  </si>
  <si>
    <t>037040</t>
  </si>
  <si>
    <t>CENTRE HOSPITALIER DE LOCHES -</t>
  </si>
  <si>
    <t>CENTRE HOSPITALIER DE LUYNES -</t>
  </si>
  <si>
    <t>HOPITAL DE STE MAURE</t>
  </si>
  <si>
    <t>07000</t>
  </si>
  <si>
    <t>CENTRE LOUIS SEVESTRE -</t>
  </si>
  <si>
    <t>037042</t>
  </si>
  <si>
    <t>20100</t>
  </si>
  <si>
    <t>BUDGET GENERAL - CHU TOURS</t>
  </si>
  <si>
    <t>27200</t>
  </si>
  <si>
    <t>BUDGET GENERAL - CH CHINON</t>
  </si>
  <si>
    <t>21500</t>
  </si>
  <si>
    <t>BUDGET GENERAL - CHI AMBOISE</t>
  </si>
  <si>
    <t>Isère</t>
  </si>
  <si>
    <t>038</t>
  </si>
  <si>
    <t>038114</t>
  </si>
  <si>
    <t>CH LUZY DUFEILLANT BEAUREPAIRE</t>
  </si>
  <si>
    <t>038110</t>
  </si>
  <si>
    <t>83500</t>
  </si>
  <si>
    <t>CH OUDOT DE BOURGOIN JALLIEU</t>
  </si>
  <si>
    <t>038120</t>
  </si>
  <si>
    <t>CH DE MORESTEL</t>
  </si>
  <si>
    <t>038020</t>
  </si>
  <si>
    <t>CH DE LA MURE</t>
  </si>
  <si>
    <t>038121</t>
  </si>
  <si>
    <t>CH Y TOURAINE PT BEAUVOISIN</t>
  </si>
  <si>
    <t>038053</t>
  </si>
  <si>
    <t>80000</t>
  </si>
  <si>
    <t>CH DE RIVES SUR FURE</t>
  </si>
  <si>
    <t>038035</t>
  </si>
  <si>
    <t>88600</t>
  </si>
  <si>
    <t>CH ALPES ISERE</t>
  </si>
  <si>
    <t>CH DE ST GEOIRE EN VALDAINE</t>
  </si>
  <si>
    <t>038039</t>
  </si>
  <si>
    <t>81700</t>
  </si>
  <si>
    <t>CH DE ST LAURENT DU PONT</t>
  </si>
  <si>
    <t>038058</t>
  </si>
  <si>
    <t>CH DE ST MARCELLIN</t>
  </si>
  <si>
    <t>038056</t>
  </si>
  <si>
    <t>09600</t>
  </si>
  <si>
    <t>HOP RHUMATOLOGIQUE D URIAGE</t>
  </si>
  <si>
    <t>038123</t>
  </si>
  <si>
    <t>CH DE LA TOUR DU PIN</t>
  </si>
  <si>
    <t>80100</t>
  </si>
  <si>
    <t>CHRU GRENOBLE MICHALLON NORD</t>
  </si>
  <si>
    <t>038046</t>
  </si>
  <si>
    <t>CH DE TULLINS</t>
  </si>
  <si>
    <t>82600</t>
  </si>
  <si>
    <t>CH GAL LUCIEN HUSSEL A VIENNE</t>
  </si>
  <si>
    <t>84100</t>
  </si>
  <si>
    <t>CH GENERAL DE VOIRON</t>
  </si>
  <si>
    <t>Jura</t>
  </si>
  <si>
    <t>039</t>
  </si>
  <si>
    <t>039032</t>
  </si>
  <si>
    <t>14100</t>
  </si>
  <si>
    <t>BUDGET GENERAL - CH L.PASTEUR DO</t>
  </si>
  <si>
    <t>039015</t>
  </si>
  <si>
    <t>14500</t>
  </si>
  <si>
    <t>CH JURA-SUD</t>
  </si>
  <si>
    <t>HOPITAL DE MOREZ</t>
  </si>
  <si>
    <t>16200</t>
  </si>
  <si>
    <t>HOPITAL ST-CLAUDE - BP</t>
  </si>
  <si>
    <t>16500</t>
  </si>
  <si>
    <t>CHI PAYS DU REVERMONT</t>
  </si>
  <si>
    <t>BUDGET GENERAL - CHS JURA</t>
  </si>
  <si>
    <t>Landes</t>
  </si>
  <si>
    <t>040</t>
  </si>
  <si>
    <t>040009</t>
  </si>
  <si>
    <t>HOPITAL DE SAINT SEVER</t>
  </si>
  <si>
    <t>040032</t>
  </si>
  <si>
    <t>13600</t>
  </si>
  <si>
    <t>BUDGET GENERAL - CHG DAX</t>
  </si>
  <si>
    <t>BUDGET GENERAL - CH MONT DE MARS</t>
  </si>
  <si>
    <t>Loir-et-Cher</t>
  </si>
  <si>
    <t>041</t>
  </si>
  <si>
    <t>041003</t>
  </si>
  <si>
    <t>25100</t>
  </si>
  <si>
    <t>BUDGET GENERAL - CHG BLOIS</t>
  </si>
  <si>
    <t>041049</t>
  </si>
  <si>
    <t>HOPITAL LOCAL DE MONTRICHARD -</t>
  </si>
  <si>
    <t>24700</t>
  </si>
  <si>
    <t>BUDGET GENERAL - CH ROMORANTIN</t>
  </si>
  <si>
    <t>29600</t>
  </si>
  <si>
    <t>BUDGET GENERAL CH SAINT-AIGNAN</t>
  </si>
  <si>
    <t>HOPITAL LOCAL SELLES SUR CHER</t>
  </si>
  <si>
    <t>041035</t>
  </si>
  <si>
    <t>29400</t>
  </si>
  <si>
    <t>BUDGET GAL-CH VENDOME MONTOIRE</t>
  </si>
  <si>
    <t>042218</t>
  </si>
  <si>
    <t>HOPITAL LOCAL DE BOEN -</t>
  </si>
  <si>
    <t>042009</t>
  </si>
  <si>
    <t>BUDGET GENERAL - CH CLAUDINON</t>
  </si>
  <si>
    <t>042203</t>
  </si>
  <si>
    <t>HOPITAL LOCAL DE CHARLIEU -</t>
  </si>
  <si>
    <t>042021</t>
  </si>
  <si>
    <t>H.L. DE CHAZELLES SUR LYON</t>
  </si>
  <si>
    <t>BUDGET GENERAL - CH FIRMINY</t>
  </si>
  <si>
    <t>HOPITAL LOCAL DE PELUSSIN -</t>
  </si>
  <si>
    <t>BUDGET GENERAL - CH ROANNE</t>
  </si>
  <si>
    <t>042030</t>
  </si>
  <si>
    <t>H.L.DE SAINT BONNET LE CHATEAU</t>
  </si>
  <si>
    <t>BUDGET GENERAL - CHR ST ETIENNE</t>
  </si>
  <si>
    <t>042027</t>
  </si>
  <si>
    <t>HOPITAL LOCAL DE SAINT-GALMIER</t>
  </si>
  <si>
    <t>HL SAINT JUST LA PENDUE</t>
  </si>
  <si>
    <t>HOPITAL LOCAL DE ST-PIERRE DE BO</t>
  </si>
  <si>
    <t>HOPITAL DU GIER</t>
  </si>
  <si>
    <t>Haute-Loire</t>
  </si>
  <si>
    <t>043</t>
  </si>
  <si>
    <t>043034</t>
  </si>
  <si>
    <t>28600</t>
  </si>
  <si>
    <t>BUDGET GENERAL - CH BRIOUDE</t>
  </si>
  <si>
    <t>043009</t>
  </si>
  <si>
    <t>HOPITAL LOCAL DE CRAPONNE/ARZON</t>
  </si>
  <si>
    <t>043012</t>
  </si>
  <si>
    <t>HOPITAL LOCAL DE LANGEAC -</t>
  </si>
  <si>
    <t>043033</t>
  </si>
  <si>
    <t>HOPITAL D YSSINGEAUX -</t>
  </si>
  <si>
    <t>043023</t>
  </si>
  <si>
    <t>28800</t>
  </si>
  <si>
    <t>CENTRE HOSPITALIER EMILE ROUX</t>
  </si>
  <si>
    <t>044006</t>
  </si>
  <si>
    <t>06700</t>
  </si>
  <si>
    <t>CH CLISSON</t>
  </si>
  <si>
    <t>044011</t>
  </si>
  <si>
    <t>CH CORCOUE SUR LOGNE</t>
  </si>
  <si>
    <t>044018</t>
  </si>
  <si>
    <t>CH Georges DAUMEZON</t>
  </si>
  <si>
    <t>044020</t>
  </si>
  <si>
    <t>CHU NANTES</t>
  </si>
  <si>
    <t>044116</t>
  </si>
  <si>
    <t>54000</t>
  </si>
  <si>
    <t>CHSN BUDGET GENERAL</t>
  </si>
  <si>
    <t>044115</t>
  </si>
  <si>
    <t>CH SAVENAY</t>
  </si>
  <si>
    <t>044034</t>
  </si>
  <si>
    <t>53400</t>
  </si>
  <si>
    <t>CH READAPTATION MAUBREUIL</t>
  </si>
  <si>
    <t>044035</t>
  </si>
  <si>
    <t>52100</t>
  </si>
  <si>
    <t>CHS BLAIN</t>
  </si>
  <si>
    <t>044119</t>
  </si>
  <si>
    <t>CH DU PAYS DE RETZ</t>
  </si>
  <si>
    <t>044010</t>
  </si>
  <si>
    <t>51600</t>
  </si>
  <si>
    <t>CH SEVRE ET LOIRE</t>
  </si>
  <si>
    <t>54300</t>
  </si>
  <si>
    <t>CH-HIPI GUERANDE LE CROISIC</t>
  </si>
  <si>
    <t>Loiret</t>
  </si>
  <si>
    <t>045</t>
  </si>
  <si>
    <t>045013</t>
  </si>
  <si>
    <t>CH LOUR PICOU BEAUGENCY</t>
  </si>
  <si>
    <t>045020</t>
  </si>
  <si>
    <t>28300</t>
  </si>
  <si>
    <t>CHS FLEURY-LES-AUBRAIS</t>
  </si>
  <si>
    <t>045015</t>
  </si>
  <si>
    <t>CH PIERRE LEBRUN NEUVILLE</t>
  </si>
  <si>
    <t>20200</t>
  </si>
  <si>
    <t>CHR ORLEANS</t>
  </si>
  <si>
    <t>045044</t>
  </si>
  <si>
    <t>27700</t>
  </si>
  <si>
    <t>CHG PITHIVIERS</t>
  </si>
  <si>
    <t>045031</t>
  </si>
  <si>
    <t>CH BEAUNE-LA-ROLANDE</t>
  </si>
  <si>
    <t>045045</t>
  </si>
  <si>
    <t>29500</t>
  </si>
  <si>
    <t>CHG GIEN</t>
  </si>
  <si>
    <t>045041</t>
  </si>
  <si>
    <t>27800</t>
  </si>
  <si>
    <t>CHG AGGLO MONTARGOISE</t>
  </si>
  <si>
    <t>045030</t>
  </si>
  <si>
    <t>CH SULLY-SUR-LOIRE</t>
  </si>
  <si>
    <t>Lot</t>
  </si>
  <si>
    <t>046</t>
  </si>
  <si>
    <t>046003</t>
  </si>
  <si>
    <t>07600</t>
  </si>
  <si>
    <t>CH-CAHORS</t>
  </si>
  <si>
    <t>046009</t>
  </si>
  <si>
    <t>CH FIGEAC</t>
  </si>
  <si>
    <t>CH GOURDON</t>
  </si>
  <si>
    <t>09900</t>
  </si>
  <si>
    <t>CH DE SAINT CERE</t>
  </si>
  <si>
    <t>CH GRAMAT</t>
  </si>
  <si>
    <t>047036</t>
  </si>
  <si>
    <t>CH VILLENEUVE SUR LOT</t>
  </si>
  <si>
    <t>HOPITAL FUMEL -</t>
  </si>
  <si>
    <t>19700</t>
  </si>
  <si>
    <t>CHS LA CANDELIE</t>
  </si>
  <si>
    <t>HOPITAL CASTELJALOUX</t>
  </si>
  <si>
    <t>HOPITAL PENNE</t>
  </si>
  <si>
    <t>047023</t>
  </si>
  <si>
    <t>13700</t>
  </si>
  <si>
    <t>B PRINCIPAL-CH MARMANDE TONNEI</t>
  </si>
  <si>
    <t>Lozère</t>
  </si>
  <si>
    <t>048</t>
  </si>
  <si>
    <t>048010</t>
  </si>
  <si>
    <t>CH DE LANGOGNE -</t>
  </si>
  <si>
    <t>048012</t>
  </si>
  <si>
    <t>CH DE MARVEJOLS -</t>
  </si>
  <si>
    <t>048013</t>
  </si>
  <si>
    <t>72000</t>
  </si>
  <si>
    <t>CH DE MENDE</t>
  </si>
  <si>
    <t>CHS F DE TOSQUELLES - ST ALBAN</t>
  </si>
  <si>
    <t>048019</t>
  </si>
  <si>
    <t>CH DE SAINT CHELY D APCHER</t>
  </si>
  <si>
    <t>Maine-et-Loire</t>
  </si>
  <si>
    <t>049</t>
  </si>
  <si>
    <t>049004</t>
  </si>
  <si>
    <t>58300</t>
  </si>
  <si>
    <t>HL ST NICOLAS BUDGET GENERAL</t>
  </si>
  <si>
    <t>51100</t>
  </si>
  <si>
    <t>CHU ANGERS BUDGET GENERAL</t>
  </si>
  <si>
    <t>CH CORNICHE ANGEVINE CHALONNES</t>
  </si>
  <si>
    <t>049045</t>
  </si>
  <si>
    <t>CH CHOLET-BUDGET GENERAL</t>
  </si>
  <si>
    <t>049028</t>
  </si>
  <si>
    <t>CH LAYON-AUBANCE</t>
  </si>
  <si>
    <t>049051</t>
  </si>
  <si>
    <t>CH DOUE LA FONTAINE</t>
  </si>
  <si>
    <t>049039</t>
  </si>
  <si>
    <t>50600</t>
  </si>
  <si>
    <t>CH SAUMUR BUDGET GENERAL</t>
  </si>
  <si>
    <t>54600</t>
  </si>
  <si>
    <t>CESAME STE GEMMES</t>
  </si>
  <si>
    <t>049032</t>
  </si>
  <si>
    <t>CH BAUGEOIS VALLEE</t>
  </si>
  <si>
    <t>049044</t>
  </si>
  <si>
    <t>04900</t>
  </si>
  <si>
    <t>CH LYS HYROME-CHEMILLE</t>
  </si>
  <si>
    <t>050003</t>
  </si>
  <si>
    <t>HOPITAL DE CARENTAN -</t>
  </si>
  <si>
    <t>050030</t>
  </si>
  <si>
    <t>50400</t>
  </si>
  <si>
    <t>HOPITAL LOCAL DE MORTAIN -</t>
  </si>
  <si>
    <t>050032</t>
  </si>
  <si>
    <t>CENTRE HOSPITALIER DE ST HILAIRE</t>
  </si>
  <si>
    <t>050031</t>
  </si>
  <si>
    <t>HOPITAL LOCAL DE ST JAMES</t>
  </si>
  <si>
    <t>050018</t>
  </si>
  <si>
    <t>59400</t>
  </si>
  <si>
    <t>BUDGET GENERAL CH ST LO</t>
  </si>
  <si>
    <t>050037</t>
  </si>
  <si>
    <t>03400</t>
  </si>
  <si>
    <t>HOPITAL LOCAL VILLEDIEU LES POEL</t>
  </si>
  <si>
    <t>050006</t>
  </si>
  <si>
    <t>59200</t>
  </si>
  <si>
    <t>BUDGET GENERAL - CH COUTANCES</t>
  </si>
  <si>
    <t>59600</t>
  </si>
  <si>
    <t>BUDGET GENERAL - CH PONTORSON</t>
  </si>
  <si>
    <t>050008</t>
  </si>
  <si>
    <t>56600</t>
  </si>
  <si>
    <t>BUDGET GENERAL - CH AVRANCHES-GR</t>
  </si>
  <si>
    <t>Marne</t>
  </si>
  <si>
    <t>051</t>
  </si>
  <si>
    <t>051006</t>
  </si>
  <si>
    <t>CHG CHALONS - BUDGET GENERAL</t>
  </si>
  <si>
    <t>051056</t>
  </si>
  <si>
    <t>CH AUBAN MOET EPERNAY</t>
  </si>
  <si>
    <t>051212</t>
  </si>
  <si>
    <t>HOPITAL LOCAL DE FISMES -</t>
  </si>
  <si>
    <t>HOPITAL LOCAL DE MONTMIRAIL -</t>
  </si>
  <si>
    <t>00300</t>
  </si>
  <si>
    <t>BUDGET GENERAL - CHU DE REIMS</t>
  </si>
  <si>
    <t>HOPITAL DE SAINTE MENEHOULD -</t>
  </si>
  <si>
    <t>CH VITRY-LE-FRANÇOIS - BP</t>
  </si>
  <si>
    <t>ETABT PUB SANTE MENTALE MARNE</t>
  </si>
  <si>
    <t>Haute-Marne</t>
  </si>
  <si>
    <t>052</t>
  </si>
  <si>
    <t>052030</t>
  </si>
  <si>
    <t>03200</t>
  </si>
  <si>
    <t>CH BOURBONNE-LES-BAINS</t>
  </si>
  <si>
    <t>052008</t>
  </si>
  <si>
    <t>04600</t>
  </si>
  <si>
    <t>CH CHAUMONT</t>
  </si>
  <si>
    <t>052028</t>
  </si>
  <si>
    <t>CH JOINVILLE</t>
  </si>
  <si>
    <t>052034</t>
  </si>
  <si>
    <t>CH LANGRES</t>
  </si>
  <si>
    <t>CH MONTIER-EN-DER</t>
  </si>
  <si>
    <t>CH WASSY</t>
  </si>
  <si>
    <t>CH HAUTE-MARNE</t>
  </si>
  <si>
    <t>CH GENEVIEVE DE GAULLE</t>
  </si>
  <si>
    <t>Mayenne</t>
  </si>
  <si>
    <t>053</t>
  </si>
  <si>
    <t>053007</t>
  </si>
  <si>
    <t>52900</t>
  </si>
  <si>
    <t>CH HT ANJOU CHATEAU GONTIER</t>
  </si>
  <si>
    <t>053024</t>
  </si>
  <si>
    <t>CENTRE HOSPITALIER ERNEE -</t>
  </si>
  <si>
    <t>053021</t>
  </si>
  <si>
    <t>HOPITAL LOCAL EVRON</t>
  </si>
  <si>
    <t>CENTRE HOSPITALIER DE LAVAL</t>
  </si>
  <si>
    <t>55900</t>
  </si>
  <si>
    <t>CH NORD MAYENNE</t>
  </si>
  <si>
    <t>CH VILLAINES LA JUHEL</t>
  </si>
  <si>
    <t>CH LOCAL SUD OUEST MAYENNAIS</t>
  </si>
  <si>
    <t>054020</t>
  </si>
  <si>
    <t>CH POMPEY LAY ST CHRISTOPHE</t>
  </si>
  <si>
    <t>054016</t>
  </si>
  <si>
    <t>BUDGET GENERAL - CENTRE PSYCH DE</t>
  </si>
  <si>
    <t>CH DE PONT-A-MOUSSON</t>
  </si>
  <si>
    <t>054023</t>
  </si>
  <si>
    <t>CHS ST NICOLAS DE PORT</t>
  </si>
  <si>
    <t>054025</t>
  </si>
  <si>
    <t>HOPITAL TOUL</t>
  </si>
  <si>
    <t>057061</t>
  </si>
  <si>
    <t>08000</t>
  </si>
  <si>
    <t>CH MAILLOT</t>
  </si>
  <si>
    <t>054038</t>
  </si>
  <si>
    <t>CH LUNEVILLE</t>
  </si>
  <si>
    <t>CH 3 H SANTE</t>
  </si>
  <si>
    <t>055046</t>
  </si>
  <si>
    <t>CHG BAR-LE-DUC</t>
  </si>
  <si>
    <t>CHG COMMERCY</t>
  </si>
  <si>
    <t>CHS FAINS-VEEL</t>
  </si>
  <si>
    <t>Morbihan</t>
  </si>
  <si>
    <t>056</t>
  </si>
  <si>
    <t>056010</t>
  </si>
  <si>
    <t>49900</t>
  </si>
  <si>
    <t>CH PLOERMEL</t>
  </si>
  <si>
    <t>CH JOSSELIN</t>
  </si>
  <si>
    <t>056019</t>
  </si>
  <si>
    <t>49000</t>
  </si>
  <si>
    <t>CH ST AVE</t>
  </si>
  <si>
    <t>056038</t>
  </si>
  <si>
    <t>CH GUEMENE SUR SCORFF</t>
  </si>
  <si>
    <t>056034</t>
  </si>
  <si>
    <t>49500</t>
  </si>
  <si>
    <t>CHS EPSM CHARCOT CAUDAN</t>
  </si>
  <si>
    <t>056031</t>
  </si>
  <si>
    <t>CH LE PALAIS YVES LANCO</t>
  </si>
  <si>
    <t>056012</t>
  </si>
  <si>
    <t>CH BASSE VILAINE</t>
  </si>
  <si>
    <t>42200</t>
  </si>
  <si>
    <t>GHBS LORIENT</t>
  </si>
  <si>
    <t>41500</t>
  </si>
  <si>
    <t>CH VANNES AURAY</t>
  </si>
  <si>
    <t>47300</t>
  </si>
  <si>
    <t>CHCB PONTIVY</t>
  </si>
  <si>
    <t>CHS JURY</t>
  </si>
  <si>
    <t>057117</t>
  </si>
  <si>
    <t>CHG ROBERT PAX</t>
  </si>
  <si>
    <t>057023</t>
  </si>
  <si>
    <t>CRS ABRESCHVILLER</t>
  </si>
  <si>
    <t>CHS LORQUIN</t>
  </si>
  <si>
    <t>057014</t>
  </si>
  <si>
    <t>CH SAINT-JACQUES</t>
  </si>
  <si>
    <t>CHS SARREGUEMINES</t>
  </si>
  <si>
    <t>CHG BOULAY</t>
  </si>
  <si>
    <t>CHR METZ-THIONVILLE</t>
  </si>
  <si>
    <t>06000</t>
  </si>
  <si>
    <t>EPDS GORZE-CENTRE MOYEN SEJOUR</t>
  </si>
  <si>
    <t>057067</t>
  </si>
  <si>
    <t>CHG SARREBOURG</t>
  </si>
  <si>
    <t>058002</t>
  </si>
  <si>
    <t>34400</t>
  </si>
  <si>
    <t>CH PIERRE LÔO</t>
  </si>
  <si>
    <t>35300</t>
  </si>
  <si>
    <t>CH DUNANT CHARITE-SUR-LOIRE</t>
  </si>
  <si>
    <t>04700</t>
  </si>
  <si>
    <t>CH CHATEAU-CHINON</t>
  </si>
  <si>
    <t>058031</t>
  </si>
  <si>
    <t>CENTRE HOSPITALIER DE CLAMECY -</t>
  </si>
  <si>
    <t>058008</t>
  </si>
  <si>
    <t>CENTRE HOSPITALIER COSNE-COUR</t>
  </si>
  <si>
    <t>058009</t>
  </si>
  <si>
    <t>35400</t>
  </si>
  <si>
    <t>BUDGET GENERAL - CH DECIZE</t>
  </si>
  <si>
    <t>HOPITAL DE LORMES -</t>
  </si>
  <si>
    <t>058015</t>
  </si>
  <si>
    <t>CENTRE DE LONG SEJOUR -</t>
  </si>
  <si>
    <t>05800</t>
  </si>
  <si>
    <t>C.L SEJOUR ST PIERRE LE MOUTIER</t>
  </si>
  <si>
    <t>059025</t>
  </si>
  <si>
    <t>BUDGET GENERAL - CHR LILLE</t>
  </si>
  <si>
    <t>059039</t>
  </si>
  <si>
    <t>BUDGET GENERAL - CH ROUBAIX</t>
  </si>
  <si>
    <t>059516</t>
  </si>
  <si>
    <t>BUDGET GENERAL - CH VALENCIENNES</t>
  </si>
  <si>
    <t>059003</t>
  </si>
  <si>
    <t>04100</t>
  </si>
  <si>
    <t>BUDGET GENERAL - CH ARMENTIERES</t>
  </si>
  <si>
    <t>059517</t>
  </si>
  <si>
    <t>CENTRE HOSPITALIER D AVESNES-SUR</t>
  </si>
  <si>
    <t>059417</t>
  </si>
  <si>
    <t>04200</t>
  </si>
  <si>
    <t>BUDGET GENERAL - CH BAILLEUL</t>
  </si>
  <si>
    <t>059312</t>
  </si>
  <si>
    <t>BUDGET GENERAL - CH CAMBRAI</t>
  </si>
  <si>
    <t>059032</t>
  </si>
  <si>
    <t>HOPITAL MAISON DE RETRAITE DE CO</t>
  </si>
  <si>
    <t>059505</t>
  </si>
  <si>
    <t>BUDGET GENERAL - CH DENAIN</t>
  </si>
  <si>
    <t>059305</t>
  </si>
  <si>
    <t>BUDGET GENERAL - CH DOUAI</t>
  </si>
  <si>
    <t>059416</t>
  </si>
  <si>
    <t>08600</t>
  </si>
  <si>
    <t>CH DUNKERQUE -BUDGET PRINCIPAL</t>
  </si>
  <si>
    <t>059529</t>
  </si>
  <si>
    <t>HOPITAL DE FELLERIES-LIESSIES -</t>
  </si>
  <si>
    <t>059520</t>
  </si>
  <si>
    <t>BUDGET GENERAL - CH FOURMIES</t>
  </si>
  <si>
    <t>059521</t>
  </si>
  <si>
    <t>02900</t>
  </si>
  <si>
    <t>HOPITAL D HAUTMONT -</t>
  </si>
  <si>
    <t>059418</t>
  </si>
  <si>
    <t>HOPITAL D HAZEBROUCK</t>
  </si>
  <si>
    <t>059522</t>
  </si>
  <si>
    <t>CH JEUMONT</t>
  </si>
  <si>
    <t>059007</t>
  </si>
  <si>
    <t>CENTRE HOSPITALIER DE LA BASSEE</t>
  </si>
  <si>
    <t>059313</t>
  </si>
  <si>
    <t>CENTRE HOSPITALIER DE LE CATEAU</t>
  </si>
  <si>
    <t>059527</t>
  </si>
  <si>
    <t>HOPITAL LE QUESNOY -</t>
  </si>
  <si>
    <t>059526</t>
  </si>
  <si>
    <t>BUDGET GENERAL - CH MAUBEUGE</t>
  </si>
  <si>
    <t>HOPITAL SAINT AMAND LES EAUX</t>
  </si>
  <si>
    <t>059042</t>
  </si>
  <si>
    <t>BUDGET GENERAL - CH SECLIN</t>
  </si>
  <si>
    <t>059310</t>
  </si>
  <si>
    <t>CENTRE HOSPITALIER DE SOMAIN -</t>
  </si>
  <si>
    <t>059048</t>
  </si>
  <si>
    <t>BUDGET GENERAL - CH TOURCOING</t>
  </si>
  <si>
    <t>BUDGET GENERAL - CH WATTRELOS</t>
  </si>
  <si>
    <t>HMZ - BUDGET PRINCIPAL</t>
  </si>
  <si>
    <t>01800</t>
  </si>
  <si>
    <t>CENTRE HOSPITALIER INTERCOM DE W</t>
  </si>
  <si>
    <t>BUDGET GENERAL - EPSM LILLE-METR</t>
  </si>
  <si>
    <t>BUDGET GENERAL - CHS BAILLEUL</t>
  </si>
  <si>
    <t>EPSM ST-ANDRE-BG</t>
  </si>
  <si>
    <t>060007</t>
  </si>
  <si>
    <t>HOPITAL LOCAL GRANDVILLIERS</t>
  </si>
  <si>
    <t>HOPITAL CREVECOEUR-LE-GRAND</t>
  </si>
  <si>
    <t>HOPITAL CHAUMONT-EN-VEXIN</t>
  </si>
  <si>
    <t>16100</t>
  </si>
  <si>
    <t>CENTRE HOSPITALIER BEAUVAIS</t>
  </si>
  <si>
    <t>17000</t>
  </si>
  <si>
    <t>HOPITAL DECROZE PONT-STE-MAXEN</t>
  </si>
  <si>
    <t>HOPITAL NANTEUIL-LE-HAUDOUIN</t>
  </si>
  <si>
    <t>HOPITAL LOCAL CREPY-EN-VALOIS</t>
  </si>
  <si>
    <t>060060</t>
  </si>
  <si>
    <t>CH CLERMONT DE L OISE</t>
  </si>
  <si>
    <t>060013</t>
  </si>
  <si>
    <t>16900</t>
  </si>
  <si>
    <t>BUDGET GENERAL - CHS CLERMONT/OI</t>
  </si>
  <si>
    <t>Orne</t>
  </si>
  <si>
    <t>061</t>
  </si>
  <si>
    <t>061016</t>
  </si>
  <si>
    <t>52200</t>
  </si>
  <si>
    <t>CENTRE HOSPITALIER L AIGLE</t>
  </si>
  <si>
    <t>061029</t>
  </si>
  <si>
    <t>51500</t>
  </si>
  <si>
    <t>CENTRE HOSPITALIER ARGENTAN</t>
  </si>
  <si>
    <t>061019</t>
  </si>
  <si>
    <t>52300</t>
  </si>
  <si>
    <t>CENTRE HOSPITALIER MORTAGNE</t>
  </si>
  <si>
    <t>061002</t>
  </si>
  <si>
    <t>CENTRE HOSPITALIER BELLEME</t>
  </si>
  <si>
    <t>57300</t>
  </si>
  <si>
    <t>CENTRE HOSPITALIER SEES</t>
  </si>
  <si>
    <t>CH MARESCOT VIMOUTIERS</t>
  </si>
  <si>
    <t>061034</t>
  </si>
  <si>
    <t>59300</t>
  </si>
  <si>
    <t>CENTRE HOSPITALIER FLERS</t>
  </si>
  <si>
    <t>52600</t>
  </si>
  <si>
    <t>CPO ALENCON</t>
  </si>
  <si>
    <t>57000</t>
  </si>
  <si>
    <t>CH INTERC DES ANDAINES</t>
  </si>
  <si>
    <t>52500</t>
  </si>
  <si>
    <t>CH INTERC ALENCON-MAMERS</t>
  </si>
  <si>
    <t>Pas-de-Calais</t>
  </si>
  <si>
    <t>062</t>
  </si>
  <si>
    <t>062049</t>
  </si>
  <si>
    <t>07300</t>
  </si>
  <si>
    <t>CENTRE HOSPITALIER D ARRAS</t>
  </si>
  <si>
    <t>062009</t>
  </si>
  <si>
    <t>CENTRE HOSPITALIER DE BAPAUME</t>
  </si>
  <si>
    <t>062084</t>
  </si>
  <si>
    <t>CENTRE HOSPITALIER DU TERNOIS</t>
  </si>
  <si>
    <t>062061</t>
  </si>
  <si>
    <t>CH BETHUNE - BUDGET GENERAL</t>
  </si>
  <si>
    <t>062082</t>
  </si>
  <si>
    <t>EPSM VAL DE LYS ARTOIS</t>
  </si>
  <si>
    <t>062076</t>
  </si>
  <si>
    <t>CENTRE HOSPITALIER DE LENS</t>
  </si>
  <si>
    <t>CTRE HOSPITALIER HENIN-BEAUMON</t>
  </si>
  <si>
    <t>062223</t>
  </si>
  <si>
    <t>CENTRE HOSPITALIER D'HESDIN</t>
  </si>
  <si>
    <t>062204</t>
  </si>
  <si>
    <t>C.H.S. ALBERT CALMETTE CAMIERS</t>
  </si>
  <si>
    <t>CENTRE HOSPIT BOULOGNE-SUR-MER</t>
  </si>
  <si>
    <t>062216</t>
  </si>
  <si>
    <t>08200</t>
  </si>
  <si>
    <t>CENTRE HOSPITALIER DE CALAIS</t>
  </si>
  <si>
    <t>062225</t>
  </si>
  <si>
    <t>07100</t>
  </si>
  <si>
    <t>CH AIRE-SUR-LA-LYS</t>
  </si>
  <si>
    <t>062232</t>
  </si>
  <si>
    <t>CENTRE HOSPITALIER DE ST-OMER</t>
  </si>
  <si>
    <t>CTRE HOSPITALIER MONTREUIL/MER</t>
  </si>
  <si>
    <t>Puy-de-Dôme</t>
  </si>
  <si>
    <t>063</t>
  </si>
  <si>
    <t>063012</t>
  </si>
  <si>
    <t>BUDGET GENERAL - CHU CLERMONT</t>
  </si>
  <si>
    <t>063003</t>
  </si>
  <si>
    <t>CENTRE HOSPITALIER BILLOM</t>
  </si>
  <si>
    <t>063047</t>
  </si>
  <si>
    <t>CENTRE MEDICAL CLEMENTEL -</t>
  </si>
  <si>
    <t>063065</t>
  </si>
  <si>
    <t>CENTRE HOSPITALIER D AMBERT -</t>
  </si>
  <si>
    <t>063064</t>
  </si>
  <si>
    <t>21400</t>
  </si>
  <si>
    <t>BUDGET GENERAL - CH ISSOIRE</t>
  </si>
  <si>
    <t>063056</t>
  </si>
  <si>
    <t>21600</t>
  </si>
  <si>
    <t>BUDGET GENERAL - CH THIERS</t>
  </si>
  <si>
    <t>063045</t>
  </si>
  <si>
    <t>BUDGET GENERAL - CH DE RIOM</t>
  </si>
  <si>
    <t>063019</t>
  </si>
  <si>
    <t>CENTRE MEDICO THERMAL DU MONT DO</t>
  </si>
  <si>
    <t>064021</t>
  </si>
  <si>
    <t>BUDGET GENERAL - CH ORTHEZ</t>
  </si>
  <si>
    <t>064025</t>
  </si>
  <si>
    <t>BUDGET GENERAL - CH OLORON STE-M</t>
  </si>
  <si>
    <t>CH LOCAL DE MAULEON -</t>
  </si>
  <si>
    <t>16600</t>
  </si>
  <si>
    <t>BUDGET GENERAL - CHG PAU</t>
  </si>
  <si>
    <t>CENTRE GERONTOLOGIQUE PONTACQ</t>
  </si>
  <si>
    <t>18500</t>
  </si>
  <si>
    <t>BUDGET GENERAL - CHS PYRENEES PA</t>
  </si>
  <si>
    <t>15200</t>
  </si>
  <si>
    <t>Hautes-Pyrénées</t>
  </si>
  <si>
    <t>065</t>
  </si>
  <si>
    <t>065005</t>
  </si>
  <si>
    <t>CH LE MONTAIGU</t>
  </si>
  <si>
    <t>BUDGET GENERAL - CH BAGNERES</t>
  </si>
  <si>
    <t>065015</t>
  </si>
  <si>
    <t>CENTRE HOSPITALIER  LANNEMEZAN</t>
  </si>
  <si>
    <t>065017</t>
  </si>
  <si>
    <t>BUDGET GENERAL - CHG EHPAD</t>
  </si>
  <si>
    <t>065029</t>
  </si>
  <si>
    <t>CENTRE HOSPITALIER DE BIGORRE</t>
  </si>
  <si>
    <t>Pyrénées-Orientales</t>
  </si>
  <si>
    <t>066</t>
  </si>
  <si>
    <t>066024</t>
  </si>
  <si>
    <t>71400</t>
  </si>
  <si>
    <t>BUDGET GENERAL - CHS THUIR</t>
  </si>
  <si>
    <t>066015</t>
  </si>
  <si>
    <t>70400</t>
  </si>
  <si>
    <t>BUDGET GENERAL - CHG PERPIGNAN</t>
  </si>
  <si>
    <t>066031</t>
  </si>
  <si>
    <t>HOPITAL LOCAL  DE  P R A D E S -</t>
  </si>
  <si>
    <t>067101</t>
  </si>
  <si>
    <t>43700</t>
  </si>
  <si>
    <t>CENTRE HOSPIT BISCHWILLER CHB</t>
  </si>
  <si>
    <t>067006</t>
  </si>
  <si>
    <t>HOPITAL LA GRAFENBOURG</t>
  </si>
  <si>
    <t>067070</t>
  </si>
  <si>
    <t>92000</t>
  </si>
  <si>
    <t>CH ERSTEIN VILLE</t>
  </si>
  <si>
    <t>SAGAH</t>
  </si>
  <si>
    <t>067107</t>
  </si>
  <si>
    <t>42000</t>
  </si>
  <si>
    <t>CHG HAGUENAU</t>
  </si>
  <si>
    <t>067029</t>
  </si>
  <si>
    <t>CH MOLSHEIM</t>
  </si>
  <si>
    <t>067035</t>
  </si>
  <si>
    <t>CH ROSHEIM</t>
  </si>
  <si>
    <t>067124</t>
  </si>
  <si>
    <t>CH SAVERNE</t>
  </si>
  <si>
    <t>91000</t>
  </si>
  <si>
    <t>CH ERSTEIN KRAFFT</t>
  </si>
  <si>
    <t>067060</t>
  </si>
  <si>
    <t>HOP UNIV STRASBOURG HUS</t>
  </si>
  <si>
    <t>067120</t>
  </si>
  <si>
    <t>CH WISSEMBOURG CHWIBG</t>
  </si>
  <si>
    <t>EPSAN BRUMATH</t>
  </si>
  <si>
    <t>068005</t>
  </si>
  <si>
    <t>45500</t>
  </si>
  <si>
    <t>CDRS-SANTE COLMAR</t>
  </si>
  <si>
    <t>068007</t>
  </si>
  <si>
    <t>06300</t>
  </si>
  <si>
    <t>CH D ENSISHEIM</t>
  </si>
  <si>
    <t>CH GUEBWILLER</t>
  </si>
  <si>
    <t>068019</t>
  </si>
  <si>
    <t>45900</t>
  </si>
  <si>
    <t>CH ROUFFACH</t>
  </si>
  <si>
    <t>068015</t>
  </si>
  <si>
    <t>CH DE RIBEAUVILLE</t>
  </si>
  <si>
    <t>47200</t>
  </si>
  <si>
    <t>CH PFASTATT</t>
  </si>
  <si>
    <t>45000</t>
  </si>
  <si>
    <t>HOPITAUX CIVILS COLMAR - BP</t>
  </si>
  <si>
    <t>068011</t>
  </si>
  <si>
    <t>HL LOEWEL MUNSTER</t>
  </si>
  <si>
    <t>068021</t>
  </si>
  <si>
    <t>CH DU VAL D ARGENT</t>
  </si>
  <si>
    <t>069035</t>
  </si>
  <si>
    <t>20300</t>
  </si>
  <si>
    <t>CH GERIATRIQUE MT D OR ALBIGN</t>
  </si>
  <si>
    <t>069047</t>
  </si>
  <si>
    <t>HOPITAL LOCAL DE BEAUJEU</t>
  </si>
  <si>
    <t>069048</t>
  </si>
  <si>
    <t>HOPITAL LOCAL DE BELLEVILLE</t>
  </si>
  <si>
    <t>069021</t>
  </si>
  <si>
    <t>20500</t>
  </si>
  <si>
    <t>BUDGET GENERAL CHS LE VINATIER</t>
  </si>
  <si>
    <t>069004</t>
  </si>
  <si>
    <t>HOPITAL LOCAL DE CONDRIEU</t>
  </si>
  <si>
    <t>069007</t>
  </si>
  <si>
    <t>CH MONTGELAS GIVORS</t>
  </si>
  <si>
    <t>069056</t>
  </si>
  <si>
    <t>HOP GRANDRIS HAUTE AZERGUES</t>
  </si>
  <si>
    <t>CH INTERCO NEUVILLE FONTAINES</t>
  </si>
  <si>
    <t>CH SAINT CYR AU MT D OR</t>
  </si>
  <si>
    <t>069026</t>
  </si>
  <si>
    <t>CH DE SAINTE-FOY-LES-LYON</t>
  </si>
  <si>
    <t>069030</t>
  </si>
  <si>
    <t>HOPITAL INTERCO.SAINT-LAURENT</t>
  </si>
  <si>
    <t>HOPITAL ST SYMPHORIEN SUR COIS</t>
  </si>
  <si>
    <t>53000</t>
  </si>
  <si>
    <t>CH TARARE</t>
  </si>
  <si>
    <t>20400</t>
  </si>
  <si>
    <t>CENTRE HOSPITALIER VILLEFRANCH</t>
  </si>
  <si>
    <t>069022</t>
  </si>
  <si>
    <t>BUDGET GENERAL - HCL</t>
  </si>
  <si>
    <t>HCL</t>
  </si>
  <si>
    <t>Haute-Saône</t>
  </si>
  <si>
    <t>070</t>
  </si>
  <si>
    <t>070055</t>
  </si>
  <si>
    <t>BUDGET GENERAL - CH GRAY</t>
  </si>
  <si>
    <t>GROUPE HOSPITALIER HAUTE SAONE</t>
  </si>
  <si>
    <t>Saône-et-Loire</t>
  </si>
  <si>
    <t>071</t>
  </si>
  <si>
    <t>071058</t>
  </si>
  <si>
    <t>37000</t>
  </si>
  <si>
    <t>BUDGET GENERAL - CH AUTUN</t>
  </si>
  <si>
    <t>071002</t>
  </si>
  <si>
    <t>HOPITAL D ALIGRE BOURBON-LANCY</t>
  </si>
  <si>
    <t>071048</t>
  </si>
  <si>
    <t>HOPITAL LOCAL CHAGNY -</t>
  </si>
  <si>
    <t>071004</t>
  </si>
  <si>
    <t>HOPITAL DE CHAROLLES -</t>
  </si>
  <si>
    <t>071006</t>
  </si>
  <si>
    <t>HOPITAL LA CLAYETTE -</t>
  </si>
  <si>
    <t>071007</t>
  </si>
  <si>
    <t>07200</t>
  </si>
  <si>
    <t>CENTRE HOSPITALIER CLUNISOIS</t>
  </si>
  <si>
    <t>071045</t>
  </si>
  <si>
    <t>CENTRE HOSPITALIER LA GUICHE</t>
  </si>
  <si>
    <t>071014</t>
  </si>
  <si>
    <t>HOPITAL DE LOUHANS -</t>
  </si>
  <si>
    <t>071017</t>
  </si>
  <si>
    <t>CH MACON BUDGET GENERAL</t>
  </si>
  <si>
    <t>071018</t>
  </si>
  <si>
    <t>HOPITAL DE MARCIGNY -</t>
  </si>
  <si>
    <t>071064</t>
  </si>
  <si>
    <t>36800</t>
  </si>
  <si>
    <t>CRPP - CH DE PARAY-LE-MONIAL</t>
  </si>
  <si>
    <t>071050</t>
  </si>
  <si>
    <t>33700</t>
  </si>
  <si>
    <t>CHS SEVREY - BP</t>
  </si>
  <si>
    <t>071024</t>
  </si>
  <si>
    <t>CH DE TOULON-SUR-ARROUX</t>
  </si>
  <si>
    <t>071035</t>
  </si>
  <si>
    <t>HOPITAL BELNAY TOURNUS</t>
  </si>
  <si>
    <t>37300</t>
  </si>
  <si>
    <t>CH CHALON/SAONE - BP</t>
  </si>
  <si>
    <t>37700</t>
  </si>
  <si>
    <t>CRPP - CH MONTCEAU-LES-MINES</t>
  </si>
  <si>
    <t>Sarthe</t>
  </si>
  <si>
    <t>072</t>
  </si>
  <si>
    <t>072013</t>
  </si>
  <si>
    <t>HOPITAL LOCAL DE SILLE LE GUILLA</t>
  </si>
  <si>
    <t>072034</t>
  </si>
  <si>
    <t>CH ST CALAIS - BP</t>
  </si>
  <si>
    <t>BUDGET GENERAL - CH LE MANS</t>
  </si>
  <si>
    <t>072018</t>
  </si>
  <si>
    <t>HOPITAL LOCAL LE LUDE</t>
  </si>
  <si>
    <t>072037</t>
  </si>
  <si>
    <t>29100</t>
  </si>
  <si>
    <t>SSR CHL BONNETABLE</t>
  </si>
  <si>
    <t>072020</t>
  </si>
  <si>
    <t>HOPITAL LOCAL BEAUMONT SUR SARTH</t>
  </si>
  <si>
    <t>57200</t>
  </si>
  <si>
    <t>BUDGET GAL CH LA FERTE BERNARD</t>
  </si>
  <si>
    <t>072012</t>
  </si>
  <si>
    <t>HOPITAL DE CHATEAU DU LOIR -</t>
  </si>
  <si>
    <t>53200</t>
  </si>
  <si>
    <t>BUDGET GENERAL - EPSM SARTHE</t>
  </si>
  <si>
    <t>58500</t>
  </si>
  <si>
    <t>POLE SANTE SARTHE LOIR</t>
  </si>
  <si>
    <t>88500</t>
  </si>
  <si>
    <t>CHS SAVOIE</t>
  </si>
  <si>
    <t>81600</t>
  </si>
  <si>
    <t>CHG BOURG ST MAURICE</t>
  </si>
  <si>
    <t>CH DE MODANE</t>
  </si>
  <si>
    <t>CHG ST JEAN DE MAURIENNE</t>
  </si>
  <si>
    <t>CH ST PIERRE D ALBIGNY</t>
  </si>
  <si>
    <t>81800</t>
  </si>
  <si>
    <t>CHG ALBERTVILLE MOUTIERS- CHAM</t>
  </si>
  <si>
    <t>Haute-Savoie</t>
  </si>
  <si>
    <t>074</t>
  </si>
  <si>
    <t>074033</t>
  </si>
  <si>
    <t>00700</t>
  </si>
  <si>
    <t>CH ANNECY GENEVOIS (CHANGE)</t>
  </si>
  <si>
    <t>074021</t>
  </si>
  <si>
    <t>CH ANDREVETAN</t>
  </si>
  <si>
    <t>074022</t>
  </si>
  <si>
    <t>05500</t>
  </si>
  <si>
    <t>CH RUMILLY</t>
  </si>
  <si>
    <t>CHS EPSM VALLEE DE L ARVE</t>
  </si>
  <si>
    <t>074024</t>
  </si>
  <si>
    <t>CH DUFRESNE SOMMEILLER</t>
  </si>
  <si>
    <t>074020</t>
  </si>
  <si>
    <t>CH DE REIGNIER</t>
  </si>
  <si>
    <t>074050</t>
  </si>
  <si>
    <t>CHAL-CH ALPES LEMAN</t>
  </si>
  <si>
    <t>074031</t>
  </si>
  <si>
    <t>CH HOPITAUX DU LEMAN</t>
  </si>
  <si>
    <t>074035</t>
  </si>
  <si>
    <t>CHI HOPITAUX PAYS DU MT-BLANC</t>
  </si>
  <si>
    <t>Seine-Maritime</t>
  </si>
  <si>
    <t>076</t>
  </si>
  <si>
    <t>076057</t>
  </si>
  <si>
    <t>BUDGET GENERAL - CH DIEPPE  BUDG</t>
  </si>
  <si>
    <t>076074</t>
  </si>
  <si>
    <t>HOPITAL DE ST VALERY EN CAUX -</t>
  </si>
  <si>
    <t>076072</t>
  </si>
  <si>
    <t>HOPITAL RURAL DE GOURNAY EN BRAY</t>
  </si>
  <si>
    <t>076059</t>
  </si>
  <si>
    <t>CENTRE HOSPITALIER DE EU -</t>
  </si>
  <si>
    <t>076073</t>
  </si>
  <si>
    <t>C.H.FERNAND LANGLOIS NEUFCHATEL</t>
  </si>
  <si>
    <t>076002</t>
  </si>
  <si>
    <t>CENTRE HOSPITALIER DE BARENTIN</t>
  </si>
  <si>
    <t>076038</t>
  </si>
  <si>
    <t>BUDGET GENERAL - CHU ROUEN</t>
  </si>
  <si>
    <t>076049</t>
  </si>
  <si>
    <t>HOPITAL LOCAL D YVETOT -</t>
  </si>
  <si>
    <t>076012</t>
  </si>
  <si>
    <t>CH BELVEDERE - MT-ST-AIGNAN</t>
  </si>
  <si>
    <t>076214</t>
  </si>
  <si>
    <t>GHH - BP</t>
  </si>
  <si>
    <t>076206</t>
  </si>
  <si>
    <t>H HOPITAL FECAMP</t>
  </si>
  <si>
    <t>076216</t>
  </si>
  <si>
    <t>CHI CAUX VALLEE DE SEINE</t>
  </si>
  <si>
    <t>076218</t>
  </si>
  <si>
    <t>00600</t>
  </si>
  <si>
    <t>BUDGET PRINCIPAL - HOP ST ROMAIN</t>
  </si>
  <si>
    <t>076076</t>
  </si>
  <si>
    <t>08500</t>
  </si>
  <si>
    <t>BUDGET GENERAL - CHI ELBEUF-LOUV</t>
  </si>
  <si>
    <t>CH DURECU LAVOISIER - DARNETAL</t>
  </si>
  <si>
    <t>076044</t>
  </si>
  <si>
    <t>BUDGET GENERAL - CH Bois-Petit S</t>
  </si>
  <si>
    <t>BUDGET GENERAL - CH ROUVRAY</t>
  </si>
  <si>
    <t>077015</t>
  </si>
  <si>
    <t>GH SUD ILE-DE-FRANCE</t>
  </si>
  <si>
    <t>077040</t>
  </si>
  <si>
    <t>CHG LEON BINET PROVINS</t>
  </si>
  <si>
    <t>078074</t>
  </si>
  <si>
    <t>37900</t>
  </si>
  <si>
    <t>CH RAMBOUILLET - BP</t>
  </si>
  <si>
    <t>34600</t>
  </si>
  <si>
    <t>HOPITAL LOCAL HOUDAN BP</t>
  </si>
  <si>
    <t>078122</t>
  </si>
  <si>
    <t>35800</t>
  </si>
  <si>
    <t>BUDGET GENERAL - HOP MANTES</t>
  </si>
  <si>
    <t>078038</t>
  </si>
  <si>
    <t>CH LE VESINET - BUDGET GENERAL</t>
  </si>
  <si>
    <t>078011</t>
  </si>
  <si>
    <t>31200</t>
  </si>
  <si>
    <t>CH T. ROUSSEL - BUDGET GENERAL</t>
  </si>
  <si>
    <t>HPR BULLION - BP</t>
  </si>
  <si>
    <t>HOPITAL GERONTOLOGIQUE CHEVR.</t>
  </si>
  <si>
    <t>CH VERSAILLES - BUDGET GENERAL</t>
  </si>
  <si>
    <t>32000</t>
  </si>
  <si>
    <t>CHIMM</t>
  </si>
  <si>
    <t>31100</t>
  </si>
  <si>
    <t>CHI POISSY-ST GERMAIN BP</t>
  </si>
  <si>
    <t>CHG NIORT</t>
  </si>
  <si>
    <t>079057</t>
  </si>
  <si>
    <t>CH MAULEON</t>
  </si>
  <si>
    <t>09400</t>
  </si>
  <si>
    <t>CH NORD-DEUX-SEVRES</t>
  </si>
  <si>
    <t>080058</t>
  </si>
  <si>
    <t>BUDGET GENERAL - CENTRE HOSP ABB</t>
  </si>
  <si>
    <t>080049</t>
  </si>
  <si>
    <t>CENTRE HOSPITALIER D ALBERT -</t>
  </si>
  <si>
    <t>080015</t>
  </si>
  <si>
    <t>CENTRE HOSPITALIER DE CORBIE -</t>
  </si>
  <si>
    <t>080068</t>
  </si>
  <si>
    <t>18700</t>
  </si>
  <si>
    <t>BUDGET GENERAL - CH DOULLENS</t>
  </si>
  <si>
    <t>080008</t>
  </si>
  <si>
    <t>BUDGET GENERAL - CHRU AMIENS</t>
  </si>
  <si>
    <t>080054</t>
  </si>
  <si>
    <t>HOPITAL DE HAM -</t>
  </si>
  <si>
    <t>080031</t>
  </si>
  <si>
    <t>CHIRM ROYE-MONTDIDIER</t>
  </si>
  <si>
    <t>080073</t>
  </si>
  <si>
    <t>18600</t>
  </si>
  <si>
    <t>BUDGET GENERAL - CH PERONNE</t>
  </si>
  <si>
    <t>18900</t>
  </si>
  <si>
    <t>BUDGET GENERAL - CHS PINEL AMIEN</t>
  </si>
  <si>
    <t>Tarn</t>
  </si>
  <si>
    <t>081</t>
  </si>
  <si>
    <t>081003</t>
  </si>
  <si>
    <t>CHG ALBI</t>
  </si>
  <si>
    <t>081021</t>
  </si>
  <si>
    <t>CHIC CASTRES MAZAMET</t>
  </si>
  <si>
    <t>081023</t>
  </si>
  <si>
    <t>CH DE GRAULHET -</t>
  </si>
  <si>
    <t>081027</t>
  </si>
  <si>
    <t>CH LAVAUR</t>
  </si>
  <si>
    <t>CH GAILLAC</t>
  </si>
  <si>
    <t>082005</t>
  </si>
  <si>
    <t>CENTRE HOSPITALIER  CAUSSADE</t>
  </si>
  <si>
    <t>082017</t>
  </si>
  <si>
    <t>BUDGET GENERAL - CH MONTAUBAN</t>
  </si>
  <si>
    <t>082019</t>
  </si>
  <si>
    <t>HOPITAL LOCAL DE NEGREPELISSE -</t>
  </si>
  <si>
    <t>CHIC CASTELSARRASIN-MOISSAC</t>
  </si>
  <si>
    <t>Var</t>
  </si>
  <si>
    <t>083</t>
  </si>
  <si>
    <t>083003</t>
  </si>
  <si>
    <t>17700</t>
  </si>
  <si>
    <t>CH JEAN MARCEL BRIGNOLES</t>
  </si>
  <si>
    <t>083007</t>
  </si>
  <si>
    <t>CH M JOSEE TREFFOT HYERES</t>
  </si>
  <si>
    <t>083005</t>
  </si>
  <si>
    <t>CHS HENRI GUERIN PIERREFEU VAR</t>
  </si>
  <si>
    <t>083021</t>
  </si>
  <si>
    <t>CH INTERCOM TOULON LA SEYNE-SU</t>
  </si>
  <si>
    <t>083108</t>
  </si>
  <si>
    <t>17800</t>
  </si>
  <si>
    <t>CH LA DRACENIE</t>
  </si>
  <si>
    <t>083110</t>
  </si>
  <si>
    <t>CH INTERCOM FREJUS ST-RAPHAEL</t>
  </si>
  <si>
    <t>CH POLE SANTE GOLFE ST-TROPEZ</t>
  </si>
  <si>
    <t>083113</t>
  </si>
  <si>
    <t>CH DEP VAR AU LUC PRECOUMIN</t>
  </si>
  <si>
    <t>Vaucluse</t>
  </si>
  <si>
    <t>084</t>
  </si>
  <si>
    <t>084032</t>
  </si>
  <si>
    <t>73500</t>
  </si>
  <si>
    <t>CH D APT</t>
  </si>
  <si>
    <t>084007</t>
  </si>
  <si>
    <t>75800</t>
  </si>
  <si>
    <t>CHS MONFAVET BUDGET PRINCIPAL</t>
  </si>
  <si>
    <t>084029</t>
  </si>
  <si>
    <t>79000</t>
  </si>
  <si>
    <t>HOPITAL ISLE-SUR-LA-SORGUE</t>
  </si>
  <si>
    <t>CH DE GORDES</t>
  </si>
  <si>
    <t>084006</t>
  </si>
  <si>
    <t>75500</t>
  </si>
  <si>
    <t>CH AVIGNON</t>
  </si>
  <si>
    <t>CENTRE HOSPITALIER DE VALREAS -</t>
  </si>
  <si>
    <t>CH VAISON LA ROMAINE</t>
  </si>
  <si>
    <t>79200</t>
  </si>
  <si>
    <t>HOPITAL DE SAULT</t>
  </si>
  <si>
    <t>75000</t>
  </si>
  <si>
    <t>CH CARPENTRAS</t>
  </si>
  <si>
    <t>77400</t>
  </si>
  <si>
    <t>CH D ORANGE</t>
  </si>
  <si>
    <t>CH DE BOLLENE</t>
  </si>
  <si>
    <t>084010</t>
  </si>
  <si>
    <t>CHI CAVAILLON LAURIS BP</t>
  </si>
  <si>
    <t>085017</t>
  </si>
  <si>
    <t>BUDGET GENERAL - CH FONTENAY</t>
  </si>
  <si>
    <t>085031</t>
  </si>
  <si>
    <t>HOPITAL LOCAL DE L ILE D YEU -</t>
  </si>
  <si>
    <t>085034</t>
  </si>
  <si>
    <t>HOPITAL LOCAL DE NOIRMOUTIER -</t>
  </si>
  <si>
    <t>51700</t>
  </si>
  <si>
    <t>CH COTE DE LUMIERE</t>
  </si>
  <si>
    <t>BUDGET GENERAL - CH ROCHE/YON</t>
  </si>
  <si>
    <t>BUDGET GENERAL - CHD ROCHE/YON</t>
  </si>
  <si>
    <t>085030</t>
  </si>
  <si>
    <t>52400</t>
  </si>
  <si>
    <t>BUDGET GENERAL - CH LOIRE-VENDEE</t>
  </si>
  <si>
    <t>08900</t>
  </si>
  <si>
    <t>BUDGET GENERAL - CHS H LABORIT-P</t>
  </si>
  <si>
    <t>Haute-Vienne</t>
  </si>
  <si>
    <t>087</t>
  </si>
  <si>
    <t>087015</t>
  </si>
  <si>
    <t>CH DU HAUT LIMOUSIN</t>
  </si>
  <si>
    <t>CH ESQUIROL LIMOGES</t>
  </si>
  <si>
    <t>CHRU DUPUYTREN LIMOGES</t>
  </si>
  <si>
    <t>087038</t>
  </si>
  <si>
    <t>CH ROLAND MAZOIN ST JUNIEN</t>
  </si>
  <si>
    <t>08700</t>
  </si>
  <si>
    <t>CH JACQUES BOUTARD ST YRIEIX</t>
  </si>
  <si>
    <t>CH MONTS ET BARRAGES</t>
  </si>
  <si>
    <t>CHG SAINT-DIE</t>
  </si>
  <si>
    <t>CHG GERARDMER</t>
  </si>
  <si>
    <t>05001</t>
  </si>
  <si>
    <t>CH LAMARCHE</t>
  </si>
  <si>
    <t>CH FRAIZE</t>
  </si>
  <si>
    <t>CH DE L AVISON BRUYERES</t>
  </si>
  <si>
    <t>CH TROIS RIVIERES</t>
  </si>
  <si>
    <t>CHG REMIREMONT</t>
  </si>
  <si>
    <t>088030</t>
  </si>
  <si>
    <t>CHS RAVENEL</t>
  </si>
  <si>
    <t>CH VAL DU MADON</t>
  </si>
  <si>
    <t>Yonne</t>
  </si>
  <si>
    <t>089</t>
  </si>
  <si>
    <t>089004</t>
  </si>
  <si>
    <t>38200</t>
  </si>
  <si>
    <t>CHS AUXERRE</t>
  </si>
  <si>
    <t>38800</t>
  </si>
  <si>
    <t>CH AUXERRE</t>
  </si>
  <si>
    <t>089006</t>
  </si>
  <si>
    <t>38300</t>
  </si>
  <si>
    <t>CH AVALLON</t>
  </si>
  <si>
    <t>089023</t>
  </si>
  <si>
    <t>38400</t>
  </si>
  <si>
    <t>CH JOIGNY</t>
  </si>
  <si>
    <t>089041</t>
  </si>
  <si>
    <t>38700</t>
  </si>
  <si>
    <t>CH TONNERRE</t>
  </si>
  <si>
    <t>089052</t>
  </si>
  <si>
    <t>CH VILLENEUVE SUR YONNE</t>
  </si>
  <si>
    <t>Territoire de Belfort</t>
  </si>
  <si>
    <t>090</t>
  </si>
  <si>
    <t>090012</t>
  </si>
  <si>
    <t>11300</t>
  </si>
  <si>
    <t>CH SOINS LONGUE DUREE (CHSLD)</t>
  </si>
  <si>
    <t>11400</t>
  </si>
  <si>
    <t>HOPITAL NORD FRANCHE COMTE</t>
  </si>
  <si>
    <t>091101</t>
  </si>
  <si>
    <t>39600</t>
  </si>
  <si>
    <t>CHG ARPAJON</t>
  </si>
  <si>
    <t>091007</t>
  </si>
  <si>
    <t>30700</t>
  </si>
  <si>
    <t>CH SUD FRANCILIEN-CORBEIL</t>
  </si>
  <si>
    <t>36400</t>
  </si>
  <si>
    <t>EPS BARTHELEMY DURAND</t>
  </si>
  <si>
    <t>091108</t>
  </si>
  <si>
    <t>34100</t>
  </si>
  <si>
    <t>GH NORD ESSONNE</t>
  </si>
  <si>
    <t>092007</t>
  </si>
  <si>
    <t>BUDGET GENERAL - C.L.S. BOULOGNE</t>
  </si>
  <si>
    <t>092032</t>
  </si>
  <si>
    <t>18200</t>
  </si>
  <si>
    <t>BUDGET GENERAL - CH RUEIL-MALMAI</t>
  </si>
  <si>
    <t>092012</t>
  </si>
  <si>
    <t>CMLS ROGUET -</t>
  </si>
  <si>
    <t>075009</t>
  </si>
  <si>
    <t>63700</t>
  </si>
  <si>
    <t>BUDGET GENERAL - CASH NANTERRE</t>
  </si>
  <si>
    <t>092101</t>
  </si>
  <si>
    <t>15600</t>
  </si>
  <si>
    <t>EPS ERASME - EPS ANTONY</t>
  </si>
  <si>
    <t>092033</t>
  </si>
  <si>
    <t>CH4V - BUDGET GENERAL</t>
  </si>
  <si>
    <t>093035</t>
  </si>
  <si>
    <t>EPS VILLE EVRARD</t>
  </si>
  <si>
    <t>093108</t>
  </si>
  <si>
    <t>22500</t>
  </si>
  <si>
    <t>CHG ST-DENIS - CHG ST-DENIS</t>
  </si>
  <si>
    <t>093036</t>
  </si>
  <si>
    <t>BUDGET GENERAL - CHI AULNAY-SOUS</t>
  </si>
  <si>
    <t>093016</t>
  </si>
  <si>
    <t>21900</t>
  </si>
  <si>
    <t>BUDGET GENERAL - CH GREGOIRE - M</t>
  </si>
  <si>
    <t>094032</t>
  </si>
  <si>
    <t>49300</t>
  </si>
  <si>
    <t>BUDGET GENERAL - CHS P GUIRAUD V</t>
  </si>
  <si>
    <t>BUDGET GENERAL - FONDATION-VALLE</t>
  </si>
  <si>
    <t>094008</t>
  </si>
  <si>
    <t>47700</t>
  </si>
  <si>
    <t>BUDGET GENERAL - CHI CRETEIL</t>
  </si>
  <si>
    <t>094023</t>
  </si>
  <si>
    <t>BUDGET GENERAL - CHI VILLENEUVE-</t>
  </si>
  <si>
    <t>094103</t>
  </si>
  <si>
    <t>CHS LES MURETS - PRINCIPAL H</t>
  </si>
  <si>
    <t>095103</t>
  </si>
  <si>
    <t>CH GONESSE</t>
  </si>
  <si>
    <t>095007</t>
  </si>
  <si>
    <t>CHS MOISSELLES</t>
  </si>
  <si>
    <t>HOPITAL LE PARC TAVERNY</t>
  </si>
  <si>
    <t>095032</t>
  </si>
  <si>
    <t>CH PONTOISE - BUDGET PRINCIPAL</t>
  </si>
  <si>
    <t>095004</t>
  </si>
  <si>
    <t>CH ARGENTEUIL</t>
  </si>
  <si>
    <t>BG - GH EAUBONNE-MONTMORENCY</t>
  </si>
  <si>
    <t>Guadeloupe</t>
  </si>
  <si>
    <t>101</t>
  </si>
  <si>
    <t>101014</t>
  </si>
  <si>
    <t>CH DE SAINT MARTIN</t>
  </si>
  <si>
    <t>101018</t>
  </si>
  <si>
    <t>90200</t>
  </si>
  <si>
    <t>CENTRE GERONTOLOGIQUE DU RAIZE</t>
  </si>
  <si>
    <t>CH BEAUPERTHUY POINTE-NOIRE</t>
  </si>
  <si>
    <t>90300</t>
  </si>
  <si>
    <t>HOPITAL SAINTE-MARIE -</t>
  </si>
  <si>
    <t>90100</t>
  </si>
  <si>
    <t>CHU POINTE-A-PITRE</t>
  </si>
  <si>
    <t>CH CAPESTERRE BELLE EAU</t>
  </si>
  <si>
    <t>CH SPECIALISE DE MONTERAN</t>
  </si>
  <si>
    <t>CH MAURICE SELBONNE POINTE NO</t>
  </si>
  <si>
    <t>101012</t>
  </si>
  <si>
    <t>CH IRENEE DE BRUYN SAINT-BARTH</t>
  </si>
  <si>
    <t>90400</t>
  </si>
  <si>
    <t>CH DE LA BASSE TERRE</t>
  </si>
  <si>
    <t>CH TROIS-ILETS (LES)</t>
  </si>
  <si>
    <t>93000</t>
  </si>
  <si>
    <t>BP - CHS MAURICE DESPINOY</t>
  </si>
  <si>
    <t>CH DU FRANCOIS -</t>
  </si>
  <si>
    <t>CH DU MARIN -</t>
  </si>
  <si>
    <t>98500</t>
  </si>
  <si>
    <t>BUDGET GENERAL - CH R BLONDET -</t>
  </si>
  <si>
    <t>CH DE SAINT ESPRIT -</t>
  </si>
  <si>
    <t>CHI LORRAIN/BASSE-POINTE -</t>
  </si>
  <si>
    <t>99700</t>
  </si>
  <si>
    <t>CH CAYENNE - BUDGET GENERAL</t>
  </si>
  <si>
    <t>102005</t>
  </si>
  <si>
    <t>93300</t>
  </si>
  <si>
    <t>CH ST LAURENT DU MARONI</t>
  </si>
  <si>
    <t>68500</t>
  </si>
  <si>
    <t>GROUPE HOSPITALIER EST REUNION</t>
  </si>
  <si>
    <t>104015</t>
  </si>
  <si>
    <t>65000</t>
  </si>
  <si>
    <t>EPSMR CHS DE LA REUNI</t>
  </si>
  <si>
    <t>64000</t>
  </si>
  <si>
    <t>C H O R</t>
  </si>
  <si>
    <t>St-Pierre-et-Miquelon</t>
  </si>
  <si>
    <t>105</t>
  </si>
  <si>
    <t>105000</t>
  </si>
  <si>
    <t>CENTRE HOSPITALIER FRANCOIS DUNA</t>
  </si>
  <si>
    <t>EPS NOTRé</t>
  </si>
  <si>
    <t>Nb factures Chorus Pro T4 2018</t>
  </si>
  <si>
    <t xml:space="preserve">% évolution </t>
  </si>
  <si>
    <t>Étiquettes de lignes</t>
  </si>
  <si>
    <t>Total général</t>
  </si>
  <si>
    <t>AUVERGNE - RHONE-ALPES</t>
  </si>
  <si>
    <t>HAUTS DE FRANCE</t>
  </si>
  <si>
    <t>PROVENCE-ALPES-COTE D'AZUR</t>
  </si>
  <si>
    <t>GRAND EST</t>
  </si>
  <si>
    <t>OCCITANIE</t>
  </si>
  <si>
    <t>NORMANDIE</t>
  </si>
  <si>
    <t>NOUVELLE AQUITAINE</t>
  </si>
  <si>
    <t>CENTRE</t>
  </si>
  <si>
    <t>CORSE</t>
  </si>
  <si>
    <t>BOURGOGNE - FRANCHE-COMTE</t>
  </si>
  <si>
    <t>BRETAGNE</t>
  </si>
  <si>
    <t>GUADELOUPE</t>
  </si>
  <si>
    <t>GUYANE</t>
  </si>
  <si>
    <t>LA REUNION</t>
  </si>
  <si>
    <t>PAYS DE LA LOIRE</t>
  </si>
  <si>
    <t>MARTINIQUE</t>
  </si>
  <si>
    <t>MAYOTTE</t>
  </si>
  <si>
    <t>HAUTS DE France</t>
  </si>
  <si>
    <t>COM</t>
  </si>
  <si>
    <t>Région</t>
  </si>
  <si>
    <t>période</t>
  </si>
  <si>
    <t>bordereaux dépense émis sur la période (1 ou 0)</t>
  </si>
  <si>
    <t>bordereaux avec signature électronique (1 ou 0)</t>
  </si>
  <si>
    <t>nombre de mandats</t>
  </si>
  <si>
    <t>nombre de mandats avec PJ  dématérialisées</t>
  </si>
  <si>
    <t>mandats accompagnés de pièces justificatives dématérialisées (taux)</t>
  </si>
  <si>
    <t>Nombre total de factures reçues sur Chorus Pro</t>
  </si>
  <si>
    <t xml:space="preserve">
Indice de traitement des factures par ChorusPro</t>
  </si>
  <si>
    <t>2018 T4</t>
  </si>
  <si>
    <t>MACKESSON</t>
  </si>
  <si>
    <t>???</t>
  </si>
  <si>
    <t>% MANDATS PJ T1 2019</t>
  </si>
  <si>
    <t>% MANDATS PJ T4 2018</t>
  </si>
  <si>
    <t>Indice évolution dématérialisation T4_2018/T1_2019</t>
  </si>
  <si>
    <t>Mandats accompagnés de pièces justificatives dématérialisées (taux) T4 2018</t>
  </si>
  <si>
    <t>Mandats accompagnés de pièces justificatives dématérialisées (taux) T1 2019</t>
  </si>
  <si>
    <t>T2/2019</t>
  </si>
  <si>
    <t>1</t>
  </si>
  <si>
    <t>0</t>
  </si>
  <si>
    <t>GFI</t>
  </si>
  <si>
    <t>% MANDATS PJ T2 2019</t>
  </si>
  <si>
    <t>Nb Factures Cpro T2_ 2019</t>
  </si>
  <si>
    <t>Indice de rematérialisation des factures T2_2019</t>
  </si>
  <si>
    <t>Indice de rematérialisation des factures T1_2019</t>
  </si>
  <si>
    <t>Nb Factures Cpro T1_ 2019</t>
  </si>
  <si>
    <t xml:space="preserve"> Indicateur évolution dématérialisation entre T4_2018 et T1_2019</t>
  </si>
  <si>
    <t>T3/2019</t>
  </si>
  <si>
    <t>Nb MANDATS  
T3 2019</t>
  </si>
  <si>
    <t>Nb MANDATS PJ
T3 2019</t>
  </si>
  <si>
    <t>% MANDATS PJ T3 2019</t>
  </si>
  <si>
    <t>Mandats accompagnés de pièces justificatives dématérialisées (taux) T2 2019</t>
  </si>
  <si>
    <t>Mandats accompagnés de pièces justificatives dématérialisées (taux) T3 2019</t>
  </si>
  <si>
    <t>Nb Factures Cpro T3_ 2019</t>
  </si>
  <si>
    <t>Nb Factures CPRO 2019</t>
  </si>
  <si>
    <t>Indice de rematérialisation des factures T3_2019</t>
  </si>
  <si>
    <t xml:space="preserve">Indice évolution dématérialisation T4_2018/T3_2019 </t>
  </si>
  <si>
    <t>Indicateur de rematérialisation des factures en T3_2019</t>
  </si>
  <si>
    <t>Mandats accompagnés de pièces justificatives dématérialisées (taux)  T3 2019</t>
  </si>
  <si>
    <t xml:space="preserve">Indicateur évolution dématérialisation (&gt; 30%) entre T4_2018 et T3_2019 </t>
  </si>
  <si>
    <t xml:space="preserve">Moyenne de Indice évolution dématérialisation T4_2018/T3_2019 </t>
  </si>
  <si>
    <t>Indicateur évolution dématérialisation (&gt; 30%) entre  T4_2018 et T3_2019</t>
  </si>
  <si>
    <t>Nb établissements supports GHT avec évolution du taux de dématérialisation des PJ au mandats en 2019 de plus de 30% :</t>
  </si>
  <si>
    <t>Nb EPS avec une évolution du taux de dématérialisation des PJ au mandats en 2019 de plus de 30% :</t>
  </si>
  <si>
    <t>Nb Factures Chorus Pro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</si>
</sst>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"/>
    <numFmt numFmtId="165" formatCode="#,##0.00&quot; &quot;[$€-40C];[Red]&quot;-&quot;#,##0.00&quot; &quot;[$€-40C]"/>
    <numFmt numFmtId="166" formatCode="#,##0.00000"/>
    <numFmt numFmtId="167" formatCode="#,##0.0000"/>
  </numFmts>
  <fonts count="14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83CAFF"/>
        <bgColor rgb="FF83CAFF"/>
      </patternFill>
    </fill>
    <fill>
      <patternFill patternType="solid">
        <fgColor indexed="57"/>
        <bgColor indexed="19"/>
      </patternFill>
    </fill>
    <fill>
      <patternFill patternType="solid">
        <fgColor indexed="44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79D1C"/>
        <bgColor rgb="FF579D1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pivotButton="1"/>
    <xf numFmtId="9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0" fontId="4" fillId="0" borderId="3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1" xfId="0" applyNumberFormat="1" applyBorder="1" applyAlignment="1">
      <alignment vertical="center" wrapText="1"/>
    </xf>
    <xf numFmtId="1" fontId="4" fillId="0" borderId="3" xfId="0" applyNumberFormat="1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49" fontId="0" fillId="5" borderId="1" xfId="0" applyNumberFormat="1" applyFill="1" applyBorder="1" applyAlignment="1">
      <alignment vertical="center" wrapText="1"/>
    </xf>
    <xf numFmtId="1" fontId="0" fillId="5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9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6" fillId="6" borderId="0" xfId="0" applyFont="1" applyFill="1" applyAlignment="1">
      <alignment horizontal="left"/>
    </xf>
    <xf numFmtId="0" fontId="0" fillId="0" borderId="0" xfId="0" applyAlignment="1"/>
    <xf numFmtId="0" fontId="8" fillId="7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10" fontId="7" fillId="0" borderId="1" xfId="5" applyNumberFormat="1" applyBorder="1"/>
    <xf numFmtId="164" fontId="0" fillId="0" borderId="1" xfId="0" applyNumberFormat="1" applyBorder="1"/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1" xfId="0" applyNumberFormat="1" applyBorder="1"/>
    <xf numFmtId="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2" fillId="0" borderId="1" xfId="6" applyBorder="1" applyAlignment="1">
      <alignment vertical="center" wrapText="1"/>
    </xf>
    <xf numFmtId="9" fontId="0" fillId="0" borderId="0" xfId="0" applyNumberForma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8" borderId="0" xfId="0" applyNumberFormat="1" applyFill="1"/>
    <xf numFmtId="0" fontId="0" fillId="9" borderId="0" xfId="0" applyNumberFormat="1" applyFill="1"/>
    <xf numFmtId="0" fontId="3" fillId="6" borderId="0" xfId="0" applyFont="1" applyFill="1" applyAlignment="1">
      <alignment horizontal="left"/>
    </xf>
    <xf numFmtId="0" fontId="6" fillId="6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6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7">
    <cellStyle name="Heading" xfId="1"/>
    <cellStyle name="Heading1" xfId="2"/>
    <cellStyle name="Lien hypertexte" xfId="6" builtinId="8"/>
    <cellStyle name="Normal" xfId="0" builtinId="0" customBuiltin="1"/>
    <cellStyle name="Pourcentage" xfId="5" builtinId="5"/>
    <cellStyle name="Result" xfId="3"/>
    <cellStyle name="Result2" xfId="4"/>
  </cellStyles>
  <dxfs count="2628"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13" formatCode="0%"/>
    </dxf>
    <dxf>
      <alignment horizontal="center" vertical="center" wrapText="1" readingOrder="0"/>
    </dxf>
    <dxf>
      <alignment horizontal="center" vertical="center" readingOrder="0"/>
    </dxf>
    <dxf>
      <numFmt numFmtId="13" formatCode="0%"/>
    </dxf>
    <dxf>
      <numFmt numFmtId="13" formatCode="0%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vertical="center" wrapText="1" readingOrder="0"/>
    </dxf>
    <dxf>
      <alignment horizontal="center" vertical="center" wrapText="1" readingOrder="0"/>
    </dxf>
    <dxf>
      <fill>
        <patternFill>
          <bgColor theme="6" tint="0.39994506668294322"/>
        </patternFill>
      </fill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wrapText="1" readingOrder="0"/>
    </dxf>
    <dxf>
      <numFmt numFmtId="13" formatCode="0%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ill>
        <patternFill>
          <bgColor theme="6" tint="0.39994506668294322"/>
        </patternFill>
      </fill>
    </dxf>
    <dxf>
      <numFmt numFmtId="3" formatCode="#,##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rgb="FFC000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alignment horizontal="center" vertic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center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wrapText="1" readingOrder="0"/>
    </dxf>
    <dxf>
      <alignment horizontal="center" vertical="center" readingOrder="0"/>
    </dxf>
    <dxf>
      <alignment wrapText="1" readingOrder="0"/>
    </dxf>
    <dxf>
      <numFmt numFmtId="13" formatCode="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3" formatCode="0%"/>
    </dxf>
    <dxf>
      <alignment vertical="center" readingOrder="0"/>
    </dxf>
    <dxf>
      <alignment horizontal="center" readingOrder="0"/>
    </dxf>
    <dxf>
      <alignment wrapText="1" readingOrder="0"/>
    </dxf>
    <dxf>
      <alignment wrapText="0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rdial" refreshedDate="43822.520744097223" createdVersion="6" refreshedVersion="6" minRefreshableVersion="3" recordCount="834">
  <cacheSource type="worksheet">
    <worksheetSource ref="A1:AC835" sheet="données demat EPS"/>
  </cacheSource>
  <cacheFields count="29">
    <cacheField name="INTER REGION" numFmtId="0">
      <sharedItems/>
    </cacheField>
    <cacheField name="Région" numFmtId="0">
      <sharedItems count="19">
        <s v="AUVERGNE - RHONE-ALPES"/>
        <s v="BOURGOGNE - FRANCHE-COMTE"/>
        <s v="BRETAGNE"/>
        <s v="CENTRE"/>
        <s v="COM"/>
        <s v="CORSE"/>
        <s v="GRAND EST"/>
        <s v="GUADELOUPE"/>
        <s v="GUYANE"/>
        <s v="HAUTS DE FRANCE"/>
        <s v="ILE-DE-FRANCE"/>
        <s v="LA REUNION"/>
        <s v="MARTINIQUE"/>
        <s v="MAYOTTE"/>
        <s v="NORMANDIE"/>
        <s v="NOUVELLE AQUITAINE"/>
        <s v="OCCITANIE"/>
        <s v="PAYS DE LA LOIRE"/>
        <s v="PROVENCE-ALPES-COTE D'AZUR"/>
      </sharedItems>
    </cacheField>
    <cacheField name="DEPARTEMENT" numFmtId="0">
      <sharedItems count="102">
        <s v="Ain"/>
        <s v="Allier"/>
        <s v="Ardèche"/>
        <s v="Cantal"/>
        <s v="Drôme"/>
        <s v="Haute-Loire"/>
        <s v="Haute-Savoie"/>
        <s v="Isère"/>
        <s v="Loire"/>
        <s v="Puy-de-Dôme"/>
        <s v="Rhône"/>
        <s v="Savoie"/>
        <s v="Côte-d'Or"/>
        <s v="Doubs"/>
        <s v="Haute-Saône"/>
        <s v="Jura"/>
        <s v="Nièvre"/>
        <s v="Saône-et-Loire"/>
        <s v="Territoire de Belfort"/>
        <s v="Yonne"/>
        <s v="Côtes-d'Armor"/>
        <s v="Finistère"/>
        <s v="Ille-et-Vilaine"/>
        <s v="Morbihan"/>
        <s v="Cher"/>
        <s v="Eure-et-Loir"/>
        <s v="Indre"/>
        <s v="Indre-et-Loire"/>
        <s v="Loiret"/>
        <s v="Loir-et-Cher"/>
        <s v="St-Pierre-et-Miquelon"/>
        <s v="Corse-du-Sud"/>
        <s v="Haute-Corse"/>
        <s v="Ardennes"/>
        <s v="Aube"/>
        <s v="Bas-Rhin"/>
        <s v="Haute-Marne"/>
        <s v="Haut-Rhin"/>
        <s v="Marne"/>
        <s v="Meurthe-et-Moselle"/>
        <s v="Meuse"/>
        <s v="Moselle"/>
        <s v="Vosges"/>
        <s v="Guadeloupe"/>
        <s v="Guyane"/>
        <s v="Aisne"/>
        <s v="Nord"/>
        <s v="Oise"/>
        <s v="Pas-de-Calais"/>
        <s v="Somme"/>
        <s v="Essonne"/>
        <s v="Hauts-de-Seine"/>
        <s v="Paris"/>
        <s v="Seine-et-Marne"/>
        <s v="Seine-Saint-Denis"/>
        <s v="Val-de-Marne"/>
        <s v="Val-d'Oise"/>
        <s v="Yvelines"/>
        <s v="La Réunion"/>
        <s v="Martinique"/>
        <s v="Mayotte"/>
        <s v="Calvados"/>
        <s v="Eure"/>
        <s v="Manche"/>
        <s v="Orne"/>
        <s v="Seine-Maritime"/>
        <s v="Charente"/>
        <s v="Charente-Maritime"/>
        <s v="Corrèze"/>
        <s v="Creuse"/>
        <s v="Deux-Sèvres"/>
        <s v="Dordogne"/>
        <s v="Gironde"/>
        <s v="Haute-Vienne"/>
        <s v="Landes"/>
        <s v="Lot-et-Garonne"/>
        <s v="Pyrénées-Atlantiques"/>
        <s v="Vienne"/>
        <s v="Ariège"/>
        <s v="Aude"/>
        <s v="Aveyron"/>
        <s v="Gard"/>
        <s v="Gers"/>
        <s v="Haute-Garonne"/>
        <s v="Hautes-Pyrénées"/>
        <s v="Hérault"/>
        <s v="Lot"/>
        <s v="Lozère"/>
        <s v="Pyrénées-Orientales"/>
        <s v="Tarn"/>
        <s v="Tarn-et-Garonne"/>
        <s v="Loire-Atlantique"/>
        <s v="Maine-et-Loire"/>
        <s v="Mayenne"/>
        <s v="Sarthe"/>
        <s v="Vendée"/>
        <s v="Alpes-de-Haute-Provence"/>
        <s v="Alpes-Maritimes"/>
        <s v="Bouches-du-Rhône"/>
        <s v="Hautes-Alpes"/>
        <s v="Var"/>
        <s v="Vaucluse"/>
      </sharedItems>
    </cacheField>
    <cacheField name="NDEPT" numFmtId="49">
      <sharedItems/>
    </cacheField>
    <cacheField name="PC" numFmtId="49">
      <sharedItems/>
    </cacheField>
    <cacheField name="BC" numFmtId="49">
      <sharedItems/>
    </cacheField>
    <cacheField name="libelle_bc" numFmtId="0">
      <sharedItems count="832">
        <s v="CH PONT DE VAUX"/>
        <s v="CENTRE HOSPITALIER BOURG"/>
        <s v="CENTRE HOSPITALIER HAUTEVILLE"/>
        <s v="CHI AIN VAL DE SAONE"/>
        <s v="CH HAUT BUGEY"/>
        <s v="CENTRE HOSPITALIER BELLEY"/>
        <s v="CH MEXIMIEUX"/>
        <s v="CH TREVOUX"/>
        <s v="CH GEX"/>
        <s v="HOPITAL BOURBON L ARCHAMBAULT -"/>
        <s v="BUDGET GENERAL - CHSI D AINAY-LE"/>
        <s v="HOPITAL DE NERIS LES BAINS"/>
        <s v="CH VICHY-BUDGET GENERAL"/>
        <s v="BUDGET GENERAL - SG"/>
        <s v="HOPITAL COEUR DU BOURBONNAIS -"/>
        <s v="CH MOULINS YZEURE BP"/>
        <s v="HOPITAL INTERCOMMUNAL ROCHER LAR"/>
        <s v="HOPITAL BG-ST-ANDEOL / VIVIERS"/>
        <s v="CENTRE HOSP DES CEVENNES ARDEC"/>
        <s v="HOPITAL LOCAL DE SAINT FELICIEN"/>
        <s v="CH TOURNON BUDGET GENERAL (H)"/>
        <s v="CENTRE HOSP ARDECHE MERIDIONAL"/>
        <s v="HOPITAL VALLON PONT D ARC"/>
        <s v="HOPITAL DE SERRIERES -"/>
        <s v="HOPITAL DE VILLENEUVE DE BERG -"/>
        <s v="HOPITAL DE LAMASTRE -"/>
        <s v="CH LE CHEYLARD BUDGET GENERAL"/>
        <s v="BUDGET GENERAL - CENTRE HOSPITAL"/>
        <s v="CHVA - BUDGET PRINCIPAL"/>
        <s v="CH DE CONDAT EN FENIERS"/>
        <s v="CH DE MURAT"/>
        <s v="CH MAURIAC"/>
        <s v="CH SAINT-FLOUR"/>
        <s v="CH PIERRE RAYNAL CHDES-AIGUES"/>
        <s v="CH AURILLAC HENRI MONDOR"/>
        <s v="BUDGET GENERAL - HOPITAUX DROME"/>
        <s v="EPS-GH PORTES DE PROVENCE"/>
        <s v="CENTRE HOSPITALIER DE DIE -"/>
        <s v="BUDGET GENERAL - CH VALENCE"/>
        <s v="HOPITAL LOCAL DE NYONS -"/>
        <s v="CENTRE HOSPITALIER DE CREST -"/>
        <s v="C HOSPITALIER DROME VIVARAIS"/>
        <s v="HOPITAL LOCAL DE BUIS LES BARONN"/>
        <s v="CENTRE HOSPITALIER EMILE ROUX"/>
        <s v="HOPITAL D YSSINGEAUX -"/>
        <s v="HOPITAL LOCAL DE CRAPONNE/ARZON"/>
        <s v="HOPITAL LOCAL DE LANGEAC -"/>
        <s v="BUDGET GENERAL - CH BRIOUDE"/>
        <s v="CH DE REIGNIER"/>
        <s v="CHAL-CH ALPES LEMAN"/>
        <s v="CH ANNECY GENEVOIS (CHANGE)"/>
        <s v="CHI HOPITAUX PAYS DU MT-BLANC"/>
        <s v="CH RUMILLY"/>
        <s v="CH DUFRESNE SOMMEILLER"/>
        <s v="CH ANDREVETAN"/>
        <s v="CH HOPITAUX DU LEMAN"/>
        <s v="CHS EPSM VALLEE DE L ARVE"/>
        <s v="CH OUDOT DE BOURGOIN JALLIEU"/>
        <s v="CH Y TOURAINE PT BEAUVOISIN"/>
        <s v="CH DE RIVES SUR FURE"/>
        <s v="CH LUZY DUFEILLANT BEAUREPAIRE"/>
        <s v="CH DE LA TOUR DU PIN"/>
        <s v="CH DE ST GEOIRE EN VALDAINE"/>
        <s v="CH GENERAL DE VOIRON"/>
        <s v="CH DE TULLINS"/>
        <s v="CH DE ST MARCELLIN"/>
        <s v="CH GAL LUCIEN HUSSEL A VIENNE"/>
        <s v="CHRU GRENOBLE MICHALLON NORD"/>
        <s v="HOP RHUMATOLOGIQUE D URIAGE"/>
        <s v="CH ALPES ISERE"/>
        <s v="CH DE MORESTEL"/>
        <s v="CH DE ST LAURENT DU PONT"/>
        <s v="CH DE LA MURE"/>
        <s v="BUDGET GENERAL - CH FIRMINY"/>
        <s v="H.L.DE SAINT BONNET LE CHATEAU"/>
        <s v="HOPITAL LOCAL DE SAINT-GALMIER"/>
        <s v="BUDGET GENERAL - CH ROANNE"/>
        <s v="BUDGET GENERAL - CHR ST ETIENNE"/>
        <s v="BUDGET GENERAL - CH CLAUDINON"/>
        <s v="HOPITAL LOCAL DE BOEN -"/>
        <s v="H.L. DE CHAZELLES SUR LYON"/>
        <s v="Instit cancérologie L.Neuwirth"/>
        <s v="HL SAINT JUST LA PENDUE"/>
        <s v="HOPITAL DU GIER"/>
        <s v="HOPITAL LOCAL DE CHARLIEU -"/>
        <s v="CENTRE HOSPITALIER DU FOREZ"/>
        <s v="HOPITAL LOCAL DE ST-PIERRE DE BO"/>
        <s v="HOPITAL LOCAL DE PELUSSIN -"/>
        <s v="CENTRE HOSPITALIER BILLOM"/>
        <s v="BUDGET GENERAL - CHU CLERMONT"/>
        <s v="BUDGET GENERAL - CH DE RIOM"/>
        <s v="CENTRE MEDICAL CLEMENTEL -"/>
        <s v="CENTRE MEDICO THERMAL DU MONT DO"/>
        <s v="CENTRE HOSPITALIER D AMBERT -"/>
        <s v="BUDGET GENERAL - CH ISSOIRE"/>
        <s v="BUDGET GENERAL - CH THIERS"/>
        <s v="CH GERIATRIQUE MT D OR ALBIGN"/>
        <s v="CH SAINT CYR AU MT D OR"/>
        <s v="BUDGET GENERAL CHS LE VINATIER"/>
        <s v="BUDGET GENERAL - HCL"/>
        <s v="HOPITAL LOCAL DE CONDRIEU"/>
        <s v="CH BEAUJOLAIS VERT"/>
        <s v="CH MONTGELAS GIVORS"/>
        <s v="HOP GRANDRIS HAUTE AZERGUES"/>
        <s v="HOPITAL INTERCO.SAINT-LAURENT"/>
        <s v="CH DE SAINTE-FOY-LES-LYON"/>
        <s v="HOPITAL ST SYMPHORIEN SUR COIS"/>
        <s v="CH TARARE"/>
        <s v="CH INTERCO NEUVILLE FONTAINES"/>
        <s v="CENTRE HOSPITALIER VILLEFRANCH"/>
        <s v="HOPITAL LOCAL DE BELLEVILLE"/>
        <s v="HOPITAL LOCAL DE BEAUJEU"/>
        <s v="CH DE MODANE"/>
        <s v="CHG ST JEAN DE MAURIENNE"/>
        <s v="CHG METROPOLE SAVOIE"/>
        <s v="CHG BOURG ST MAURICE"/>
        <s v="CHG ALBERTVILLE MOUTIERS- CHAM"/>
        <s v="CH ST PIERRE D ALBIGNY"/>
        <s v="CHS SAVOIE"/>
        <s v="CTRE HOSPITALIER HTE COTE D OR"/>
        <s v="BUDGET GENERAL - CHS DIJON"/>
        <s v="CH AUXONNE"/>
        <s v="CH IS-SUR-TILLE"/>
        <s v="CH SEMUR-EN-AUXOIS"/>
        <s v="HOSPICES CIVILS DE BEAUNE"/>
        <s v="CHU DIJON BOURGOGNE"/>
        <s v="ETABLISST DE SANTE DE QUINGEY"/>
        <s v="BUDGET GENERAL - CHS NOVILLARS"/>
        <s v="BUDGET GENERAL - CHRU BESANCON"/>
        <s v="BUDGET GENERAL - CCM AVANNE"/>
        <s v="BUDGET GENERAL - CS TILLEROYES"/>
        <s v="HOPITAL LOCAL BAUME LES DAMES -"/>
        <s v="CHI HAUTE COMTE-BUDG GENERAL"/>
        <s v="BUDGET GENERAL - CLS BELLEVAUX"/>
        <s v="HOPITAL MORTEAU BUDG. GEN."/>
        <s v="HOPITAL SAINT-LOUIS -"/>
        <s v="GROUPE HOSPITALIER HAUTE SAONE"/>
        <s v="BUDGET GENERAL - CH GRAY"/>
        <s v="BUDGET GENERAL - CH L.PASTEUR DO"/>
        <s v="BUDGET GENERAL - CHS JURA"/>
        <s v="HOPITAL ST-CLAUDE - BP"/>
        <s v="HOPITAL DE MOREZ"/>
        <s v="CH JURA-SUD"/>
        <s v="CHI PAYS DU REVERMONT"/>
        <s v="CH DUNANT CHARITE-SUR-LOIRE"/>
        <s v="CH PIERRE LÔO"/>
        <s v="C.L SEJOUR ST PIERRE LE MOUTIER"/>
        <s v="CH CHATEAU-CHINON"/>
        <s v="CENTRE HOSPITALIER COSNE-COUR"/>
        <s v="BUDGET GENERAL - CH NEVERS"/>
        <s v="CENTRE HOSPITALIER DE CLAMECY -"/>
        <s v="BUDGET GENERAL - CH DECIZE"/>
        <s v="HOPITAL DE LORMES -"/>
        <s v="CENTRE DE LONG SEJOUR -"/>
        <s v="HOPITAL DE MARCIGNY -"/>
        <s v="BUDGET GENERAL - CH AUTUN"/>
        <s v="CENTRE HOSPITALIER CLUNISOIS"/>
        <s v="CH DE TOULON-SUR-ARROUX"/>
        <s v="HOPITAL BELNAY TOURNUS"/>
        <s v="HOPITAL LA CLAYETTE -"/>
        <s v="HOPITAL D ALIGRE BOURBON-LANCY"/>
        <s v="CH CHALON/SAONE - BP"/>
        <s v="CH MACON BUDGET GENERAL"/>
        <s v="HOPITAL LOCAL CHAGNY -"/>
        <s v="HOPITAL DE CHAROLLES -"/>
        <s v="CENTRE HOSPITALIER LA GUICHE"/>
        <s v="HOPITAL DE LOUHANS -"/>
        <s v="CRPP - CH DE PARAY-LE-MONIAL"/>
        <s v="CHS SEVREY - BP"/>
        <s v="CRPP - CH MONTCEAU-LES-MINES"/>
        <s v="CH SOINS LONGUE DUREE (CHSLD)"/>
        <s v="HOPITAL NORD FRANCHE COMTE"/>
        <s v="CH AVALLON"/>
        <s v="CHS AUXERRE"/>
        <s v="CH TONNERRE"/>
        <s v="CH AUXERRE"/>
        <s v="CH JOIGNY"/>
        <s v="CH VILLENEUVE SUR YONNE"/>
        <s v="CENTRE HOSPITALIER DE GUINGAMP"/>
        <s v="BUDGET GENERAL - CH PAIMPOL"/>
        <s v="CH TREGUIER-(BUDGET GENENRAL)"/>
        <s v="CHG P LE DAMANY-LANNION-TRESTE"/>
        <s v="CHG RENE PLEVEN (bud gé)-DINAN"/>
        <s v="CHG Y LE FOLL ST-BRIEUC Bud.g"/>
        <s v="CH PENTHIEVRE POUDOUVRE (CH2P)"/>
        <s v="CHG MORLAIX"/>
        <s v="HOPITAL LOCAL CROZON"/>
        <s v="CH DOUARNENEZ"/>
        <s v="EPSM GOURMELEN QUIMPER"/>
        <s v="CH LANDERNEAU"/>
        <s v="HOPITAL DE LESNEVEN"/>
        <s v="HOPITAL LOCAL DE LANMEUR"/>
        <s v="CHRU DE BREST"/>
        <s v="CH SAINT RENAN"/>
        <s v="CHIC QUIMPER"/>
        <s v="CH FOUGERES BUDGET GENERAL"/>
        <s v="CHU RENNES"/>
        <s v="CH MARCHES DE BRETAGNE"/>
        <s v="CH DE LA ROCHE AUX FEES"/>
        <s v="HOPITAL LOCAL LA GUERCHE DE BRET"/>
        <s v="HOPITAL LOCAL ST MEEN LE GRAND -"/>
        <s v="CH MONTFORT SUR MEU"/>
        <s v="HOPITAL LOCAL DU GRAND FOUGERAY"/>
        <s v="CHS RENNES - BUDGET GENERAL"/>
        <s v="HOPITAL LOCAL HAMON VAUJOYEUX"/>
        <s v="CH DE VITRE"/>
        <s v="CHI REDON CARENTOIR"/>
        <s v="CH ST MALO BUDGET GENERAL"/>
        <s v="CH JOSSELIN"/>
        <s v="CH VANNES AURAY"/>
        <s v="CH BASSE VILAINE"/>
        <s v="CHS EPSM CHARCOT CAUDAN"/>
        <s v="CH PLOERMEL"/>
        <s v="CH LE PALAIS YVES LANCO"/>
        <s v="CH ST AVE"/>
        <s v="CHCB PONTIVY"/>
        <s v="GHBS LORIENT"/>
        <s v="CH GUEMENE SUR SCORFF"/>
        <s v="CH VIERZON"/>
        <s v="HOPITAL LOCAL DE SANCERRE -"/>
        <s v="CH GEORGE SAND"/>
        <s v="CH DE BOURGES"/>
        <s v="CH ST-AMAND-MONTROND"/>
        <s v="CH NOGENT LE ROTROU"/>
        <s v="CH CHATEAUDUN"/>
        <s v="CHS BONNEVAL"/>
        <s v="CH DE LA LOUPE"/>
        <s v="CHG DREUX"/>
        <s v="CHG CHARTRES"/>
        <s v="CDGI - BUDGET PRINCIPAL"/>
        <s v="CH LA CHATRE-BUDGET PRINCIPAL"/>
        <s v="CH LEVROUX - BP"/>
        <s v="CH ISSOUDUN - BUDGET PRINCIPAL"/>
        <s v="CH CHTX - BUDGET PRINCIPAL"/>
        <s v="CH VALENCAY - BP"/>
        <s v="CH BUZANCAIS - BP"/>
        <s v="CH CHATILLON - BP"/>
        <s v="HOPITAL DE STE MAURE"/>
        <s v="CENTRE HOSPITALIER DE LOCHES -"/>
        <s v="CENTRE HOSPITALIER DE LUYNES -"/>
        <s v="CENTRE LOUIS SEVESTRE -"/>
        <s v="BUDGET GENERAL - CH CHINON"/>
        <s v="BUDGET GENERAL - CHI AMBOISE"/>
        <s v="BUDGET GENERAL - CHU TOURS"/>
        <s v="CHS FLEURY-LES-AUBRAIS"/>
        <s v="CHR ORLEANS"/>
        <s v="CH SULLY-SUR-LOIRE"/>
        <s v="CHG AGGLO MONTARGOISE"/>
        <s v="CH BEAUNE-LA-ROLANDE"/>
        <s v="CHG GIEN"/>
        <s v="CHG PITHIVIERS"/>
        <s v="CH LOUR PICOU BEAUGENCY"/>
        <s v="CH PIERRE LEBRUN NEUVILLE"/>
        <s v="HOPITAL LOCAL DE MONTRICHARD -"/>
        <s v="BUDGET GENERAL CH SAINT-AIGNAN"/>
        <s v="HOPITAL LOCAL SELLES SUR CHER"/>
        <s v="BUDGET GENERAL - CHG BLOIS"/>
        <s v="BUDGET GENERAL - CH ROMORANTIN"/>
        <s v="BUDGET GAL-CH VENDOME MONTOIRE"/>
        <s v="CENTRE HOSPITALIER FRANCOIS DUNA"/>
        <s v="HOPITAL LOCAL DE BONIFACIO -"/>
        <s v="BUDGET GENERAL - HL SARTENE"/>
        <s v="BUDGET GENERAL - CHS DE CASTELLU"/>
        <s v="CENTRE HOSPITALIER B GENERAL"/>
        <s v="CENTRE HOSPITALIER DE CALVI"/>
        <s v="BUDGET GENERAL - CHIC CORTE-TATT"/>
        <s v="BUDGET GENERAL - CH SEDAN"/>
        <s v="BUDGET GENERAL - CH CHARLEVILLE-"/>
        <s v="HOPITAL LOCAL DE FUMAY -"/>
        <s v="BUDGET GENERAL - CHS BELAIR"/>
        <s v="GROUPE HOSPITALIER SUD ARDENNES"/>
        <s v="HOPITAL LOCAL DE NOUZONVILLE -"/>
        <s v="CHS DE BRIENNE-LE-CHATEAU"/>
        <s v="CH DE BAR-SUR-AUBE"/>
        <s v="CHG DE TROYES"/>
        <s v="CH DE BAR-SUR-SEINE"/>
        <s v="CHG AUBE MARNE"/>
        <s v="CENTRE HOSPIT BISCHWILLER CHB"/>
        <s v="CH MOLSHEIM"/>
        <s v="CH SAVERNE"/>
        <s v="HOPITAL LA GRAFENBOURG"/>
        <s v="CH WISSEMBOURG CHWIBG"/>
        <s v="CH ERSTEIN VILLE"/>
        <s v="EPSAN BRUMATH"/>
        <s v="CH ERSTEIN KRAFFT"/>
        <s v="CHG HAGUENAU"/>
        <s v="GROUPE HOSP SELESTAT OBERNAI"/>
        <s v="HOP UNIV STRASBOURG HUS"/>
        <s v="CH ROSHEIM"/>
        <s v="CH MONTIER-EN-DER"/>
        <s v="CH WASSY"/>
        <s v="CH JOINVILLE"/>
        <s v="CH BOURBONNE-LES-BAINS"/>
        <s v="CH CHAUMONT"/>
        <s v="CH LANGRES"/>
        <s v="CH HAUTE-MARNE"/>
        <s v="CH GENEVIEVE DE GAULLE"/>
        <s v="CH INTERCOM SOULTZ ISSENHEIM"/>
        <s v="CH DE RIBEAUVILLE"/>
        <s v="CH GUEBWILLER"/>
        <s v="CH PFASTATT"/>
        <s v="CDRS-SANTE COLMAR"/>
        <s v="CH ROUFFACH"/>
        <s v="CH DU VAL D ARGENT"/>
        <s v="GHRMSA"/>
        <s v="CH D ENSISHEIM"/>
        <s v="HOPITAUX CIVILS COLMAR - BP"/>
        <s v="HL LOEWEL MUNSTER"/>
        <s v="CHG CHALONS - BUDGET GENERAL"/>
        <s v="CH VITRY-LE-FRANÇOIS - BP"/>
        <s v="ETABT PUB SANTE MENTALE MARNE"/>
        <s v="CH AUBAN MOET EPERNAY"/>
        <s v="HOPITAL DE SAINTE MENEHOULD -"/>
        <s v="HOPITAL LOCAL DE FISMES -"/>
        <s v="HOPITAL LOCAL DE MONTMIRAIL -"/>
        <s v="BUDGET GENERAL - CHU DE REIMS"/>
        <s v="CH 3 H SANTE"/>
        <s v="CHS ST NICOLAS DE PORT"/>
        <s v="CH DE PONT-A-MOUSSON"/>
        <s v="CH LUNEVILLE"/>
        <s v="CH POMPEY LAY ST CHRISTOPHE"/>
        <s v="HOPITAL TOUL"/>
        <s v="CHRU NANCY"/>
        <s v="BUDGET GENERAL - CENTRE PSYCH DE"/>
        <s v="CHG BAR-LE-DUC"/>
        <s v="CHS FAINS-VEEL"/>
        <s v="CHG VERDUN/SAINT-MIHIEL"/>
        <s v="CHG COMMERCY"/>
        <s v="CH SAINT-JACQUES"/>
        <s v="CHS JURY"/>
        <s v="CHG ROBERT PAX"/>
        <s v="EPDS GORZE-CENTRE MOYEN SEJOUR"/>
        <s v="CHG SARREBOURG"/>
        <s v="CHS SARREGUEMINES"/>
        <s v="CRS ABRESCHVILLER"/>
        <s v="CHIC UNISANTE+"/>
        <s v="CHS LORQUIN"/>
        <s v="CH MAILLOT"/>
        <s v="CHG BOULAY"/>
        <s v="CHR METZ-THIONVILLE"/>
        <s v="CH DE L AVISON BRUYERES"/>
        <s v="CHI OUEST VOSGIEN"/>
        <s v="CHG REMIREMONT"/>
        <s v="CHI EMILE DURKHEIM"/>
        <s v="CHS RAVENEL"/>
        <s v="CH HAUTE VALLEE MOSELLE"/>
        <s v="CH TROIS RIVIERES"/>
        <s v="CH VAL DU MADON"/>
        <s v="CH LAMARCHE"/>
        <s v="CHG SAINT-DIE"/>
        <s v="CHG GERARDMER"/>
        <s v="CH FRAIZE"/>
        <s v="CHI 5 VALLEES"/>
        <s v="CENTRE GERONTOLOGIQUE DU RAIZE"/>
        <s v="HOPITAL SAINTE-MARIE -"/>
        <s v="CH BEAUPERTHUY POINTE-NOIRE"/>
        <s v="CH SPECIALISE DE MONTERAN"/>
        <s v="CH DE LA BASSE TERRE"/>
        <s v="CH DE SAINT MARTIN"/>
        <s v="CH IRENEE DE BRUYN SAINT-BARTH"/>
        <s v="CH MAURICE SELBONNE POINTE NO"/>
        <s v="CH CAPESTERRE BELLE EAU"/>
        <s v="CHU POINTE-A-PITRE"/>
        <s v="CH KOUROU-Budget général"/>
        <s v="CH CAYENNE - BUDGET GENERAL"/>
        <s v="CH ST LAURENT DU MARONI"/>
        <s v="CH LE NOUVION-EN-THIERACHE"/>
        <s v="BUDGET GENERAL - CHG SOISSONS"/>
        <s v="CHG CHATEAU-THIERRY"/>
        <s v="HOPITAL MR DE GUISE"/>
        <s v="BUDGET GENERAL - CHG LA FERE"/>
        <s v="MAISON SANTE MOY SEJOUR BOHAIN"/>
        <s v="BUDGET GENERAL - CHG LAON"/>
        <s v="CHG HIRSON"/>
        <s v="BUDGET GENERAL - EPSMD AISNE"/>
        <s v="CHG CHAUNY"/>
        <s v="CH DE VERVINS"/>
        <s v="CHG SAINT-QUENTIN"/>
        <s v="BUDGET GENERAL - CR ST-GOBAIN"/>
        <s v="CENTRE HOSPITALIER DE SOMAIN -"/>
        <s v="BUDGET GENERAL - CH MAUBEUGE"/>
        <s v="BUDGET GENERAL - CH DOUAI"/>
        <s v="BUDGET GENERAL - CH DENAIN"/>
        <s v="BUDGET GENERAL - CH SECLIN"/>
        <s v="HOPITAL MAISON DE RETRAITE DE CO"/>
        <s v="HMZ - BUDGET PRINCIPAL"/>
        <s v="BUDGET GENERAL - CH FOURMIES"/>
        <s v="BUDGET GENERAL - CHR LILLE"/>
        <s v="HOPITAL SAINT AMAND LES EAUX"/>
        <s v="CENTRE HOSPITALIER INTERCOM DE W"/>
        <s v="CENTRE HOSPITALIER DE LE CATEAU"/>
        <s v="GROUPE HOSPIT LOOS HAUBOURDIN"/>
        <s v="EPSM ST-ANDRE-BG"/>
        <s v="BUDGET GENERAL - EPSM LILLE-METR"/>
        <s v="CENTRE HOSPITALIER DE LA BASSEE"/>
        <s v="CH JEUMONT"/>
        <s v="HOPITAL D HAUTMONT -"/>
        <s v="BUDGET GENERAL - CHS BAILLEUL"/>
        <s v="BUDGET GENERAL - CH BAILLEUL"/>
        <s v="BUDGET GENERAL - CH VALENCIENNES"/>
        <s v="HOPITAL DE FELLERIES-LIESSIES -"/>
        <s v="BUDGET GENERAL - CH TOURCOING"/>
        <s v="BUDGET GENERAL - CH CAMBRAI"/>
        <s v="CENTRE HOSPITALIER D AVESNES-SUR"/>
        <s v="BUDGET GENERAL - CH WATTRELOS"/>
        <s v="HOPITAL LE QUESNOY -"/>
        <s v="HOPITAL D HAZEBROUCK"/>
        <s v="CH DUNKERQUE -BUDGET PRINCIPAL"/>
        <s v="BUDGET GENERAL - CH ROUBAIX"/>
        <s v="BUDGET GENERAL - CH ARMENTIERES"/>
        <s v="GHPSO CREIL"/>
        <s v="HOPITAL NANTEUIL-LE-HAUDOUIN"/>
        <s v="BUDGET GENERAL - CHS CLERMONT/OI"/>
        <s v="CHICN BUDGET GENERAL"/>
        <s v="CENTRE HOSPITALIER BEAUVAIS"/>
        <s v="HOPITAL CREVECOEUR-LE-GRAND"/>
        <s v="HOPITAL LOCAL GRANDVILLIERS"/>
        <s v="HOPITAL CHAUMONT-EN-VEXIN"/>
        <s v="CH CLERMONT DE L OISE"/>
        <s v="HOPITAL DECROZE PONT-STE-MAXEN"/>
        <s v="HOPITAL LOCAL CREPY-EN-VALOIS"/>
        <s v="CENTRE HOSPITALIER DU TERNOIS"/>
        <s v="C.H.S. ALBERT CALMETTE CAMIERS"/>
        <s v="CENTRE HOSPITALIER D ARRAS"/>
        <s v="CENTRE HOSPITALIER DE BAPAUME"/>
        <s v="CTRE HOSPITALIER MONTREUIL/MER"/>
        <s v="CENTRE HOSPITALIER D'HESDIN"/>
        <s v="CENTRE HOSPITALIER DE CALAIS"/>
        <s v="CENTRE HOSPITALIER DE LENS"/>
        <s v="CTRE HOSPITALIER HENIN-BEAUMON"/>
        <s v="CH AIRE-SUR-LA-LYS"/>
        <s v="CENTRE HOSPIT BOULOGNE-SUR-MER"/>
        <s v="CENTRE HOSPITALIER DE ST-OMER"/>
        <s v="CH BETHUNE - BUDGET GENERAL"/>
        <s v="EPSM VAL DE LYS ARTOIS"/>
        <s v="EPIS SUD-OUEST SOMME"/>
        <s v="CHIRM ROYE-MONTDIDIER"/>
        <s v="BUDGET GENERAL - CH PERONNE"/>
        <s v="BUDGET GENERAL - CENTRE HOSP ABB"/>
        <s v="HOPITAL DE HAM -"/>
        <s v="BUDGET GENERAL - CH DOULLENS"/>
        <s v="BUDGET GENERAL - CHRU AMIENS"/>
        <s v="CENTRE HOSPITALIER DE CORBIE -"/>
        <s v="CENTRE HOSPITALIER D ALBERT -"/>
        <s v="CHI BAIE SOMME"/>
        <s v="BUDGET GENERAL - CHS PINEL AMIEN"/>
        <s v="CHG ARPAJON"/>
        <s v="EPS BARTHELEMY DURAND"/>
        <s v="CHSEDE CH SUD DOURDAN ETAMPES"/>
        <s v="CH SUD FRANCILIEN-CORBEIL"/>
        <s v="GH NORD ESSONNE"/>
        <s v="EPS ERASME - EPS ANTONY"/>
        <s v="CH Rives de Seine"/>
        <s v="CMLS ROGUET -"/>
        <s v="BUDGET GENERAL - CH RUEIL-MALMAI"/>
        <s v="BUDGET GENERAL - C.L.S. BOULOGNE"/>
        <s v="CH4V - BUDGET GENERAL"/>
        <s v="BUDGET GENERAL - FONDATION-VALLE"/>
        <s v="BUDGET GENERAL GHU"/>
        <s v="BUDGET GENERAL - CHNO QUINZE-VIN"/>
        <s v="BUDGET GENERAL - CASH NANTERRE"/>
        <s v="GH SUD ILE-DE-FRANCE"/>
        <s v="CHG LEON BINET PROVINS"/>
        <s v="CH SUD SEINE-ET-MARNE"/>
        <s v="GRAND HOPITAL EST FRANCILIEN"/>
        <s v="BUDGET GENERAL - CH GREGOIRE - M"/>
        <s v="CHG ST-DENIS - CHG ST-DENIS"/>
        <s v="BUDGET GENERAL - CHI AULNAY-SOUS"/>
        <s v="EPS VILLE EVRARD"/>
        <s v="BUDGET PRINCIPAL - GHI LE RAINCY"/>
        <s v="BUDGET GENERAL - CHI CRETEIL"/>
        <s v="BUDGET GENERAL - CHS P GUIRAUD V"/>
        <s v="CHS LES MURETS - PRINCIPAL H"/>
        <s v="HOPITAUX DE SAINT-MAURICE"/>
        <s v="BUDGET GENERAL - CHI VILLENEUVE-"/>
        <s v="HOPITAL LE PARC TAVERNY"/>
        <s v="CH ARGENTEUIL"/>
        <s v="CHS MOISSELLES"/>
        <s v="BG - GH EAUBONNE-MONTMORENCY"/>
        <s v="GHI DU VEXIN"/>
        <s v="CH PONTOISE - BUDGET PRINCIPAL"/>
        <s v="GH Carnelle-Portes de l Oise"/>
        <s v="CH GONESSE"/>
        <s v="CH LE VESINET - BUDGET GENERAL"/>
        <s v="CHI POISSY-ST GERMAIN BP"/>
        <s v="CH DE LA MAULDRE - BP"/>
        <s v="HOPITAL LOCAL HOUDAN BP"/>
        <s v="HOPITAL GERONTOLOGIQUE CHEVR."/>
        <s v="CH RAMBOUILLET - BP"/>
        <s v="CH T. ROUSSEL - BUDGET GENERAL"/>
        <s v="CH VERSAILLES - BUDGET GENERAL"/>
        <s v="BUDGET GENERAL - HOP MANTES"/>
        <s v="HPR BULLION - BP"/>
        <s v="CHIMM"/>
        <s v="CENTRE HOSPITALIER DE PLAISIR"/>
        <s v="C H O R"/>
        <s v="GROUPE HOSPITALIER EST REUNION"/>
        <s v="EPSMR CHS DE LA REUNI"/>
        <s v="CHU REUNION BUDGET GENERAL"/>
        <s v="CH TROIS-ILETS (LES)"/>
        <s v="CHI LORRAIN/BASSE-POINTE -"/>
        <s v="BP - CHS MAURICE DESPINOY"/>
        <s v="CH DU FRANCOIS -"/>
        <s v="BUDGET GENERAL - CH R BLONDET -"/>
        <s v="CH DE SAINT ESPRIT -"/>
        <s v="CH DU MARIN -"/>
        <s v="CTRE HOSPITALIER NORD CARAIBE"/>
        <s v="CHRU MARTINIQUE"/>
        <s v="EPST MAYOTTE -"/>
        <s v="CH AUNAY-BAYEUX CHAB"/>
        <s v="CH FALAISE"/>
        <s v="EPSM CAEN"/>
        <s v="CH VIRE"/>
        <s v="CH LISIEUX"/>
        <s v="CHRU CAEN"/>
        <s v="CH DE LA COTE FLEURIE"/>
        <s v="CH PONT-L EVEQUE"/>
        <s v="CH PONT-AUDEMER"/>
        <s v="CH VERNEUIL SUR AVRE"/>
        <s v="CH BOURG ACHARD"/>
        <s v="CH DU NEUBOURG"/>
        <s v="CHG GISORS"/>
        <s v="BUDGET GENERAL - CHS EVREUX"/>
        <s v="BUDGET GENERAL - CH BERNAY"/>
        <s v="BUDGET GENERAL - CHI EURE-SEINE"/>
        <s v="CH DES ANDELYS"/>
        <s v="BUDGET GENERAL CH ST LO"/>
        <s v="BUDGET GENERAL - CH COUTANCES"/>
        <s v="HOPITAL DE CARENTAN -"/>
        <s v="HOPITAL LOCAL DE ST JAMES"/>
        <s v="CENTRE HOSPITALIER DE ST HILAIRE"/>
        <s v="HOPITAL LOCAL DE MORTAIN -"/>
        <s v="CHPC"/>
        <s v="BUDGET GENERAL - CH AVRANCHES-GR"/>
        <s v="BUDGET GENERAL - CH PONTORSON"/>
        <s v="HOPITAL LOCAL VILLEDIEU LES POEL"/>
        <s v="CH INTERC ALENCON-MAMERS"/>
        <s v="CENTRE HOSPITALIER L AIGLE"/>
        <s v="CENTRE HOSPITALIER ARGENTAN"/>
        <s v="CENTRE HOSPITALIER FLERS"/>
        <s v="CENTRE HOSPITALIER BELLEME"/>
        <s v="CENTRE HOSPITALIER MORTAGNE"/>
        <s v="CENTRE HOSPITALIER SEES"/>
        <s v="CH INTERC DES ANDAINES"/>
        <s v="CPO ALENCON"/>
        <s v="CH MARESCOT VIMOUTIERS"/>
        <s v="HOPITAL RURAL DE GOURNAY EN BRAY"/>
        <s v="H HOPITAL FECAMP"/>
        <s v="BUDGET PRINCIPAL - HOP ST ROMAIN"/>
        <s v="GHH - BP"/>
        <s v="CENTRE HOSPITALIER DE BARENTIN"/>
        <s v="BUDGET GENERAL - CHI ELBEUF-LOUV"/>
        <s v="CHI CAUX VALLEE DE SEINE"/>
        <s v="BUDGET GENERAL - CH ROUVRAY"/>
        <s v="C.H.FERNAND LANGLOIS NEUFCHATEL"/>
        <s v="HOPITAL DE ST VALERY EN CAUX -"/>
        <s v="BUDGET GENERAL - CH DIEPPE  BUDG"/>
        <s v="CENTRE HOSPITALIER DE EU -"/>
        <s v="BUDGET GENERAL - CHU ROUEN"/>
        <s v="CH BELVEDERE - MT-ST-AIGNAN"/>
        <s v="CH DURECU LAVOISIER - DARNETAL"/>
        <s v="HOPITAL LOCAL D YVETOT -"/>
        <s v="BUDGET GENERAL - CH Bois-Petit S"/>
        <s v="CH DE LA ROCHEFOUCAULD"/>
        <s v="CH ANGOULEME Budget général"/>
        <s v="CH de RUFFEC"/>
        <s v="CH DE CONFOLENS"/>
        <s v="CHS C CLAUDEL"/>
        <s v="CH SUD-CHARENTE"/>
        <s v="CHI PAYS DE COGNAC"/>
        <s v="CH CHATEAUNEUF"/>
        <s v="HOPITAL LOCAL DE SAINT PIERRE D"/>
        <s v="CENTRE HOSPITALIER DE BOSCAMNANT"/>
        <s v="BUDGET GENERAL -"/>
        <s v="BUDGET GENERAL - CH ROYAN"/>
        <s v="GCS URGENCES DU PAYS ROYANNAIS"/>
        <s v="BUDGET GENERAL GH LR RE AUNIS"/>
        <s v="CENTRE HOSPITALIER SAINTONGE"/>
        <s v="HOPITAL LOCAL DE MARENNES -"/>
        <s v="BUDGET GENERAL - CH ROCHEFORT"/>
        <s v="CENTRE HOSPITALIER DE ST.JEAN D"/>
        <s v="BUDGET GENERAL - CH USSEL"/>
        <s v="C H GERIATRIQUE UZERCHE -"/>
        <s v="CH BORT LES ORGUES"/>
        <s v="CH GERIATRIQUE CORNIL - BP"/>
        <s v="BUDGET GENERAL - CHG TULLE"/>
        <s v="BUDGET GENERAL - CH BRIVE"/>
        <s v="CH AUBUSSON"/>
        <s v="CH DESPLAS BOURGANEUF"/>
        <s v="CH LES GENETS D OR"/>
        <s v="CH SOUTERRAINE(LA)"/>
        <s v="CH LA VALETTE"/>
        <s v="CH GUERET"/>
        <s v="CH MAULEON"/>
        <s v="CENTRE HOSPITALIER GHMS - HVSM"/>
        <s v="CH NORD-DEUX-SEVRES"/>
        <s v="CHG NIORT"/>
        <s v="CH INTERCO RIBERAC DRONNE DOUB"/>
        <s v="CH DE SAINT-ASTIER"/>
        <s v="CHS VAUCLAIRE - MONTPON MENEST"/>
        <s v="CH DE BELVES"/>
        <s v="CH D EXCIDEUIL"/>
        <s v="CH JEAN LECLAIRE - SARLAT"/>
        <s v="CH LANMARY - BUDGET GENERAL"/>
        <s v="CH DE NONTRON"/>
        <s v="CH PERIGUEUX - BP"/>
        <s v="CH DE DOMME"/>
        <s v="CH BERGERAC"/>
        <s v="CENTRE DE SOINS DE PODENSAC -"/>
        <s v="BUDGET GENERAL - CHS CADILLAC"/>
        <s v="CENTRE HOSPITALIER SUD GIRONDE"/>
        <s v="HOPITAL DE BAZAS -"/>
        <s v="BUDGET GENERAL - CHU BORDEAUX"/>
        <s v="CH DE BLAYE"/>
        <s v="BUDGET GENERAL - CH ARCACHON"/>
        <s v="CHS CHARLES PERRENS"/>
        <s v="CH SAINTE FOY LA GRANDE"/>
        <s v="BUDGET GENERAL - CHG LIBOURNE"/>
        <s v="CH JACQUES BOUTARD ST YRIEIX"/>
        <s v="CH MONTS ET BARRAGES"/>
        <s v="CH DU HAUT LIMOUSIN"/>
        <s v="CHRU DUPUYTREN LIMOGES"/>
        <s v="CH ESQUIROL LIMOGES"/>
        <s v="CH ROLAND MAZOIN ST JUNIEN"/>
        <s v="BUDGET GENERAL - CH MONT DE MARS"/>
        <s v="BUDGET GENERAL - CHG DAX"/>
        <s v="HOPITAL DE SAINT SEVER"/>
        <s v="CH VILLENEUVE SUR LOT"/>
        <s v="CHS LA CANDELIE"/>
        <s v="B PRINCIPAL-CH MARMANDE TONNEI"/>
        <s v="CH AGEN-NERAC"/>
        <s v="HOPITAL CASTELJALOUX"/>
        <s v="HOPITAL PENNE"/>
        <s v="HOPITAL FUMEL -"/>
        <s v="BUDGET GENERAL - CH ORTHEZ"/>
        <s v="CENTRE GERONTOLOGIQUE PONTACQ"/>
        <s v="BUDGET GENERAL - CHS PYRENEES PA"/>
        <s v="CH DE SAINT-PALAIS"/>
        <s v="CH LOCAL DE MAULEON -"/>
        <s v="BUDGET GENERAL - CHG PAU"/>
        <s v="BUDGET GENERAL - CH OLORON STE-M"/>
        <s v="BUDGET GENERAL - CHS H LABORIT-P"/>
        <s v="CHRU"/>
        <s v="GROUPE HOSPITALIER NORD-VIENNE"/>
        <s v="HOPITAL DE TARASCON SUR ARIEGE -"/>
        <s v="BUDGET GENERAL - CHIVA"/>
        <s v="BUDGET GENERAL - CHAC ST GIRONS"/>
        <s v="HOPITAL SAINT LOUIS AX LES THERM"/>
        <s v="BUDGET GENERAL - CH CASTELNAUDAR"/>
        <s v="CH PORT LA NOUVELLE -"/>
        <s v="BUDGET GENERAL - CH NARBONNE"/>
        <s v="BUDGET GENERAL - CH LEZIGNAN"/>
        <s v="CH LIMOUX QUILLAN"/>
        <s v="BUDGET GENERAL - CHG CARCASSONNE"/>
        <s v="CH DECAZEVILLE"/>
        <s v="CENTRE HOSPITALIER DE MILLAU"/>
        <s v="CH VILLEFRANCHE"/>
        <s v="CHG RODEZ HOPITAL"/>
        <s v="CENTRE HOSPITALIER EMILE BOREL"/>
        <s v="BUDGET GENERAL - CM FENAILLE"/>
        <s v="HOPITAL LOCAL DE SAINT GENIEZ D"/>
        <s v="HOPITAL LOCAL RESIDENCE DU VALLO"/>
        <s v="HOP INTERCOM ESPALION ST-LAUR"/>
        <s v="HOPITAL PONT ST ESPRIT -"/>
        <s v="CHS LE MAS CAREIRON"/>
        <s v="CHS PONTEILS -"/>
        <s v="CENTRE HOSPITALIER DU VIGAN"/>
        <s v="BUDGET GENERAL - CHU NIMES"/>
        <s v="BUDGET GENERAL - CH ALES"/>
        <s v="BUDGET GENERAL - CH BAGNOLS/CEZE"/>
        <s v="HOPITAL LOCAL D UZES"/>
        <s v="CH DE CONDOM -"/>
        <s v="CH MIRANDE - BP"/>
        <s v="CH DE VIC-FEZENSAC -"/>
        <s v="CH GIMONT - BP"/>
        <s v="E.P.S DE LOMAGNE"/>
        <s v="CH DE NOGARO"/>
        <s v="CH GERS - BP"/>
        <s v="CH DE MAUVEZIN -"/>
        <s v="CH DE  LOMBEZ-SAMATAN"/>
        <s v="CH AUCH - BP"/>
        <s v="BUDGET PRINCIPAL - CHS MARCHANT"/>
        <s v="BUDGET GENERAL - CHU TOULOUSE"/>
        <s v="HOPITAL DE REVEL -"/>
        <s v="HOPITAL DE MURET -"/>
        <s v="CENTRE HOSPITALIER ST GAUDENS"/>
        <s v="HOPITAUX DE BAGNERES DE LUCHON -"/>
        <s v="CH LE MONTAIGU"/>
        <s v="CENTRE HOSPITALIER  LANNEMEZAN"/>
        <s v="CENTRE HOSPITALIER DE BIGORRE"/>
        <s v="BUDGET GENERAL - CHG EHPAD"/>
        <s v="BUDGET GENERAL - CH BAGNERES"/>
        <s v="BUDGET GENERAL - CH BEZIERS"/>
        <s v="CENTRE HOSPITALIER DE LUNEL"/>
        <s v="BUDGET GENERAL - CHU MONTPELLIER"/>
        <s v="CH DE SAINT-PONS"/>
        <s v="CENTRE HOSPITALIER DE PEZENAS"/>
        <s v="CH DE BEDARIEUX"/>
        <s v="BUDGET GENERAL - CH SETE-AGDE"/>
        <s v="CENTRE HOSPITALIER PAUL COSTE-FL"/>
        <s v="CENTRE HOSPITALIER LODEVE -"/>
        <s v="CH CLERMONT-L HERAULT"/>
        <s v="CH DE SAINT CERE"/>
        <s v="CH GRAMAT"/>
        <s v="CH-CAHORS"/>
        <s v="CH GOURDON"/>
        <s v="CH FIGEAC"/>
        <s v="CH DE MARVEJOLS -"/>
        <s v="CHS F DE TOSQUELLES - ST ALBAN"/>
        <s v="CH DE MENDE"/>
        <s v="CH DE LANGOGNE -"/>
        <s v="CH DE SAINT CHELY D APCHER"/>
        <s v="HOPITAL LOCAL  DE  P R A D E S -"/>
        <s v="BUDGET GENERAL - CHG PERPIGNAN"/>
        <s v="BUDGET GENERAL - CHS THUIR"/>
        <s v="CHG ALBI"/>
        <s v="CH DE GRAULHET -"/>
        <s v="CH LAVAUR"/>
        <s v="CH GAILLAC"/>
        <s v="CHIC CASTRES MAZAMET"/>
        <s v="HOPITAL LOCAL DE NEGREPELISSE -"/>
        <s v="CENTRE HOSPITALIER  CAUSSADE"/>
        <s v="CENTRE HOSPITALIER DEUX RIVES"/>
        <s v="BUDGET GENERAL - CH MONTAUBAN"/>
        <s v="CHIC CASTELSARRASIN-MOISSAC"/>
        <s v="CH SAVENAY"/>
        <s v="CH READAPTATION MAUBREUIL"/>
        <s v="CHU NANTES"/>
        <s v="CH DU PAYS DE RETZ"/>
        <s v="CH-HIPI GUERANDE LE CROISIC"/>
        <s v="CH CLISSON"/>
        <s v="CH CORCOUE SUR LOGNE"/>
        <s v="CH SEVRE ET LOIRE"/>
        <s v="CH CNP BP"/>
        <s v="CH Georges DAUMEZON"/>
        <s v="CHSN BUDGET GENERAL"/>
        <s v="CHS BLAIN"/>
        <s v="CH ERDRE ET LOIRE"/>
        <s v="CH CHOLET-BUDGET GENERAL"/>
        <s v="CH CORNICHE ANGEVINE CHALONNES"/>
        <s v="CH SAUMUR BUDGET GENERAL"/>
        <s v="CH LAYON-AUBANCE"/>
        <s v="CHU ANGERS BUDGET GENERAL"/>
        <s v="CESAME STE GEMMES"/>
        <s v="CH BAUGEOIS VALLEE"/>
        <s v="CH DOUE LA FONTAINE"/>
        <s v="CH LYS HYROME-CHEMILLE"/>
        <s v="HL ST NICOLAS BUDGET GENERAL"/>
        <s v="CENTRE HOSPITALIER ERNEE -"/>
        <s v="CENTRE HOSPITALIER DE LAVAL"/>
        <s v="CH LOCAL SUD OUEST MAYENNAIS"/>
        <s v="HOPITAL LOCAL EVRON"/>
        <s v="CH VILLAINES LA JUHEL"/>
        <s v="CH NORD MAYENNE"/>
        <s v="CH HT ANJOU CHATEAU GONTIER"/>
        <s v="HOPITAL LOCAL DE SILLE LE GUILLA"/>
        <s v="SSR CHL BONNETABLE"/>
        <s v="BUDGET GENERAL - EPSM SARTHE"/>
        <s v="HOPITAL DE CHATEAU DU LOIR -"/>
        <s v="POLE SANTE SARTHE LOIR"/>
        <s v="BUDGET GAL CH LA FERTE BERNARD"/>
        <s v="CH ST CALAIS - BP"/>
        <s v="HOPITAL LOCAL BEAUMONT SUR SARTH"/>
        <s v="BUDGET GENERAL - CH LE MANS"/>
        <s v="HOPITAL LOCAL LE LUDE"/>
        <s v="BUDGET GENERAL - CH FONTENAY"/>
        <s v="HOPITAL LOCAL DE NOIRMOUTIER -"/>
        <s v="CH COTE DE LUMIERE"/>
        <s v="BUDGET GENERAL - CH ROCHE/YON"/>
        <s v="BUDGET GENERAL - CH LOIRE-VENDEE"/>
        <s v="BUDGET GENERAL - CHD ROCHE/YON"/>
        <s v="GPHMS DES COLLINES VENDEENNES"/>
        <s v="HOPITAL LOCAL DE L ILE D YEU -"/>
        <s v="HOPITAL LOCAL DE RIEZ -"/>
        <s v="HOPITAL DE BARCELONNETTE -"/>
        <s v="BUDGET GENERAL - CH MANOSQUE"/>
        <s v="BUDGET GENERAL - CH DIGNE"/>
        <s v="HOPITAL LOCAL DE BANON -"/>
        <s v="HOPITAL LOCAL DE CASTELLANE -"/>
        <s v="ESMS RESIDENCE LE PARC"/>
        <s v="HOPITAL DE FORCALQUIER -"/>
        <s v="EPS VALLEE DE LA BLANCHE"/>
        <s v="CH ST MAUR SAINT-ETIENNE"/>
        <s v="CH CENTRE LONG SEJOUR VALL"/>
        <s v="CH CANNES"/>
        <s v="CH MENTON"/>
        <s v="CHU NICE"/>
        <s v="CH ANTIBES"/>
        <s v="CH VESUBIE"/>
        <s v="CH SAINT-ELOI SOSPEL"/>
        <s v="CHG GRASSE"/>
        <s v="CH DE BREIL-SUR-ROYA"/>
        <s v="CH DE PUGET THENIERS"/>
        <s v="CH SAINT-LAZARE"/>
        <s v="C.H.I. AIX - PERTUIS"/>
        <s v="HOPITAL D AUBAGNE - BG"/>
        <s v="CHG LA CIOTAT - BUDGET GENERAL"/>
        <s v="CGD MONTOLIVET BUDGET GENERAL"/>
        <s v="CHS VALVERT"/>
        <s v="CHS MONTPERRIN - BG"/>
        <s v="CENTRE HOSPITALIER D ALLAUCH"/>
        <s v="CHG D ARLES - BUDGET GENERAL"/>
        <s v="CHG SALON - BUDGET GENERAL"/>
        <s v="CHS E. TOULOUSE BUDGET GENERAL"/>
        <s v="ASSISTANCE PUBLIQUE MARSEILLE"/>
        <s v="HOPITAUX PORTES DE CAMARGUE"/>
        <s v="CH MARTIGUES - BUDGET GENERAL"/>
        <s v="CH. BUECH-DURANCE"/>
        <s v="CH AIGUILLES -"/>
        <s v="BUDGET GENERAL - CH BRIANCON"/>
        <s v="HOPITAL GAP - CHICAS"/>
        <s v="CENTRE HOSPITALIER D EMBRUN -"/>
        <s v="CH JEAN MARCEL BRIGNOLES"/>
        <s v="CH DEP VAR AU LUC PRECOUMIN"/>
        <s v="CH LA DRACENIE"/>
        <s v="CH INTERCOM TOULON LA SEYNE-SU"/>
        <s v="CH M JOSEE TREFFOT HYERES"/>
        <s v="CH INTERCOM FREJUS ST-RAPHAEL"/>
        <s v="CH POLE SANTE GOLFE ST-TROPEZ"/>
        <s v="CHS HENRI GUERIN PIERREFEU VAR"/>
        <s v="CENTRE HOSPITALIER DE VALREAS -"/>
        <s v="CH VAISON LA ROMAINE"/>
        <s v="HOPITAL DE SAULT"/>
        <s v="CH DE BOLLENE"/>
        <s v="CHI CAVAILLON LAURIS BP"/>
        <s v="CH AVIGNON"/>
        <s v="CH D ORANGE"/>
        <s v="CH D APT"/>
        <s v="CH DE GORDES"/>
        <s v="CH CARPENTRAS"/>
        <s v="HOPITAL ISLE-SUR-LA-SORGUE"/>
        <s v="CHS MONFAVET BUDGET PRINCIPAL"/>
      </sharedItems>
    </cacheField>
    <cacheField name="SIRET" numFmtId="1">
      <sharedItems containsSemiMixedTypes="0" containsString="0" containsNumber="1" containsInteger="1" minValue="13000579600011" maxValue="26975000600018"/>
    </cacheField>
    <cacheField name="Editeur DEPENSE" numFmtId="0">
      <sharedItems containsBlank="1"/>
    </cacheField>
    <cacheField name="Catégorie NOTRé" numFmtId="0">
      <sharedItems containsBlank="1" count="2">
        <m/>
        <s v="EPS NOTRE"/>
      </sharedItems>
    </cacheField>
    <cacheField name="GHT" numFmtId="0">
      <sharedItems containsBlank="1" count="2">
        <m/>
        <s v="GHT"/>
      </sharedItems>
    </cacheField>
    <cacheField name="Nb MANDATS  _x000a_T3 2019" numFmtId="0">
      <sharedItems containsSemiMixedTypes="0" containsString="0" containsNumber="1" containsInteger="1" minValue="6" maxValue="58813"/>
    </cacheField>
    <cacheField name="Nb MANDATS PJ_x000a_T3 2019" numFmtId="0">
      <sharedItems containsSemiMixedTypes="0" containsString="0" containsNumber="1" containsInteger="1" minValue="0" maxValue="57315"/>
    </cacheField>
    <cacheField name="% MANDATS PJ T3 2019" numFmtId="9">
      <sharedItems containsSemiMixedTypes="0" containsString="0" containsNumber="1" minValue="0" maxValue="1"/>
    </cacheField>
    <cacheField name="bordereaux avec signature électronique (1 ou 0)" numFmtId="164">
      <sharedItems/>
    </cacheField>
    <cacheField name="Nb MANDATS" numFmtId="164">
      <sharedItems containsSemiMixedTypes="0" containsString="0" containsNumber="1" containsInteger="1" minValue="1" maxValue="52601"/>
    </cacheField>
    <cacheField name="Nb MANDATS PJ" numFmtId="164">
      <sharedItems containsSemiMixedTypes="0" containsString="0" containsNumber="1" containsInteger="1" minValue="0" maxValue="51090"/>
    </cacheField>
    <cacheField name="% MANDATS PJ T2 2019" numFmtId="9">
      <sharedItems containsMixedTypes="1" containsNumber="1" minValue="0" maxValue="1"/>
    </cacheField>
    <cacheField name="% MANDATS PJ T1 2019" numFmtId="9">
      <sharedItems containsSemiMixedTypes="0" containsString="0" containsNumber="1" minValue="0" maxValue="1"/>
    </cacheField>
    <cacheField name="% MANDATS PJ T4 2018" numFmtId="9">
      <sharedItems containsSemiMixedTypes="0" containsString="0" containsNumber="1" minValue="0" maxValue="1"/>
    </cacheField>
    <cacheField name="Indice évolution dématérialisation T4_2018/T1_2019" numFmtId="9">
      <sharedItems containsSemiMixedTypes="0" containsString="0" containsNumber="1" minValue="-0.77017396986155906" maxValue="0.9730671667808759"/>
    </cacheField>
    <cacheField name="Indice évolution dématérialisation T4_2018/T3_2019 " numFmtId="9">
      <sharedItems containsSemiMixedTypes="0" containsString="0" containsNumber="1" minValue="-0.40450777202072502" maxValue="0.99980000000000002"/>
    </cacheField>
    <cacheField name="Nb Factures Cpro T1_ 2019" numFmtId="164">
      <sharedItems containsSemiMixedTypes="0" containsString="0" containsNumber="1" containsInteger="1" minValue="0" maxValue="41727"/>
    </cacheField>
    <cacheField name="Nb Factures Cpro T2_ 2019" numFmtId="164">
      <sharedItems containsSemiMixedTypes="0" containsString="0" containsNumber="1" containsInteger="1" minValue="0" maxValue="35624"/>
    </cacheField>
    <cacheField name="Nb Factures Cpro T3_ 2019" numFmtId="164">
      <sharedItems containsSemiMixedTypes="0" containsString="0" containsNumber="1" containsInteger="1" minValue="0" maxValue="38790"/>
    </cacheField>
    <cacheField name="Nb Factures CPRO 2019" numFmtId="164">
      <sharedItems containsSemiMixedTypes="0" containsString="0" containsNumber="1" containsInteger="1" minValue="0" maxValue="115266"/>
    </cacheField>
    <cacheField name="Indice de rematérialisation des factures T1_2019" numFmtId="2">
      <sharedItems containsSemiMixedTypes="0" containsString="0" containsNumber="1" minValue="-1" maxValue="15139"/>
    </cacheField>
    <cacheField name="Indice de rematérialisation des factures T2_2019" numFmtId="2">
      <sharedItems containsSemiMixedTypes="0" containsString="0" containsNumber="1" minValue="-1" maxValue="12577"/>
    </cacheField>
    <cacheField name="Indice de rematérialisation des factures T3_2019" numFmtId="2">
      <sharedItems containsSemiMixedTypes="0" containsString="0" containsNumber="1" minValue="-0.97897897897897901" maxValue="13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4">
  <r>
    <s v="CENTRE-EST"/>
    <x v="0"/>
    <x v="0"/>
    <s v="001"/>
    <s v="001056"/>
    <s v="03100"/>
    <x v="0"/>
    <n v="26010020100052"/>
    <s v="BERGER LEVRAULT DIS"/>
    <x v="0"/>
    <x v="0"/>
    <n v="1158"/>
    <n v="1158"/>
    <n v="1"/>
    <s v="1"/>
    <n v="1179"/>
    <n v="1179"/>
    <n v="1"/>
    <n v="1"/>
    <n v="1"/>
    <n v="0"/>
    <n v="0"/>
    <n v="746"/>
    <n v="575"/>
    <n v="672"/>
    <n v="1993"/>
    <n v="-0.36726039016115403"/>
    <n v="-0.61174881839999995"/>
    <n v="-0.419689119170985"/>
  </r>
  <r>
    <s v="CENTRE-EST"/>
    <x v="0"/>
    <x v="0"/>
    <s v="001"/>
    <s v="001056"/>
    <s v="23200"/>
    <x v="1"/>
    <n v="26010004500012"/>
    <s v="MIPIH"/>
    <x v="1"/>
    <x v="1"/>
    <n v="7334"/>
    <n v="7332"/>
    <n v="0.99970000000000003"/>
    <s v="1"/>
    <n v="4747"/>
    <n v="4742"/>
    <n v="0.99980000000000002"/>
    <n v="0.99894670318095602"/>
    <n v="0.64244996967859302"/>
    <n v="0.35649673350236299"/>
    <n v="0.35725003032140701"/>
    <n v="5059"/>
    <n v="4535"/>
    <n v="4795"/>
    <n v="14389"/>
    <n v="6.6849430619991601E-2"/>
    <n v="-0.54790150530000004"/>
    <n v="-0.34601745771958498"/>
  </r>
  <r>
    <s v="CENTRE-EST"/>
    <x v="0"/>
    <x v="0"/>
    <s v="001"/>
    <s v="001015"/>
    <s v="50500"/>
    <x v="2"/>
    <n v="26011019200010"/>
    <s v="AGFA"/>
    <x v="1"/>
    <x v="0"/>
    <n v="1630"/>
    <n v="1603"/>
    <n v="0.98340000000000005"/>
    <s v="1"/>
    <n v="1311"/>
    <n v="1284"/>
    <n v="0.98380000000000001"/>
    <n v="0.97940503432494297"/>
    <n v="0.98106259863229905"/>
    <n v="-1.6575643073560853E-3"/>
    <n v="2.3374013677009975E-3"/>
    <n v="1093"/>
    <n v="970"/>
    <n v="1051"/>
    <n v="3114"/>
    <n v="-0.14875389408099701"/>
    <n v="-0.408897014"/>
    <n v="-0.34435433562071099"/>
  </r>
  <r>
    <s v="CENTRE-EST"/>
    <x v="0"/>
    <x v="0"/>
    <s v="001"/>
    <s v="001056"/>
    <s v="24200"/>
    <x v="3"/>
    <n v="20003004700019"/>
    <s v="AGFA"/>
    <x v="0"/>
    <x v="0"/>
    <n v="1913"/>
    <n v="1876"/>
    <n v="0.98070000000000002"/>
    <s v="1"/>
    <n v="1347"/>
    <n v="1313"/>
    <n v="0.97529999999999994"/>
    <n v="0.97475872308834399"/>
    <n v="0.97298556124825308"/>
    <n v="1.7731618400909088E-3"/>
    <n v="7.7144387517469326E-3"/>
    <n v="1263"/>
    <n v="1066"/>
    <n v="1214"/>
    <n v="3543"/>
    <n v="-3.80807311500381E-2"/>
    <n v="-0.29075182970000002"/>
    <n v="-0.352878464818763"/>
  </r>
  <r>
    <s v="CENTRE-EST"/>
    <x v="0"/>
    <x v="0"/>
    <s v="001"/>
    <s v="001056"/>
    <s v="26200"/>
    <x v="4"/>
    <n v="26011021800112"/>
    <s v="AGFA"/>
    <x v="1"/>
    <x v="0"/>
    <n v="3317"/>
    <n v="3247"/>
    <n v="0.97889999999999999"/>
    <s v="1"/>
    <n v="1923"/>
    <n v="1849"/>
    <n v="0.97489999999999999"/>
    <n v="0.96151846073842995"/>
    <n v="0.94060283687943302"/>
    <n v="2.0915623858996923E-2"/>
    <n v="3.8297163120566968E-2"/>
    <n v="2097"/>
    <n v="1915"/>
    <n v="1955"/>
    <n v="5967"/>
    <n v="0.13412655489453801"/>
    <n v="-0.35995989299999998"/>
    <n v="-0.39790575916230397"/>
  </r>
  <r>
    <s v="CENTRE-EST"/>
    <x v="0"/>
    <x v="0"/>
    <s v="001"/>
    <s v="001056"/>
    <s v="21000"/>
    <x v="5"/>
    <n v="26010003700019"/>
    <s v="CPAGE"/>
    <x v="1"/>
    <x v="0"/>
    <n v="2136"/>
    <n v="2064"/>
    <n v="0.96630000000000005"/>
    <s v="1"/>
    <n v="1671"/>
    <n v="1601"/>
    <n v="0.97009999999999996"/>
    <n v="0.95810891681627797"/>
    <n v="0.97141836370132206"/>
    <n v="-1.3309446885044096E-2"/>
    <n v="-5.1183637013220151E-3"/>
    <n v="1514"/>
    <n v="1330"/>
    <n v="1480"/>
    <n v="4324"/>
    <n v="-5.4341036851967603E-2"/>
    <n v="-0.43113772459999999"/>
    <n v="-0.28294573643410798"/>
  </r>
  <r>
    <s v="CENTRE-EST"/>
    <x v="0"/>
    <x v="0"/>
    <s v="001"/>
    <s v="001056"/>
    <s v="19000"/>
    <x v="6"/>
    <n v="26010013600019"/>
    <s v="BERGER LEVRAULT DIS"/>
    <x v="0"/>
    <x v="0"/>
    <n v="1165"/>
    <n v="879"/>
    <n v="0.75449999999999995"/>
    <s v="1"/>
    <n v="898"/>
    <n v="627"/>
    <n v="0.7298"/>
    <n v="0.698218262806236"/>
    <n v="0.75809523809523804"/>
    <n v="-5.9876975289002043E-2"/>
    <n v="-3.5952380952380958E-3"/>
    <n v="668"/>
    <n v="503"/>
    <n v="552"/>
    <n v="1723"/>
    <n v="6.5390749601275999E-2"/>
    <n v="-0.36005089060000001"/>
    <n v="-0.37201365187713298"/>
  </r>
  <r>
    <s v="CENTRE-EST"/>
    <x v="0"/>
    <x v="0"/>
    <s v="001"/>
    <s v="001039"/>
    <s v="02500"/>
    <x v="7"/>
    <n v="26010028400017"/>
    <s v="MIPIH"/>
    <x v="1"/>
    <x v="0"/>
    <n v="1882"/>
    <n v="1748"/>
    <n v="0.92879999999999996"/>
    <s v="1"/>
    <n v="1060"/>
    <n v="576"/>
    <n v="0.38200000000000001"/>
    <n v="0.543396226415094"/>
    <n v="0.39298004129387504"/>
    <n v="0.15041618512121896"/>
    <n v="0.53581995870612498"/>
    <n v="936"/>
    <n v="925"/>
    <n v="1058"/>
    <n v="2919"/>
    <n v="0.625"/>
    <n v="0.71614100189999996"/>
    <n v="-0.394736842105263"/>
  </r>
  <r>
    <s v="CENTRE-EST"/>
    <x v="0"/>
    <x v="0"/>
    <s v="001"/>
    <s v="001056"/>
    <s v="25200"/>
    <x v="8"/>
    <n v="26010010200011"/>
    <s v="AGFA"/>
    <x v="0"/>
    <x v="0"/>
    <n v="957"/>
    <n v="32"/>
    <n v="3.3399999999999999E-2"/>
    <s v="0"/>
    <n v="409"/>
    <n v="32"/>
    <n v="2.3599999999999999E-2"/>
    <n v="7.8239608801956004E-2"/>
    <n v="0.141474311243485"/>
    <n v="-6.3234702441528998E-2"/>
    <n v="-0.108074311243485"/>
    <n v="860"/>
    <n v="742"/>
    <n v="831"/>
    <n v="2433"/>
    <n v="25.875"/>
    <n v="22.935483870999999"/>
    <n v="24.96875"/>
  </r>
  <r>
    <s v="CENTRE-EST"/>
    <x v="0"/>
    <x v="1"/>
    <s v="003"/>
    <s v="003001"/>
    <s v="03800"/>
    <x v="9"/>
    <n v="26030001700068"/>
    <s v="MEDIANE"/>
    <x v="0"/>
    <x v="0"/>
    <n v="1006"/>
    <n v="1006"/>
    <n v="1"/>
    <s v="1"/>
    <n v="743"/>
    <n v="743"/>
    <n v="1"/>
    <n v="1"/>
    <n v="1"/>
    <n v="0"/>
    <n v="0"/>
    <n v="747"/>
    <n v="613"/>
    <n v="643"/>
    <n v="2003"/>
    <n v="5.3835800807537897E-3"/>
    <n v="-0.37639877919999998"/>
    <n v="-0.36083499005964198"/>
  </r>
  <r>
    <s v="CENTRE-EST"/>
    <x v="0"/>
    <x v="1"/>
    <s v="003"/>
    <s v="003015"/>
    <s v="26200"/>
    <x v="10"/>
    <n v="26030493600016"/>
    <s v="CPAGE"/>
    <x v="1"/>
    <x v="0"/>
    <n v="1505"/>
    <n v="1481"/>
    <n v="0.98409999999999997"/>
    <s v="1"/>
    <n v="1244"/>
    <n v="1231"/>
    <n v="0.98180000000000001"/>
    <n v="0.98954983922829598"/>
    <n v="0.98351648351648313"/>
    <n v="6.0333557118128489E-3"/>
    <n v="5.8351648351684382E-4"/>
    <n v="831"/>
    <n v="683"/>
    <n v="747"/>
    <n v="2261"/>
    <n v="-0.32493907392363902"/>
    <n v="-0.53155006859999998"/>
    <n v="-0.49561107359891998"/>
  </r>
  <r>
    <s v="CENTRE-EST"/>
    <x v="0"/>
    <x v="1"/>
    <s v="003"/>
    <s v="003037"/>
    <s v="05400"/>
    <x v="11"/>
    <n v="26030498500013"/>
    <s v="MEDIANE"/>
    <x v="0"/>
    <x v="0"/>
    <n v="609"/>
    <n v="603"/>
    <n v="0.99009999999999998"/>
    <s v="1"/>
    <n v="569"/>
    <n v="562"/>
    <n v="0.98899999999999999"/>
    <n v="0.98769771528998196"/>
    <n v="0.95103092783505105"/>
    <n v="3.6666787454930905E-2"/>
    <n v="3.9069072164948926E-2"/>
    <n v="480"/>
    <n v="448"/>
    <n v="420"/>
    <n v="1348"/>
    <n v="-0.14590747330960899"/>
    <n v="-0.29001584790000001"/>
    <n v="-0.30348258706467701"/>
  </r>
  <r>
    <s v="CENTRE-EST"/>
    <x v="0"/>
    <x v="1"/>
    <s v="003"/>
    <s v="003035"/>
    <s v="23200"/>
    <x v="12"/>
    <n v="26030026400017"/>
    <s v="AGFA"/>
    <x v="1"/>
    <x v="0"/>
    <n v="5875"/>
    <n v="5810"/>
    <n v="0.9889"/>
    <s v="1"/>
    <n v="2999"/>
    <n v="2930"/>
    <n v="0.99070000000000003"/>
    <n v="0.97699233077692604"/>
    <n v="0.66693548387096802"/>
    <n v="0.31005684690595803"/>
    <n v="0.32196451612903199"/>
    <n v="4366"/>
    <n v="3740"/>
    <n v="3955"/>
    <n v="12061"/>
    <n v="0.49010238907849801"/>
    <n v="-0.46047316789999998"/>
    <n v="-0.31927710843373502"/>
  </r>
  <r>
    <s v="CENTRE-EST"/>
    <x v="0"/>
    <x v="1"/>
    <s v="003"/>
    <s v="003037"/>
    <s v="25200"/>
    <x v="13"/>
    <n v="26030017300010"/>
    <s v="AGFA"/>
    <x v="1"/>
    <x v="0"/>
    <n v="5836"/>
    <n v="5787"/>
    <n v="0.99160000000000004"/>
    <s v="1"/>
    <n v="2710"/>
    <n v="2644"/>
    <n v="0.99109999999999998"/>
    <n v="0.97564575645756502"/>
    <n v="0.18252326783867601"/>
    <n v="0.79312248861888901"/>
    <n v="0.80907673216132403"/>
    <n v="4146"/>
    <n v="3549"/>
    <n v="4034"/>
    <n v="11729"/>
    <n v="0.56807866868381196"/>
    <n v="-0.44004417800000001"/>
    <n v="-0.30292033869016799"/>
  </r>
  <r>
    <s v="CENTRE-EST"/>
    <x v="0"/>
    <x v="1"/>
    <s v="003"/>
    <s v="003007"/>
    <s v="60000"/>
    <x v="14"/>
    <n v="26030501600016"/>
    <s v="AGFA"/>
    <x v="1"/>
    <x v="0"/>
    <n v="2017"/>
    <n v="1972"/>
    <n v="0.97770000000000001"/>
    <s v="1"/>
    <n v="1372"/>
    <n v="1322"/>
    <n v="0.97430000000000005"/>
    <n v="0.96355685131195301"/>
    <n v="0.97539044013251308"/>
    <n v="-1.183358882056007E-2"/>
    <n v="2.3095598674869322E-3"/>
    <n v="1454"/>
    <n v="1344"/>
    <n v="1326"/>
    <n v="4124"/>
    <n v="9.9848714069591601E-2"/>
    <n v="-0.33233979139999997"/>
    <n v="-0.32758620689655199"/>
  </r>
  <r>
    <s v="CENTRE-EST"/>
    <x v="0"/>
    <x v="1"/>
    <s v="003"/>
    <s v="003008"/>
    <s v="23000"/>
    <x v="15"/>
    <n v="26030383900013"/>
    <s v="MacKesson"/>
    <x v="1"/>
    <x v="0"/>
    <n v="6038"/>
    <n v="0"/>
    <n v="0"/>
    <s v="0"/>
    <n v="3427"/>
    <n v="0"/>
    <n v="0"/>
    <n v="0"/>
    <n v="0"/>
    <n v="0"/>
    <n v="0"/>
    <n v="3522"/>
    <n v="3044"/>
    <n v="3289"/>
    <n v="9855"/>
    <n v="3521"/>
    <n v="3043"/>
    <n v="3289"/>
  </r>
  <r>
    <s v="CENTRE-EST"/>
    <x v="0"/>
    <x v="2"/>
    <s v="007"/>
    <s v="007044"/>
    <s v="50300"/>
    <x v="16"/>
    <n v="26070011700013"/>
    <s v="AGFA"/>
    <x v="0"/>
    <x v="0"/>
    <n v="1160"/>
    <n v="1160"/>
    <n v="1"/>
    <s v="1"/>
    <n v="768"/>
    <n v="768"/>
    <n v="1"/>
    <n v="1"/>
    <n v="0.99910152740341407"/>
    <n v="8.9847259658593082E-4"/>
    <n v="8.9847259658593082E-4"/>
    <n v="594"/>
    <n v="536"/>
    <n v="614"/>
    <n v="1744"/>
    <n v="-0.2265625"/>
    <n v="-0.49718574110000002"/>
    <n v="-0.47068965517241401"/>
  </r>
  <r>
    <s v="CENTRE-EST"/>
    <x v="0"/>
    <x v="2"/>
    <s v="007"/>
    <s v="007044"/>
    <s v="50000"/>
    <x v="17"/>
    <n v="20001167400013"/>
    <s v="MEDIANE"/>
    <x v="0"/>
    <x v="0"/>
    <n v="1357"/>
    <n v="1356"/>
    <n v="0.99929999999999997"/>
    <s v="1"/>
    <n v="508"/>
    <n v="507"/>
    <n v="0.998"/>
    <n v="0.99803149606299202"/>
    <n v="1"/>
    <n v="-1.9685039370079815E-3"/>
    <n v="-7.0000000000003393E-4"/>
    <n v="805"/>
    <n v="706"/>
    <n v="772"/>
    <n v="2283"/>
    <n v="0.58777120315581799"/>
    <n v="-0.27885597550000002"/>
    <n v="-0.43067846607669602"/>
  </r>
  <r>
    <s v="CENTRE-EST"/>
    <x v="0"/>
    <x v="2"/>
    <s v="007"/>
    <s v="007014"/>
    <s v="05000"/>
    <x v="18"/>
    <n v="20008480400018"/>
    <s v="MEDIANE"/>
    <x v="0"/>
    <x v="0"/>
    <n v="1792"/>
    <n v="1789"/>
    <n v="0.99829999999999997"/>
    <s v="1"/>
    <n v="1307"/>
    <n v="1299"/>
    <n v="0.99880000000000002"/>
    <n v="0.993879112471308"/>
    <n v="6.4930162325405799E-2"/>
    <n v="0.92894895014590217"/>
    <n v="0.93336983767459414"/>
    <n v="832"/>
    <n v="1026"/>
    <n v="1171"/>
    <n v="3029"/>
    <n v="-0.35950731331793701"/>
    <n v="-0.59446640319999999"/>
    <n v="-0.34544438233650099"/>
  </r>
  <r>
    <s v="CENTRE-EST"/>
    <x v="0"/>
    <x v="2"/>
    <s v="007"/>
    <s v="007043"/>
    <s v="60000"/>
    <x v="19"/>
    <n v="26070015800017"/>
    <s v="BERGER LEVRAULT DIS"/>
    <x v="0"/>
    <x v="0"/>
    <n v="932"/>
    <n v="929"/>
    <n v="0.99680000000000002"/>
    <s v="1"/>
    <n v="702"/>
    <n v="697"/>
    <n v="0.99460000000000004"/>
    <n v="0.99287749287749305"/>
    <n v="0.99450549450549508"/>
    <n v="-1.6280016280020293E-3"/>
    <n v="2.2945054945049392E-3"/>
    <n v="566"/>
    <n v="522"/>
    <n v="486"/>
    <n v="1574"/>
    <n v="-0.18794835007173599"/>
    <n v="-0.43506493509999999"/>
    <n v="-0.47685683530678102"/>
  </r>
  <r>
    <s v="CENTRE-EST"/>
    <x v="0"/>
    <x v="2"/>
    <s v="007"/>
    <s v="007033"/>
    <s v="50000"/>
    <x v="20"/>
    <n v="26070019000069"/>
    <s v="AGFA"/>
    <x v="0"/>
    <x v="0"/>
    <n v="1561"/>
    <n v="1540"/>
    <n v="0.98650000000000004"/>
    <s v="1"/>
    <n v="847"/>
    <n v="827"/>
    <n v="0.98229999999999995"/>
    <n v="0.97638724911452202"/>
    <n v="0.9779969650986341"/>
    <n v="-1.6097159841120812E-3"/>
    <n v="8.5030349013659468E-3"/>
    <n v="571"/>
    <n v="533"/>
    <n v="570"/>
    <n v="1674"/>
    <n v="-0.30955259975816202"/>
    <n v="-0.49382716049999997"/>
    <n v="-0.62987012987013002"/>
  </r>
  <r>
    <s v="CENTRE-EST"/>
    <x v="0"/>
    <x v="2"/>
    <s v="007"/>
    <s v="007044"/>
    <s v="81100"/>
    <x v="21"/>
    <n v="20001138500016"/>
    <s v="AGFA"/>
    <x v="1"/>
    <x v="0"/>
    <n v="5542"/>
    <n v="5470"/>
    <n v="0.98699999999999999"/>
    <s v="1"/>
    <n v="3016"/>
    <n v="2941"/>
    <n v="0.98780000000000001"/>
    <n v="0.97513262599469497"/>
    <n v="0.95789648860043308"/>
    <n v="1.7236137394261886E-2"/>
    <n v="2.9103511399566906E-2"/>
    <n v="3086"/>
    <n v="2718"/>
    <n v="3163"/>
    <n v="8967"/>
    <n v="4.93029581774906E-2"/>
    <n v="-0.5076978808"/>
    <n v="-0.42175502742230297"/>
  </r>
  <r>
    <s v="CENTRE-EST"/>
    <x v="0"/>
    <x v="2"/>
    <s v="007"/>
    <s v="007035"/>
    <s v="50000"/>
    <x v="22"/>
    <n v="26070021600013"/>
    <s v="BERGER LEVRAULT DIS"/>
    <x v="0"/>
    <x v="0"/>
    <n v="1179"/>
    <n v="1151"/>
    <n v="0.97629999999999995"/>
    <s v="1"/>
    <n v="1114"/>
    <n v="1084"/>
    <n v="0.97809999999999997"/>
    <n v="0.97307001795332104"/>
    <n v="0.97753679318357911"/>
    <n v="-4.4667752302580688E-3"/>
    <n v="-1.2367931835791657E-3"/>
    <n v="802"/>
    <n v="615"/>
    <n v="648"/>
    <n v="2065"/>
    <n v="-0.26014760147601501"/>
    <n v="-0.4892026578"/>
    <n v="-0.43701129452649901"/>
  </r>
  <r>
    <s v="CENTRE-EST"/>
    <x v="0"/>
    <x v="2"/>
    <s v="007"/>
    <s v="007043"/>
    <s v="06100"/>
    <x v="23"/>
    <n v="26070018200017"/>
    <s v="AGFA"/>
    <x v="0"/>
    <x v="0"/>
    <n v="578"/>
    <n v="560"/>
    <n v="0.96889999999999998"/>
    <s v="0"/>
    <n v="338"/>
    <n v="327"/>
    <n v="0.98980000000000001"/>
    <n v="0.96745562130177498"/>
    <n v="0.97919556171983413"/>
    <n v="-1.1739940418059147E-2"/>
    <n v="-1.0295561719834145E-2"/>
    <n v="404"/>
    <n v="391"/>
    <n v="388"/>
    <n v="1183"/>
    <n v="0.235474006116208"/>
    <n v="-0.32586206899999998"/>
    <n v="-0.307142857142857"/>
  </r>
  <r>
    <s v="CENTRE-EST"/>
    <x v="0"/>
    <x v="2"/>
    <s v="007"/>
    <s v="007044"/>
    <s v="50200"/>
    <x v="24"/>
    <n v="26070025700017"/>
    <s v="BERGER LEVRAULT DIS"/>
    <x v="1"/>
    <x v="0"/>
    <n v="1711"/>
    <n v="1671"/>
    <n v="0.97660000000000002"/>
    <s v="1"/>
    <n v="1163"/>
    <n v="1124"/>
    <n v="0.97619999999999996"/>
    <n v="0.96646603611350002"/>
    <n v="0.97485857950974208"/>
    <n v="-8.3925433962420692E-3"/>
    <n v="1.7414204902579389E-3"/>
    <n v="1095"/>
    <n v="905"/>
    <n v="982"/>
    <n v="2982"/>
    <n v="-2.5800711743772201E-2"/>
    <n v="-0.44884287449999999"/>
    <n v="-0.41232794733692402"/>
  </r>
  <r>
    <s v="CENTRE-EST"/>
    <x v="0"/>
    <x v="2"/>
    <s v="007"/>
    <s v="007015"/>
    <s v="50000"/>
    <x v="25"/>
    <n v="26070010900010"/>
    <s v="MEDIANE"/>
    <x v="0"/>
    <x v="0"/>
    <n v="956"/>
    <n v="920"/>
    <n v="0.96230000000000004"/>
    <s v="1"/>
    <n v="470"/>
    <n v="451"/>
    <n v="0.997"/>
    <n v="0.95957446808510605"/>
    <n v="0.93506493506493504"/>
    <n v="2.4509533020171004E-2"/>
    <n v="2.7235064935065001E-2"/>
    <n v="648"/>
    <n v="519"/>
    <n v="562"/>
    <n v="1729"/>
    <n v="0.43680709534368101"/>
    <n v="-0.48099999999999998"/>
    <n v="-0.389130434782609"/>
  </r>
  <r>
    <s v="CENTRE-EST"/>
    <x v="0"/>
    <x v="2"/>
    <s v="007"/>
    <s v="007033"/>
    <s v="52000"/>
    <x v="26"/>
    <n v="26070006700010"/>
    <s v="BERGER LEVRAULT DIS"/>
    <x v="0"/>
    <x v="0"/>
    <n v="1235"/>
    <n v="1199"/>
    <n v="0.97089999999999999"/>
    <s v="1"/>
    <n v="745"/>
    <n v="709"/>
    <n v="0.96309999999999996"/>
    <n v="0.95167785234899305"/>
    <n v="0.94729136163982408"/>
    <n v="4.3864907091689664E-3"/>
    <n v="2.3608638360175904E-2"/>
    <n v="655"/>
    <n v="510"/>
    <n v="614"/>
    <n v="1779"/>
    <n v="-7.6163610719322997E-2"/>
    <n v="-0.51102588689999995"/>
    <n v="-0.48790658882401999"/>
  </r>
  <r>
    <s v="CENTRE-EST"/>
    <x v="0"/>
    <x v="2"/>
    <s v="007"/>
    <s v="007043"/>
    <s v="80400"/>
    <x v="27"/>
    <n v="26070001800013"/>
    <s v="MacKesson"/>
    <x v="1"/>
    <x v="0"/>
    <n v="4763"/>
    <n v="0"/>
    <n v="0"/>
    <s v="0"/>
    <n v="3203"/>
    <n v="0"/>
    <n v="0"/>
    <n v="0"/>
    <n v="0"/>
    <n v="0"/>
    <n v="0"/>
    <n v="2831"/>
    <n v="2362"/>
    <n v="2501"/>
    <n v="7694"/>
    <n v="2830"/>
    <n v="2361"/>
    <n v="2501"/>
  </r>
  <r>
    <s v="CENTRE-EST"/>
    <x v="0"/>
    <x v="2"/>
    <s v="007"/>
    <s v="007018"/>
    <s v="81000"/>
    <x v="28"/>
    <n v="26071114800015"/>
    <s v="MacKesson"/>
    <x v="1"/>
    <x v="0"/>
    <n v="2398"/>
    <n v="0"/>
    <n v="0"/>
    <s v="0"/>
    <n v="848"/>
    <n v="0"/>
    <n v="0"/>
    <n v="0"/>
    <n v="0"/>
    <n v="0"/>
    <n v="0"/>
    <n v="1457"/>
    <n v="1145"/>
    <n v="1292"/>
    <n v="3894"/>
    <n v="1456"/>
    <n v="1144"/>
    <n v="1292"/>
  </r>
  <r>
    <s v="CENTRE-EST"/>
    <x v="0"/>
    <x v="3"/>
    <s v="015"/>
    <s v="015025"/>
    <s v="50000"/>
    <x v="29"/>
    <n v="26150283500018"/>
    <s v="MEDIANE"/>
    <x v="0"/>
    <x v="0"/>
    <n v="378"/>
    <n v="378"/>
    <n v="1"/>
    <s v="1"/>
    <n v="290"/>
    <n v="285"/>
    <n v="0.99380000000000002"/>
    <n v="0.98275862068965503"/>
    <n v="0.95701357466063308"/>
    <n v="2.5745046029021945E-2"/>
    <n v="4.2986425339366918E-2"/>
    <n v="479"/>
    <n v="349"/>
    <n v="413"/>
    <n v="1241"/>
    <n v="0.68070175438596503"/>
    <n v="8.3850931700000006E-2"/>
    <n v="9.2592592592592601E-2"/>
  </r>
  <r>
    <s v="CENTRE-EST"/>
    <x v="0"/>
    <x v="3"/>
    <s v="015"/>
    <s v="015025"/>
    <s v="50300"/>
    <x v="30"/>
    <n v="26150007800017"/>
    <s v="MEDIANE"/>
    <x v="0"/>
    <x v="0"/>
    <n v="1152"/>
    <n v="1088"/>
    <n v="0.94440000000000002"/>
    <s v="0"/>
    <n v="530"/>
    <n v="464"/>
    <n v="0.92300000000000004"/>
    <n v="0.87547169811320802"/>
    <n v="0.82261904761904703"/>
    <n v="5.2852650494160991E-2"/>
    <n v="0.12178095238095299"/>
    <n v="704"/>
    <n v="620"/>
    <n v="659"/>
    <n v="1983"/>
    <n v="0.51724137931034497"/>
    <n v="-0.17880794699999999"/>
    <n v="-0.394301470588235"/>
  </r>
  <r>
    <s v="CENTRE-EST"/>
    <x v="0"/>
    <x v="3"/>
    <s v="015"/>
    <s v="015013"/>
    <s v="50000"/>
    <x v="31"/>
    <n v="26150005200012"/>
    <s v="MacKesson"/>
    <x v="0"/>
    <x v="0"/>
    <n v="2599"/>
    <n v="0"/>
    <n v="0"/>
    <s v="0"/>
    <n v="1254"/>
    <n v="0"/>
    <n v="0"/>
    <n v="0"/>
    <n v="0"/>
    <n v="0"/>
    <n v="0"/>
    <n v="964"/>
    <n v="833"/>
    <n v="903"/>
    <n v="2700"/>
    <n v="963"/>
    <n v="832"/>
    <n v="903"/>
  </r>
  <r>
    <s v="CENTRE-EST"/>
    <x v="0"/>
    <x v="3"/>
    <s v="015"/>
    <s v="015025"/>
    <s v="27400"/>
    <x v="32"/>
    <n v="26150013600013"/>
    <s v="CPAGE"/>
    <x v="1"/>
    <x v="0"/>
    <n v="1835"/>
    <n v="0"/>
    <n v="0"/>
    <s v="0"/>
    <n v="195"/>
    <n v="0"/>
    <n v="0"/>
    <n v="0"/>
    <n v="0"/>
    <n v="0"/>
    <n v="0"/>
    <n v="1461"/>
    <n v="1224"/>
    <n v="1309"/>
    <n v="3994"/>
    <n v="1460"/>
    <n v="1223"/>
    <n v="1309"/>
  </r>
  <r>
    <s v="CENTRE-EST"/>
    <x v="0"/>
    <x v="3"/>
    <s v="015"/>
    <s v="015025"/>
    <s v="50200"/>
    <x v="33"/>
    <n v="26150016900014"/>
    <s v="CPAGE"/>
    <x v="0"/>
    <x v="0"/>
    <n v="241"/>
    <n v="0"/>
    <n v="0"/>
    <s v="0"/>
    <n v="203"/>
    <n v="0"/>
    <n v="0"/>
    <n v="0"/>
    <n v="0"/>
    <n v="0"/>
    <n v="0"/>
    <n v="213"/>
    <n v="208"/>
    <n v="201"/>
    <n v="622"/>
    <n v="212"/>
    <n v="207"/>
    <n v="201"/>
  </r>
  <r>
    <s v="CENTRE-EST"/>
    <x v="0"/>
    <x v="3"/>
    <s v="015"/>
    <s v="015002"/>
    <s v="26500"/>
    <x v="34"/>
    <n v="26150284300012"/>
    <s v="MacKesson"/>
    <x v="1"/>
    <x v="1"/>
    <n v="6315"/>
    <n v="5514"/>
    <n v="0.87319999999999998"/>
    <s v="1"/>
    <n v="4349"/>
    <n v="0"/>
    <n v="0"/>
    <n v="0"/>
    <n v="0"/>
    <n v="0"/>
    <n v="0.87319999999999998"/>
    <n v="4514"/>
    <n v="3764"/>
    <n v="3993"/>
    <n v="12271"/>
    <n v="4513"/>
    <n v="3763"/>
    <n v="-0.27584330794341699"/>
  </r>
  <r>
    <s v="CENTRE-EST"/>
    <x v="0"/>
    <x v="4"/>
    <s v="026"/>
    <s v="026020"/>
    <s v="87000"/>
    <x v="35"/>
    <n v="26261109800019"/>
    <s v="AGFA"/>
    <x v="1"/>
    <x v="0"/>
    <n v="4382"/>
    <n v="4309"/>
    <n v="0.98329999999999995"/>
    <s v="1"/>
    <n v="2991"/>
    <n v="2891"/>
    <n v="0.96609999999999996"/>
    <n v="0.96656636576395805"/>
    <n v="0.74411035337879705"/>
    <n v="0.22245601238516099"/>
    <n v="0.2391896466212029"/>
    <n v="4429"/>
    <n v="3770"/>
    <n v="4394"/>
    <n v="12593"/>
    <n v="0.53199584918713205"/>
    <n v="0.7633302152"/>
    <n v="1.9726154560222801E-2"/>
  </r>
  <r>
    <s v="CENTRE-EST"/>
    <x v="0"/>
    <x v="4"/>
    <s v="026"/>
    <s v="026036"/>
    <s v="51000"/>
    <x v="36"/>
    <n v="20006353500013"/>
    <s v="MacKesson"/>
    <x v="0"/>
    <x v="1"/>
    <n v="5541"/>
    <n v="4830"/>
    <n v="0.87170000000000003"/>
    <s v="1"/>
    <n v="3805"/>
    <n v="3069"/>
    <n v="0.88629999999999998"/>
    <n v="0.80657030223390302"/>
    <n v="0.86063035161231505"/>
    <n v="-5.4060049378412023E-2"/>
    <n v="1.1069648387684983E-2"/>
    <n v="3238"/>
    <n v="2794"/>
    <n v="3143"/>
    <n v="9175"/>
    <n v="5.5066797002280898E-2"/>
    <n v="-0.50827173530000003"/>
    <n v="-0.34927536231884099"/>
  </r>
  <r>
    <s v="CENTRE-EST"/>
    <x v="0"/>
    <x v="4"/>
    <s v="026"/>
    <s v="026028"/>
    <s v="01600"/>
    <x v="37"/>
    <n v="26260003400017"/>
    <s v="MEDIANE"/>
    <x v="1"/>
    <x v="0"/>
    <n v="727"/>
    <n v="515"/>
    <n v="0.70840000000000003"/>
    <s v="1"/>
    <n v="110"/>
    <n v="58"/>
    <n v="0.73750000000000004"/>
    <n v="0.527272727272727"/>
    <n v="0.59900166389351106"/>
    <n v="-7.1728936620784056E-2"/>
    <n v="0.10939833610648897"/>
    <n v="784"/>
    <n v="594"/>
    <n v="645"/>
    <n v="2023"/>
    <n v="12.517241379310301"/>
    <n v="1.0135593220000001"/>
    <n v="0.25242718446602003"/>
  </r>
  <r>
    <s v="CENTRE-EST"/>
    <x v="0"/>
    <x v="4"/>
    <s v="026"/>
    <s v="026028"/>
    <s v="81500"/>
    <x v="38"/>
    <n v="26260013300082"/>
    <s v="AGFA"/>
    <x v="1"/>
    <x v="1"/>
    <n v="5856"/>
    <n v="5777"/>
    <n v="0.98650000000000004"/>
    <s v="1"/>
    <n v="1481"/>
    <n v="778"/>
    <n v="0.79400000000000004"/>
    <n v="0.52532072923700202"/>
    <n v="0.46638336621642101"/>
    <n v="5.8937363020581002E-2"/>
    <n v="0.52011663378357897"/>
    <n v="4625"/>
    <n v="4075"/>
    <n v="4333"/>
    <n v="13033"/>
    <n v="4.9447300771208198"/>
    <n v="-0.43102485340000002"/>
    <n v="-0.24995672494374199"/>
  </r>
  <r>
    <s v="CENTRE-EST"/>
    <x v="0"/>
    <x v="4"/>
    <s v="026"/>
    <s v="026037"/>
    <s v="50000"/>
    <x v="39"/>
    <n v="26260007500010"/>
    <s v="BERGER LEVRAULT DIS"/>
    <x v="0"/>
    <x v="0"/>
    <n v="1104"/>
    <n v="614"/>
    <n v="0.55620000000000003"/>
    <s v="1"/>
    <n v="655"/>
    <n v="340"/>
    <n v="0.37230000000000002"/>
    <n v="0.51908396946564905"/>
    <n v="0.49219968798752001"/>
    <n v="2.6884281478129046E-2"/>
    <n v="6.4000312012480021E-2"/>
    <n v="719"/>
    <n v="626"/>
    <n v="582"/>
    <n v="1927"/>
    <n v="1.1147058823529401"/>
    <n v="1.4263565891000001"/>
    <n v="-5.2117263843648197E-2"/>
  </r>
  <r>
    <s v="CENTRE-EST"/>
    <x v="0"/>
    <x v="4"/>
    <s v="026"/>
    <s v="026028"/>
    <s v="01200"/>
    <x v="40"/>
    <n v="26260002600070"/>
    <s v="MEDIANE"/>
    <x v="1"/>
    <x v="0"/>
    <n v="5129"/>
    <n v="3323"/>
    <n v="0.64790000000000003"/>
    <s v="1"/>
    <n v="2332"/>
    <n v="1205"/>
    <n v="0.61990000000000001"/>
    <n v="0.51672384219554002"/>
    <n v="0.54237288135593209"/>
    <n v="-2.5649039160392073E-2"/>
    <n v="0.10552711864406794"/>
    <n v="2818"/>
    <n v="2040"/>
    <n v="2238"/>
    <n v="7096"/>
    <n v="1.3385892116182601"/>
    <n v="-0.28496319660000002"/>
    <n v="-0.32651218778212499"/>
  </r>
  <r>
    <s v="CENTRE-EST"/>
    <x v="0"/>
    <x v="4"/>
    <s v="026"/>
    <s v="026028"/>
    <s v="84000"/>
    <x v="41"/>
    <n v="26260014100010"/>
    <s v="CPAGE"/>
    <x v="1"/>
    <x v="0"/>
    <n v="1721"/>
    <n v="1013"/>
    <n v="0.58860000000000001"/>
    <s v="1"/>
    <n v="752"/>
    <n v="336"/>
    <n v="0.53820000000000001"/>
    <n v="0.44680851063829802"/>
    <n v="0.38682550805886501"/>
    <n v="5.9983002579433009E-2"/>
    <n v="0.201774491941135"/>
    <n v="882"/>
    <n v="637"/>
    <n v="918"/>
    <n v="2437"/>
    <n v="1.625"/>
    <n v="-0.30382513659999999"/>
    <n v="-9.37808489634748E-2"/>
  </r>
  <r>
    <s v="CENTRE-EST"/>
    <x v="0"/>
    <x v="4"/>
    <s v="026"/>
    <s v="026031"/>
    <s v="50000"/>
    <x v="42"/>
    <n v="26260001800010"/>
    <s v="MEDIANE"/>
    <x v="0"/>
    <x v="0"/>
    <n v="944"/>
    <n v="0"/>
    <n v="0"/>
    <s v="0"/>
    <n v="623"/>
    <n v="0"/>
    <n v="0"/>
    <n v="0"/>
    <n v="0"/>
    <n v="0"/>
    <n v="0"/>
    <n v="514"/>
    <n v="441"/>
    <n v="497"/>
    <n v="1452"/>
    <n v="513"/>
    <n v="440"/>
    <n v="497"/>
  </r>
  <r>
    <s v="CENTRE-EST"/>
    <x v="0"/>
    <x v="5"/>
    <s v="043"/>
    <s v="043023"/>
    <s v="28800"/>
    <x v="43"/>
    <n v="26430284500013"/>
    <s v="AGFA"/>
    <x v="1"/>
    <x v="1"/>
    <n v="8212"/>
    <n v="8162"/>
    <n v="0.99390000000000001"/>
    <s v="1"/>
    <n v="4751"/>
    <n v="4700"/>
    <n v="0.99270000000000003"/>
    <n v="0.98926541780677801"/>
    <n v="0.99193726529710613"/>
    <n v="-2.6718474903281164E-3"/>
    <n v="1.9627347028938757E-3"/>
    <n v="4829"/>
    <n v="4220"/>
    <n v="4179"/>
    <n v="13228"/>
    <n v="2.7446808510638299E-2"/>
    <n v="-0.48448570730000001"/>
    <n v="-0.48799313893653501"/>
  </r>
  <r>
    <s v="CENTRE-EST"/>
    <x v="0"/>
    <x v="5"/>
    <s v="043"/>
    <s v="043033"/>
    <s v="50000"/>
    <x v="44"/>
    <n v="26430021100010"/>
    <s v="MEDIANE"/>
    <x v="0"/>
    <x v="0"/>
    <n v="1578"/>
    <n v="1555"/>
    <n v="0.98540000000000005"/>
    <s v="0"/>
    <n v="773"/>
    <n v="757"/>
    <n v="0.98329999999999995"/>
    <n v="0.97930142302716705"/>
    <n v="0.53254972875226003"/>
    <n v="0.44675169427490702"/>
    <n v="0.45285027124774002"/>
    <n v="754"/>
    <n v="611"/>
    <n v="659"/>
    <n v="2024"/>
    <n v="-3.9630118890356903E-3"/>
    <n v="-0.50566343039999995"/>
    <n v="-0.57620578778135001"/>
  </r>
  <r>
    <s v="CENTRE-EST"/>
    <x v="0"/>
    <x v="5"/>
    <s v="043"/>
    <s v="043009"/>
    <s v="50000"/>
    <x v="45"/>
    <n v="26430005400048"/>
    <s v="MEDIANE"/>
    <x v="0"/>
    <x v="0"/>
    <n v="1157"/>
    <n v="1112"/>
    <n v="0.96109999999999995"/>
    <s v="1"/>
    <n v="653"/>
    <n v="594"/>
    <n v="0.93330000000000002"/>
    <n v="0.90964777947932596"/>
    <n v="0.87992495309568508"/>
    <n v="2.9722826383640877E-2"/>
    <n v="8.1175046904314874E-2"/>
    <n v="424"/>
    <n v="366"/>
    <n v="406"/>
    <n v="1196"/>
    <n v="-0.286195286195286"/>
    <n v="-0.54077791720000001"/>
    <n v="-0.63489208633093497"/>
  </r>
  <r>
    <s v="CENTRE-EST"/>
    <x v="0"/>
    <x v="5"/>
    <s v="043"/>
    <s v="043012"/>
    <s v="08400"/>
    <x v="46"/>
    <n v="26430006200066"/>
    <s v="CPAGE"/>
    <x v="0"/>
    <x v="0"/>
    <n v="1014"/>
    <n v="147"/>
    <n v="0.14499999999999999"/>
    <s v="0"/>
    <n v="715"/>
    <n v="98"/>
    <n v="0.1489"/>
    <n v="0.13706293706293701"/>
    <n v="0.137994480220791"/>
    <n v="-9.3154315785398678E-4"/>
    <n v="7.0055197792089907E-3"/>
    <n v="878"/>
    <n v="792"/>
    <n v="728"/>
    <n v="2398"/>
    <n v="7.9591836734693899"/>
    <n v="3.4"/>
    <n v="3.9523809523809499"/>
  </r>
  <r>
    <s v="CENTRE-EST"/>
    <x v="0"/>
    <x v="5"/>
    <s v="043"/>
    <s v="043034"/>
    <s v="28600"/>
    <x v="47"/>
    <n v="26430003900015"/>
    <s v="CPAGE"/>
    <x v="1"/>
    <x v="0"/>
    <n v="2236"/>
    <n v="0"/>
    <n v="0"/>
    <s v="0"/>
    <n v="863"/>
    <n v="0"/>
    <n v="0"/>
    <n v="0"/>
    <n v="0"/>
    <n v="0"/>
    <n v="0"/>
    <n v="1308"/>
    <n v="1125"/>
    <n v="1180"/>
    <n v="3613"/>
    <n v="1307"/>
    <n v="1124"/>
    <n v="1180"/>
  </r>
  <r>
    <s v="CENTRE-EST"/>
    <x v="0"/>
    <x v="6"/>
    <s v="074"/>
    <s v="074020"/>
    <s v="50000"/>
    <x v="48"/>
    <n v="26740018200015"/>
    <s v="MEDIANE"/>
    <x v="0"/>
    <x v="0"/>
    <n v="990"/>
    <n v="990"/>
    <n v="1"/>
    <s v="0"/>
    <n v="500"/>
    <n v="499"/>
    <n v="0.99690000000000001"/>
    <n v="0.998"/>
    <n v="0.99859353023910002"/>
    <n v="-5.9353023910002634E-4"/>
    <n v="1.4064697608999754E-3"/>
    <n v="564"/>
    <n v="545"/>
    <n v="572"/>
    <n v="1681"/>
    <n v="0.13026052104208399"/>
    <n v="-0.14442700159999999"/>
    <n v="-0.422222222222222"/>
  </r>
  <r>
    <s v="CENTRE-EST"/>
    <x v="0"/>
    <x v="6"/>
    <s v="074"/>
    <s v="074050"/>
    <s v="05300"/>
    <x v="49"/>
    <n v="26740084400085"/>
    <s v="AGFA"/>
    <x v="1"/>
    <x v="1"/>
    <n v="5813"/>
    <n v="5777"/>
    <n v="0.99380000000000002"/>
    <s v="1"/>
    <n v="4139"/>
    <n v="4091"/>
    <n v="0.99399999999999999"/>
    <n v="0.98840299589272795"/>
    <n v="0.43382594417077203"/>
    <n v="0.55457705172195593"/>
    <n v="0.55997405582922799"/>
    <n v="4582"/>
    <n v="3825"/>
    <n v="4004"/>
    <n v="12411"/>
    <n v="0.120019555120997"/>
    <n v="-0.2095474272"/>
    <n v="-0.30690669897870898"/>
  </r>
  <r>
    <s v="CENTRE-EST"/>
    <x v="0"/>
    <x v="6"/>
    <s v="074"/>
    <s v="074033"/>
    <s v="00700"/>
    <x v="50"/>
    <n v="26740002600261"/>
    <s v="AGFA"/>
    <x v="1"/>
    <x v="1"/>
    <n v="12517"/>
    <n v="12414"/>
    <n v="0.99180000000000001"/>
    <s v="1"/>
    <n v="5236"/>
    <n v="5129"/>
    <n v="0.99150000000000005"/>
    <n v="0.97956455309396495"/>
    <n v="0.98161563696008702"/>
    <n v="-2.0510838661220721E-3"/>
    <n v="1.0184363039912991E-2"/>
    <n v="7419"/>
    <n v="6251"/>
    <n v="7360"/>
    <n v="21030"/>
    <n v="0.446480795476701"/>
    <n v="-0.54925007209999999"/>
    <n v="-0.407120992427904"/>
  </r>
  <r>
    <s v="CENTRE-EST"/>
    <x v="0"/>
    <x v="6"/>
    <s v="074"/>
    <s v="074035"/>
    <s v="04400"/>
    <x v="51"/>
    <n v="26741108000018"/>
    <s v="CPAGE"/>
    <x v="1"/>
    <x v="0"/>
    <n v="3834"/>
    <n v="3743"/>
    <n v="0.97629999999999995"/>
    <s v="1"/>
    <n v="2975"/>
    <n v="2894"/>
    <n v="0.98"/>
    <n v="0.97277310924369798"/>
    <n v="0.97790202342917998"/>
    <n v="-5.1289141854820031E-3"/>
    <n v="-1.6020234291800328E-3"/>
    <n v="3246"/>
    <n v="2436"/>
    <n v="2996"/>
    <n v="8678"/>
    <n v="0.12163096060815499"/>
    <n v="-0.38639798489999999"/>
    <n v="-0.199572535399412"/>
  </r>
  <r>
    <s v="CENTRE-EST"/>
    <x v="0"/>
    <x v="6"/>
    <s v="074"/>
    <s v="074022"/>
    <s v="05500"/>
    <x v="52"/>
    <n v="26740009100091"/>
    <s v="MEDIANE"/>
    <x v="1"/>
    <x v="0"/>
    <n v="1953"/>
    <n v="1916"/>
    <n v="0.98109999999999997"/>
    <s v="1"/>
    <n v="1251"/>
    <n v="1212"/>
    <n v="0.97960000000000003"/>
    <n v="0.96882494004796205"/>
    <n v="0.9635791366906471"/>
    <n v="5.2458033573149487E-3"/>
    <n v="1.7520863309352874E-2"/>
    <n v="1172"/>
    <n v="988"/>
    <n v="1053"/>
    <n v="3213"/>
    <n v="-3.3003300330033E-2"/>
    <n v="-0.4856845393"/>
    <n v="-0.45041753653444699"/>
  </r>
  <r>
    <s v="CENTRE-EST"/>
    <x v="0"/>
    <x v="6"/>
    <s v="074"/>
    <s v="074024"/>
    <s v="05200"/>
    <x v="53"/>
    <n v="26740017400012"/>
    <s v="MEDIANE"/>
    <x v="0"/>
    <x v="0"/>
    <n v="1261"/>
    <n v="1202"/>
    <n v="0.95320000000000005"/>
    <s v="0"/>
    <n v="895"/>
    <n v="837"/>
    <n v="0.9476"/>
    <n v="0.93519553072625705"/>
    <n v="0.79241071428571408"/>
    <n v="0.14278481644054297"/>
    <n v="0.16078928571428597"/>
    <n v="928"/>
    <n v="701"/>
    <n v="812"/>
    <n v="2441"/>
    <n v="0.10872162485065701"/>
    <n v="-0.31941747570000001"/>
    <n v="-0.32445923460898501"/>
  </r>
  <r>
    <s v="CENTRE-EST"/>
    <x v="0"/>
    <x v="6"/>
    <s v="074"/>
    <s v="074021"/>
    <s v="07600"/>
    <x v="54"/>
    <n v="26740008300064"/>
    <s v="MEDIANE"/>
    <x v="0"/>
    <x v="0"/>
    <n v="382"/>
    <n v="364"/>
    <n v="0.95289999999999997"/>
    <s v="0"/>
    <n v="189"/>
    <n v="174"/>
    <n v="0.92679999999999996"/>
    <n v="0.92063492063492103"/>
    <n v="0"/>
    <n v="0.92063492063492103"/>
    <n v="0.95289999999999997"/>
    <n v="155"/>
    <n v="137"/>
    <n v="190"/>
    <n v="482"/>
    <n v="-0.109195402298851"/>
    <n v="-0.52920962199999999"/>
    <n v="-0.47802197802197799"/>
  </r>
  <r>
    <s v="CENTRE-EST"/>
    <x v="0"/>
    <x v="6"/>
    <s v="074"/>
    <s v="074031"/>
    <s v="00500"/>
    <x v="55"/>
    <n v="26741103100011"/>
    <s v="MacKesson"/>
    <x v="1"/>
    <x v="0"/>
    <n v="6904"/>
    <n v="6192"/>
    <n v="0.89690000000000003"/>
    <s v="1"/>
    <n v="5254"/>
    <n v="4544"/>
    <n v="0.89610000000000001"/>
    <n v="0.86486486486486502"/>
    <n v="0.90528858377828603"/>
    <n v="-4.0423718913421003E-2"/>
    <n v="-8.3885837782859962E-3"/>
    <n v="4527"/>
    <n v="3455"/>
    <n v="3470"/>
    <n v="11452"/>
    <n v="-3.74119718309862E-3"/>
    <n v="-0.45487535499999998"/>
    <n v="-0.439599483204134"/>
  </r>
  <r>
    <s v="CENTRE-EST"/>
    <x v="0"/>
    <x v="6"/>
    <s v="074"/>
    <s v="074021"/>
    <s v="01900"/>
    <x v="56"/>
    <n v="26740016600018"/>
    <s v="AGFA"/>
    <x v="1"/>
    <x v="0"/>
    <n v="1181"/>
    <n v="1115"/>
    <n v="0.94410000000000005"/>
    <s v="1"/>
    <n v="831"/>
    <n v="479"/>
    <n v="0.95140000000000002"/>
    <n v="0.57641395908543902"/>
    <n v="0.15768854064642501"/>
    <n v="0.41872541843901401"/>
    <n v="0.78641145935357504"/>
    <n v="577"/>
    <n v="551"/>
    <n v="683"/>
    <n v="1811"/>
    <n v="0.20459290187891399"/>
    <n v="-0.56060606059999996"/>
    <n v="-0.38744394618834099"/>
  </r>
  <r>
    <s v="CENTRE-EST"/>
    <x v="0"/>
    <x v="7"/>
    <s v="038"/>
    <s v="038110"/>
    <s v="83500"/>
    <x v="57"/>
    <n v="26380006200238"/>
    <s v="MIPIH"/>
    <x v="1"/>
    <x v="1"/>
    <n v="5749"/>
    <n v="5747"/>
    <n v="0.99970000000000003"/>
    <s v="1"/>
    <n v="3808"/>
    <n v="3808"/>
    <n v="1"/>
    <n v="1"/>
    <n v="0.99074454956807911"/>
    <n v="9.2554504319208863E-3"/>
    <n v="8.9554504319209194E-3"/>
    <n v="3353"/>
    <n v="3059"/>
    <n v="3137"/>
    <n v="9549"/>
    <n v="-0.119485294117647"/>
    <n v="-0.46001765230000002"/>
    <n v="-0.45414999129980899"/>
  </r>
  <r>
    <s v="CENTRE-EST"/>
    <x v="0"/>
    <x v="7"/>
    <s v="038"/>
    <s v="038121"/>
    <s v="02200"/>
    <x v="58"/>
    <n v="26380017900016"/>
    <s v="MIPIH"/>
    <x v="1"/>
    <x v="0"/>
    <n v="2346"/>
    <n v="2346"/>
    <n v="1"/>
    <s v="1"/>
    <n v="1569"/>
    <n v="1569"/>
    <n v="1"/>
    <n v="1"/>
    <n v="1"/>
    <n v="0"/>
    <n v="0"/>
    <n v="1117"/>
    <n v="1095"/>
    <n v="1120"/>
    <n v="3332"/>
    <n v="-0.28808158062460199"/>
    <n v="-0.47482014389999999"/>
    <n v="-0.52259164535379399"/>
  </r>
  <r>
    <s v="CENTRE-EST"/>
    <x v="0"/>
    <x v="7"/>
    <s v="038"/>
    <s v="038053"/>
    <s v="80000"/>
    <x v="59"/>
    <n v="26380018700019"/>
    <s v="MEDIANE"/>
    <x v="0"/>
    <x v="0"/>
    <n v="1670"/>
    <n v="1670"/>
    <n v="1"/>
    <s v="1"/>
    <n v="986"/>
    <n v="986"/>
    <n v="1"/>
    <n v="1"/>
    <n v="1"/>
    <n v="0"/>
    <n v="0"/>
    <n v="1038"/>
    <n v="1016"/>
    <n v="971"/>
    <n v="3025"/>
    <n v="5.2738336713995998E-2"/>
    <n v="-0.42403628119999998"/>
    <n v="-0.41856287425149702"/>
  </r>
  <r>
    <s v="CENTRE-EST"/>
    <x v="0"/>
    <x v="7"/>
    <s v="038"/>
    <s v="038114"/>
    <s v="05600"/>
    <x v="60"/>
    <n v="26380003900012"/>
    <s v="AGFA"/>
    <x v="0"/>
    <x v="0"/>
    <n v="338"/>
    <n v="328"/>
    <n v="0.97040000000000004"/>
    <s v="0"/>
    <n v="323"/>
    <n v="314"/>
    <n v="0.98440000000000005"/>
    <n v="0.97213622291021695"/>
    <n v="0.90978886756237998"/>
    <n v="6.2347355347836975E-2"/>
    <n v="6.0611132437620063E-2"/>
    <n v="379"/>
    <n v="289"/>
    <n v="226"/>
    <n v="894"/>
    <n v="0.20700636942675199"/>
    <n v="-0.54272151899999999"/>
    <n v="-0.310975609756098"/>
  </r>
  <r>
    <s v="CENTRE-EST"/>
    <x v="0"/>
    <x v="7"/>
    <s v="038"/>
    <s v="038123"/>
    <s v="50000"/>
    <x v="61"/>
    <n v="26380029400013"/>
    <s v="MEDIANE"/>
    <x v="0"/>
    <x v="0"/>
    <n v="677"/>
    <n v="668"/>
    <n v="0.98670000000000002"/>
    <s v="1"/>
    <n v="338"/>
    <n v="327"/>
    <n v="0.98729999999999996"/>
    <n v="0.96745562130177498"/>
    <n v="0.94132985658409407"/>
    <n v="2.612576471768091E-2"/>
    <n v="4.537014341590595E-2"/>
    <n v="558"/>
    <n v="402"/>
    <n v="397"/>
    <n v="1357"/>
    <n v="0.70642201834862395"/>
    <n v="-0.48461538459999998"/>
    <n v="-0.40568862275449102"/>
  </r>
  <r>
    <s v="CENTRE-EST"/>
    <x v="0"/>
    <x v="7"/>
    <s v="038"/>
    <s v="038053"/>
    <s v="50000"/>
    <x v="62"/>
    <n v="26380022900019"/>
    <s v="MEDIANE"/>
    <x v="0"/>
    <x v="0"/>
    <n v="1033"/>
    <n v="1013"/>
    <n v="0.98060000000000003"/>
    <s v="1"/>
    <n v="587"/>
    <n v="566"/>
    <n v="0.97699999999999998"/>
    <n v="0.96422487223168696"/>
    <n v="0.94817073170731703"/>
    <n v="1.6054140524369931E-2"/>
    <n v="3.2429268292683E-2"/>
    <n v="597"/>
    <n v="552"/>
    <n v="550"/>
    <n v="1699"/>
    <n v="5.47703180212014E-2"/>
    <n v="-0.35135135140000001"/>
    <n v="-0.45705824284303997"/>
  </r>
  <r>
    <s v="CENTRE-EST"/>
    <x v="0"/>
    <x v="7"/>
    <s v="038"/>
    <s v="038053"/>
    <s v="84100"/>
    <x v="63"/>
    <n v="26380038500019"/>
    <s v="AGFA"/>
    <x v="1"/>
    <x v="0"/>
    <n v="2994"/>
    <n v="2931"/>
    <n v="0.97899999999999998"/>
    <s v="1"/>
    <n v="1335"/>
    <n v="1271"/>
    <n v="0.98029999999999995"/>
    <n v="0.95205992509363302"/>
    <n v="0.32530553558590902"/>
    <n v="0.626754389507724"/>
    <n v="0.65369446441409096"/>
    <n v="2031"/>
    <n v="1613"/>
    <n v="1659"/>
    <n v="5303"/>
    <n v="0.59795436664044099"/>
    <n v="-0.43204225349999997"/>
    <n v="-0.43398157625383799"/>
  </r>
  <r>
    <s v="CENTRE-EST"/>
    <x v="0"/>
    <x v="7"/>
    <s v="038"/>
    <s v="038046"/>
    <s v="05100"/>
    <x v="64"/>
    <n v="26380031000017"/>
    <s v="AGFA"/>
    <x v="0"/>
    <x v="0"/>
    <n v="901"/>
    <n v="852"/>
    <n v="0.9456"/>
    <s v="1"/>
    <n v="666"/>
    <n v="617"/>
    <n v="0.9536"/>
    <n v="0.92642642642642603"/>
    <n v="0.95575221238938113"/>
    <n v="-2.9325785962955098E-2"/>
    <n v="-1.0152212389381132E-2"/>
    <n v="528"/>
    <n v="432"/>
    <n v="479"/>
    <n v="1439"/>
    <n v="-0.144246353322528"/>
    <n v="-0.57100297909999997"/>
    <n v="-0.43779342723004699"/>
  </r>
  <r>
    <s v="CENTRE-EST"/>
    <x v="0"/>
    <x v="7"/>
    <s v="038"/>
    <s v="038058"/>
    <s v="02500"/>
    <x v="65"/>
    <n v="26380026000014"/>
    <s v="MEDIANE"/>
    <x v="0"/>
    <x v="0"/>
    <n v="1732"/>
    <n v="1732"/>
    <n v="1"/>
    <s v="1"/>
    <n v="927"/>
    <n v="666"/>
    <n v="1"/>
    <n v="0.71844660194174803"/>
    <n v="0.33684765419082802"/>
    <n v="0.38159894775092001"/>
    <n v="0.66315234580917193"/>
    <n v="989"/>
    <n v="942"/>
    <n v="1062"/>
    <n v="2993"/>
    <n v="0.48498498498498499"/>
    <n v="-0.18723037100000001"/>
    <n v="-0.38683602771362602"/>
  </r>
  <r>
    <s v="CENTRE-EST"/>
    <x v="0"/>
    <x v="7"/>
    <s v="038"/>
    <s v="038114"/>
    <s v="82600"/>
    <x v="66"/>
    <n v="26380032800019"/>
    <s v="AGFA"/>
    <x v="1"/>
    <x v="1"/>
    <n v="5676"/>
    <n v="5586"/>
    <n v="0.98409999999999997"/>
    <s v="0"/>
    <n v="3326"/>
    <n v="2289"/>
    <n v="0.93959999999999999"/>
    <n v="0.68821407095610299"/>
    <n v="0.54142739950779306"/>
    <n v="0.14678667144830992"/>
    <n v="0.44267260049220691"/>
    <n v="2974"/>
    <n v="2545"/>
    <n v="2687"/>
    <n v="8206"/>
    <n v="0.29925731760594099"/>
    <n v="-0.40978664190000003"/>
    <n v="-0.51897601145721395"/>
  </r>
  <r>
    <s v="CENTRE-EST"/>
    <x v="0"/>
    <x v="7"/>
    <s v="038"/>
    <s v="038020"/>
    <s v="80100"/>
    <x v="67"/>
    <n v="26380030200014"/>
    <s v="CPAGE"/>
    <x v="1"/>
    <x v="1"/>
    <n v="18603"/>
    <n v="13702"/>
    <n v="0.73650000000000004"/>
    <s v="1"/>
    <n v="13651"/>
    <n v="8068"/>
    <n v="0.61260000000000003"/>
    <n v="0.59101897296901296"/>
    <n v="0.377677893876598"/>
    <n v="0.21334107909241495"/>
    <n v="0.35882210612340204"/>
    <n v="15341"/>
    <n v="13368"/>
    <n v="15059"/>
    <n v="43768"/>
    <n v="0.90146256817055004"/>
    <n v="0.26065635609999999"/>
    <n v="9.9036636987301002E-2"/>
  </r>
  <r>
    <s v="CENTRE-EST"/>
    <x v="0"/>
    <x v="7"/>
    <s v="038"/>
    <s v="038056"/>
    <s v="09600"/>
    <x v="68"/>
    <n v="26380027800016"/>
    <s v="CPAGE"/>
    <x v="0"/>
    <x v="0"/>
    <n v="568"/>
    <n v="224"/>
    <n v="0.39439999999999997"/>
    <s v="0"/>
    <n v="451"/>
    <n v="167"/>
    <n v="0.37240000000000001"/>
    <n v="0.370288248337029"/>
    <n v="0.26606875934230201"/>
    <n v="0.10421948899472699"/>
    <n v="0.12833124065769796"/>
    <n v="274"/>
    <n v="198"/>
    <n v="269"/>
    <n v="741"/>
    <n v="0.640718562874252"/>
    <n v="-0.15744680850000001"/>
    <n v="0.20089285714285701"/>
  </r>
  <r>
    <s v="CENTRE-EST"/>
    <x v="0"/>
    <x v="7"/>
    <s v="038"/>
    <s v="038035"/>
    <s v="88600"/>
    <x v="69"/>
    <n v="26380021100017"/>
    <s v="MacKesson"/>
    <x v="1"/>
    <x v="0"/>
    <n v="3781"/>
    <n v="1031"/>
    <n v="0.2727"/>
    <s v="1"/>
    <n v="2786"/>
    <n v="700"/>
    <n v="0.31140000000000001"/>
    <n v="0.25125628140703499"/>
    <n v="0.174407114624506"/>
    <n v="7.6849166782528983E-2"/>
    <n v="9.8292885375493994E-2"/>
    <n v="1468"/>
    <n v="1402"/>
    <n v="1479"/>
    <n v="4349"/>
    <n v="1.0971428571428601"/>
    <n v="7.7632590299999998E-2"/>
    <n v="0.43452958292919502"/>
  </r>
  <r>
    <s v="CENTRE-EST"/>
    <x v="0"/>
    <x v="7"/>
    <s v="038"/>
    <s v="038120"/>
    <s v="50000"/>
    <x v="70"/>
    <n v="26380014600015"/>
    <s v="MEDIANE"/>
    <x v="0"/>
    <x v="0"/>
    <n v="707"/>
    <n v="18"/>
    <n v="2.5499999999999998E-2"/>
    <s v="0"/>
    <n v="322"/>
    <n v="13"/>
    <n v="2.5100000000000001E-2"/>
    <n v="4.0372670807453402E-2"/>
    <n v="4.1333333333333298E-2"/>
    <n v="-9.606625258798962E-4"/>
    <n v="-1.58333333333333E-2"/>
    <n v="585"/>
    <n v="651"/>
    <n v="623"/>
    <n v="1859"/>
    <n v="44"/>
    <n v="35.166666666700003"/>
    <n v="33.6111111111111"/>
  </r>
  <r>
    <s v="CENTRE-EST"/>
    <x v="0"/>
    <x v="7"/>
    <s v="038"/>
    <s v="038039"/>
    <s v="81700"/>
    <x v="71"/>
    <n v="26380025200011"/>
    <s v="CPAGE"/>
    <x v="1"/>
    <x v="0"/>
    <n v="1497"/>
    <n v="3"/>
    <n v="2E-3"/>
    <s v="0"/>
    <n v="1280"/>
    <n v="3"/>
    <n v="1.9E-3"/>
    <n v="2.3437499999999999E-3"/>
    <n v="1.12612612612613E-3"/>
    <n v="1.2176238738738699E-3"/>
    <n v="8.7387387387387002E-4"/>
    <n v="1301"/>
    <n v="1043"/>
    <n v="1049"/>
    <n v="3393"/>
    <n v="432.66666666666703"/>
    <n v="346.6666666667"/>
    <n v="348.66666666666703"/>
  </r>
  <r>
    <s v="CENTRE-EST"/>
    <x v="0"/>
    <x v="7"/>
    <s v="038"/>
    <s v="038020"/>
    <s v="02700"/>
    <x v="72"/>
    <n v="26380015300011"/>
    <s v="CPAGE"/>
    <x v="0"/>
    <x v="0"/>
    <n v="1723"/>
    <n v="0"/>
    <n v="0"/>
    <s v="0"/>
    <n v="1006"/>
    <n v="0"/>
    <n v="0"/>
    <n v="0"/>
    <n v="0"/>
    <n v="0"/>
    <n v="0"/>
    <n v="1174"/>
    <n v="988"/>
    <n v="1168"/>
    <n v="3330"/>
    <n v="1173"/>
    <n v="987"/>
    <n v="1168"/>
  </r>
  <r>
    <s v="CENTRE-EST"/>
    <x v="0"/>
    <x v="8"/>
    <s v="042"/>
    <s v="042009"/>
    <s v="23500"/>
    <x v="73"/>
    <n v="26420013000013"/>
    <s v="MIPIH"/>
    <x v="1"/>
    <x v="0"/>
    <n v="4015"/>
    <n v="4014"/>
    <n v="0.99980000000000002"/>
    <s v="1"/>
    <n v="2595"/>
    <n v="2595"/>
    <n v="1"/>
    <n v="1"/>
    <n v="1"/>
    <n v="0"/>
    <n v="-1.9999999999997797E-4"/>
    <n v="2782"/>
    <n v="2216"/>
    <n v="2447"/>
    <n v="7445"/>
    <n v="7.2061657032755203E-2"/>
    <n v="-0.54309278350000001"/>
    <n v="-0.390383657199801"/>
  </r>
  <r>
    <s v="CENTRE-EST"/>
    <x v="0"/>
    <x v="8"/>
    <s v="042"/>
    <s v="042030"/>
    <s v="50000"/>
    <x v="74"/>
    <n v="26420028800019"/>
    <s v="BERGER LEVRAULT DIS"/>
    <x v="0"/>
    <x v="0"/>
    <n v="742"/>
    <n v="742"/>
    <n v="1"/>
    <s v="1"/>
    <n v="709"/>
    <n v="709"/>
    <n v="1"/>
    <n v="1"/>
    <n v="1"/>
    <n v="0"/>
    <n v="0"/>
    <n v="467"/>
    <n v="376"/>
    <n v="472"/>
    <n v="1315"/>
    <n v="-0.34132581100141002"/>
    <n v="-0.43458646620000002"/>
    <n v="-0.36388140161725102"/>
  </r>
  <r>
    <s v="CENTRE-EST"/>
    <x v="0"/>
    <x v="8"/>
    <s v="042"/>
    <s v="042027"/>
    <s v="50000"/>
    <x v="75"/>
    <n v="26420032000069"/>
    <s v="BERGER LEVRAULT DIS"/>
    <x v="0"/>
    <x v="0"/>
    <n v="27"/>
    <n v="27"/>
    <n v="1"/>
    <s v="1"/>
    <n v="26"/>
    <n v="26"/>
    <n v="1"/>
    <n v="1"/>
    <n v="1"/>
    <n v="0"/>
    <n v="0"/>
    <n v="551"/>
    <n v="539"/>
    <n v="586"/>
    <n v="1676"/>
    <n v="20.192307692307701"/>
    <n v="20.56"/>
    <n v="20.703703703703699"/>
  </r>
  <r>
    <s v="CENTRE-EST"/>
    <x v="0"/>
    <x v="8"/>
    <s v="042"/>
    <s v="042203"/>
    <s v="02800"/>
    <x v="76"/>
    <n v="26420027000017"/>
    <s v="AGFA"/>
    <x v="1"/>
    <x v="0"/>
    <n v="6469"/>
    <n v="6465"/>
    <n v="0.99939999999999996"/>
    <s v="1"/>
    <n v="3871"/>
    <n v="3866"/>
    <n v="0.99850000000000005"/>
    <n v="0.99870834409713205"/>
    <n v="0.97146596858638712"/>
    <n v="2.7242375510744932E-2"/>
    <n v="2.7934031413612836E-2"/>
    <n v="4435"/>
    <n v="3765"/>
    <n v="3791"/>
    <n v="11991"/>
    <n v="0.147180548370409"/>
    <n v="-0.35685001710000003"/>
    <n v="-0.41361175560711499"/>
  </r>
  <r>
    <s v="CENTRE-EST"/>
    <x v="0"/>
    <x v="8"/>
    <s v="042"/>
    <s v="042017"/>
    <s v="20100"/>
    <x v="77"/>
    <n v="26420030400808"/>
    <s v="MIPIH"/>
    <x v="1"/>
    <x v="1"/>
    <n v="19873"/>
    <n v="19844"/>
    <n v="0.99850000000000005"/>
    <s v="1"/>
    <n v="13548"/>
    <n v="13523"/>
    <n v="0.99850000000000005"/>
    <n v="0.99815470918216698"/>
    <n v="0.96430364494427112"/>
    <n v="3.3851064237895856E-2"/>
    <n v="3.4196355055728933E-2"/>
    <n v="14294"/>
    <n v="12536"/>
    <n v="12656"/>
    <n v="39486"/>
    <n v="5.70139761887156E-2"/>
    <n v="-0.39237070429999998"/>
    <n v="-0.36222535779076798"/>
  </r>
  <r>
    <s v="CENTRE-EST"/>
    <x v="0"/>
    <x v="8"/>
    <s v="042"/>
    <s v="042009"/>
    <s v="21500"/>
    <x v="78"/>
    <n v="26420006400014"/>
    <m/>
    <x v="0"/>
    <x v="0"/>
    <n v="1053"/>
    <n v="1051"/>
    <n v="0.99809999999999999"/>
    <s v="1"/>
    <n v="730"/>
    <n v="721"/>
    <n v="0.998"/>
    <n v="0.98767123287671199"/>
    <n v="0.99903753609239709"/>
    <n v="-1.1366303215685103E-2"/>
    <n v="-9.3753609239710656E-4"/>
    <n v="479"/>
    <n v="368"/>
    <n v="423"/>
    <n v="1270"/>
    <n v="-0.33564493758668501"/>
    <n v="-0.63163163160000002"/>
    <n v="-0.59752616555661298"/>
  </r>
  <r>
    <s v="CENTRE-EST"/>
    <x v="0"/>
    <x v="8"/>
    <s v="042"/>
    <s v="042218"/>
    <s v="50100"/>
    <x v="79"/>
    <n v="26420003100013"/>
    <s v="BERGER LEVRAULT DIS"/>
    <x v="0"/>
    <x v="0"/>
    <n v="2641"/>
    <n v="2583"/>
    <n v="0.97799999999999998"/>
    <s v="1"/>
    <n v="701"/>
    <n v="686"/>
    <n v="0.98009999999999997"/>
    <n v="0.97860199714693297"/>
    <n v="0.97549019607843113"/>
    <n v="3.1118010685018405E-3"/>
    <n v="2.5098039215688539E-3"/>
    <n v="594"/>
    <n v="2172"/>
    <n v="2489"/>
    <n v="5255"/>
    <n v="-0.134110787172012"/>
    <n v="-0.2141823444"/>
    <n v="-3.6391792489353397E-2"/>
  </r>
  <r>
    <s v="CENTRE-EST"/>
    <x v="0"/>
    <x v="8"/>
    <s v="042"/>
    <s v="042021"/>
    <s v="50000"/>
    <x v="80"/>
    <n v="26420009800012"/>
    <s v="AGFA"/>
    <x v="0"/>
    <x v="0"/>
    <n v="781"/>
    <n v="730"/>
    <n v="0.93469999999999998"/>
    <s v="1"/>
    <n v="565"/>
    <n v="516"/>
    <n v="0.9345"/>
    <n v="0.91327433628318599"/>
    <n v="0.93802816901408403"/>
    <n v="-2.475383273089804E-2"/>
    <n v="-3.3281690140840592E-3"/>
    <n v="565"/>
    <n v="478"/>
    <n v="507"/>
    <n v="1550"/>
    <n v="9.4961240310077494E-2"/>
    <n v="-0.34340659340000002"/>
    <n v="-0.30547945205479499"/>
  </r>
  <r>
    <s v="CENTRE-EST"/>
    <x v="0"/>
    <x v="8"/>
    <s v="042"/>
    <s v="042017"/>
    <s v="22400"/>
    <x v="81"/>
    <n v="13001561300016"/>
    <s v="CPAGE"/>
    <x v="1"/>
    <x v="0"/>
    <n v="1408"/>
    <n v="1366"/>
    <n v="0.97019999999999995"/>
    <s v="1"/>
    <n v="434"/>
    <n v="366"/>
    <n v="0.97619999999999996"/>
    <n v="0.84331797235022998"/>
    <n v="0.63434163701067603"/>
    <n v="0.20897633533955395"/>
    <n v="0.33585836298932392"/>
    <n v="434"/>
    <n v="482"/>
    <n v="478"/>
    <n v="1394"/>
    <n v="0.185792349726776"/>
    <n v="-0.62047244089999998"/>
    <n v="-0.65007320644216704"/>
  </r>
  <r>
    <s v="CENTRE-EST"/>
    <x v="0"/>
    <x v="8"/>
    <s v="042"/>
    <s v="042203"/>
    <s v="50900"/>
    <x v="82"/>
    <n v="26420039500012"/>
    <s v="MEDIANE"/>
    <x v="0"/>
    <x v="0"/>
    <n v="89"/>
    <n v="83"/>
    <n v="0.93259999999999998"/>
    <s v="0"/>
    <n v="159"/>
    <n v="133"/>
    <n v="0.9355"/>
    <n v="0.83647798742138402"/>
    <n v="0.74007220216606506"/>
    <n v="9.6405785255318954E-2"/>
    <n v="0.19252779783393492"/>
    <n v="199"/>
    <n v="198"/>
    <n v="223"/>
    <n v="620"/>
    <n v="0.49624060150375998"/>
    <n v="1.275862069"/>
    <n v="1.68674698795181"/>
  </r>
  <r>
    <s v="CENTRE-EST"/>
    <x v="0"/>
    <x v="8"/>
    <s v="042"/>
    <s v="042009"/>
    <s v="50000"/>
    <x v="83"/>
    <n v="26420396900037"/>
    <s v="MIPIH"/>
    <x v="1"/>
    <x v="0"/>
    <n v="5072"/>
    <n v="5063"/>
    <n v="0.99819999999999998"/>
    <s v="1"/>
    <n v="2602"/>
    <n v="2128"/>
    <n v="0.99960000000000004"/>
    <n v="0.81783243658724103"/>
    <n v="0.12190221031480201"/>
    <n v="0.69593022627243906"/>
    <n v="0.876297789685198"/>
    <n v="3044"/>
    <n v="2585"/>
    <n v="2784"/>
    <n v="8413"/>
    <n v="0.43045112781954897"/>
    <n v="-0.51682242990000005"/>
    <n v="-0.45012838238198699"/>
  </r>
  <r>
    <s v="CENTRE-EST"/>
    <x v="0"/>
    <x v="8"/>
    <s v="042"/>
    <s v="042203"/>
    <s v="50000"/>
    <x v="84"/>
    <n v="26420008000028"/>
    <s v="BERGER LEVRAULT DIS"/>
    <x v="0"/>
    <x v="0"/>
    <n v="851"/>
    <n v="746"/>
    <n v="0.87660000000000005"/>
    <s v="1"/>
    <n v="382"/>
    <n v="280"/>
    <n v="0.88019999999999998"/>
    <n v="0.73298429319371705"/>
    <n v="0.81434599156118104"/>
    <n v="-8.1361698367463986E-2"/>
    <n v="6.2254008438819008E-2"/>
    <n v="362"/>
    <n v="294"/>
    <n v="373"/>
    <n v="1029"/>
    <n v="0.29285714285714298"/>
    <n v="-0.59166666670000001"/>
    <n v="-0.5"/>
  </r>
  <r>
    <s v="CENTRE-EST"/>
    <x v="0"/>
    <x v="8"/>
    <s v="042"/>
    <s v="042023"/>
    <s v="70000"/>
    <x v="85"/>
    <n v="20003493200018"/>
    <s v="AGFA"/>
    <x v="1"/>
    <x v="0"/>
    <n v="4830"/>
    <n v="4446"/>
    <n v="0.92049999999999998"/>
    <s v="0"/>
    <n v="2145"/>
    <n v="1563"/>
    <n v="0.89959999999999996"/>
    <n v="0.728671328671329"/>
    <n v="0.40312499999999996"/>
    <n v="0.32554632867132904"/>
    <n v="0.51737500000000003"/>
    <n v="3425"/>
    <n v="2862"/>
    <n v="2902"/>
    <n v="9189"/>
    <n v="1.1912987843889999"/>
    <n v="-0.33457335500000002"/>
    <n v="-0.34727845254160999"/>
  </r>
  <r>
    <s v="CENTRE-EST"/>
    <x v="0"/>
    <x v="8"/>
    <s v="042"/>
    <s v="042009"/>
    <s v="50200"/>
    <x v="86"/>
    <n v="26420041100017"/>
    <s v="MEDIANE"/>
    <x v="0"/>
    <x v="0"/>
    <n v="286"/>
    <n v="82"/>
    <n v="0.28670000000000001"/>
    <s v="0"/>
    <n v="126"/>
    <n v="54"/>
    <n v="0.25619999999999998"/>
    <n v="0.42857142857142899"/>
    <n v="0.32673267326732702"/>
    <n v="0.10183875530410197"/>
    <n v="-4.0032673267327012E-2"/>
    <n v="188"/>
    <n v="198"/>
    <n v="229"/>
    <n v="615"/>
    <n v="2.4814814814814801"/>
    <n v="1.3855421687"/>
    <n v="1.7926829268292701"/>
  </r>
  <r>
    <s v="CENTRE-EST"/>
    <x v="0"/>
    <x v="8"/>
    <s v="042"/>
    <s v="042009"/>
    <s v="50100"/>
    <x v="87"/>
    <n v="26420023900012"/>
    <s v="MEDIANE"/>
    <x v="0"/>
    <x v="0"/>
    <n v="313"/>
    <n v="61"/>
    <n v="0.19489999999999999"/>
    <s v="0"/>
    <n v="150"/>
    <n v="38"/>
    <n v="0.1988"/>
    <n v="0.25333333333333302"/>
    <n v="0.28637413394919203"/>
    <n v="-3.3040800615859012E-2"/>
    <n v="-9.1474133949192044E-2"/>
    <n v="383"/>
    <n v="315"/>
    <n v="361"/>
    <n v="1059"/>
    <n v="9.0789473684210495"/>
    <n v="3.5652173913"/>
    <n v="4.9180327868852496"/>
  </r>
  <r>
    <s v="CENTRE-EST"/>
    <x v="0"/>
    <x v="9"/>
    <s v="063"/>
    <s v="063003"/>
    <s v="50000"/>
    <x v="88"/>
    <n v="26630778400014"/>
    <s v="MEDIANE"/>
    <x v="1"/>
    <x v="0"/>
    <n v="870"/>
    <n v="869"/>
    <n v="0.99890000000000001"/>
    <s v="1"/>
    <n v="438"/>
    <n v="438"/>
    <n v="1"/>
    <n v="1"/>
    <n v="0.9968847352024921"/>
    <n v="3.1152647975078995E-3"/>
    <n v="2.0152647975079097E-3"/>
    <n v="703"/>
    <n v="756"/>
    <n v="801"/>
    <n v="2260"/>
    <n v="0.60502283105022803"/>
    <n v="-0.2340425532"/>
    <n v="-7.8250863060989606E-2"/>
  </r>
  <r>
    <s v="CENTRE-EST"/>
    <x v="0"/>
    <x v="9"/>
    <s v="063"/>
    <s v="063012"/>
    <s v="20200"/>
    <x v="89"/>
    <n v="26630746100019"/>
    <s v="MacKesson"/>
    <x v="1"/>
    <x v="1"/>
    <n v="19152"/>
    <n v="17967"/>
    <n v="0.93810000000000004"/>
    <s v="0"/>
    <n v="9978"/>
    <n v="8907"/>
    <n v="0.93789999999999996"/>
    <n v="0.89266386049308499"/>
    <n v="0.94098236503299804"/>
    <n v="-4.8318504539913043E-2"/>
    <n v="-2.8823650329979911E-3"/>
    <n v="18696"/>
    <n v="16034"/>
    <n v="16681"/>
    <n v="51411"/>
    <n v="1.0990232401482001"/>
    <n v="-6.9305781299999994E-2"/>
    <n v="-7.1575666499693893E-2"/>
  </r>
  <r>
    <s v="CENTRE-EST"/>
    <x v="0"/>
    <x v="9"/>
    <s v="063"/>
    <s v="063045"/>
    <s v="21000"/>
    <x v="90"/>
    <n v="26630786700017"/>
    <s v="CPAGE"/>
    <x v="1"/>
    <x v="0"/>
    <n v="2985"/>
    <n v="1839"/>
    <n v="0.61609999999999998"/>
    <s v="0"/>
    <n v="2068"/>
    <n v="1253"/>
    <n v="0.63219999999999998"/>
    <n v="0.60589941972920702"/>
    <n v="0.45457003785830202"/>
    <n v="0.151329381870905"/>
    <n v="0.16152996214169796"/>
    <n v="2349"/>
    <n v="1989"/>
    <n v="2068"/>
    <n v="6406"/>
    <n v="0.87470071827613705"/>
    <n v="2.2096608399999999E-2"/>
    <n v="0.12452419793366"/>
  </r>
  <r>
    <s v="CENTRE-EST"/>
    <x v="0"/>
    <x v="9"/>
    <s v="063"/>
    <s v="063047"/>
    <s v="50000"/>
    <x v="91"/>
    <n v="26630781800010"/>
    <s v="MacKesson"/>
    <x v="0"/>
    <x v="0"/>
    <n v="1142"/>
    <n v="748"/>
    <n v="0.65500000000000003"/>
    <s v="1"/>
    <n v="732"/>
    <n v="291"/>
    <n v="0.68830000000000002"/>
    <n v="0.39754098360655699"/>
    <n v="0.83380681818181801"/>
    <n v="-0.43626583457526102"/>
    <n v="-0.17880681818181798"/>
    <n v="529"/>
    <n v="442"/>
    <n v="515"/>
    <n v="1486"/>
    <n v="0.81786941580756001"/>
    <n v="-0.49078341009999998"/>
    <n v="-0.31149732620320902"/>
  </r>
  <r>
    <s v="CENTRE-EST"/>
    <x v="0"/>
    <x v="9"/>
    <s v="063"/>
    <s v="063019"/>
    <s v="50000"/>
    <x v="92"/>
    <n v="26630787500010"/>
    <s v="MacKesson"/>
    <x v="0"/>
    <x v="0"/>
    <n v="1396"/>
    <n v="1078"/>
    <n v="0.7722"/>
    <s v="0"/>
    <n v="671"/>
    <n v="250"/>
    <n v="0.75149999999999995"/>
    <n v="0.37257824143070001"/>
    <n v="0.97336065573770503"/>
    <n v="-0.60078241430700507"/>
    <n v="-0.20116065573770503"/>
    <n v="561"/>
    <n v="511"/>
    <n v="541"/>
    <n v="1613"/>
    <n v="1.244"/>
    <n v="-0.33463541670000002"/>
    <n v="-0.49814471243042702"/>
  </r>
  <r>
    <s v="CENTRE-EST"/>
    <x v="0"/>
    <x v="9"/>
    <s v="063"/>
    <s v="063065"/>
    <s v="50000"/>
    <x v="93"/>
    <n v="26630783400017"/>
    <s v="CPAGE"/>
    <x v="1"/>
    <x v="0"/>
    <n v="1316"/>
    <n v="0"/>
    <n v="0"/>
    <s v="0"/>
    <n v="171"/>
    <n v="0"/>
    <n v="0"/>
    <n v="0"/>
    <n v="0"/>
    <n v="0"/>
    <n v="0"/>
    <n v="892"/>
    <n v="889"/>
    <n v="936"/>
    <n v="2717"/>
    <n v="891"/>
    <n v="888"/>
    <n v="936"/>
  </r>
  <r>
    <s v="CENTRE-EST"/>
    <x v="0"/>
    <x v="9"/>
    <s v="063"/>
    <s v="063064"/>
    <s v="21400"/>
    <x v="94"/>
    <n v="26630784200010"/>
    <s v="MacKesson"/>
    <x v="1"/>
    <x v="0"/>
    <n v="3139"/>
    <n v="0"/>
    <n v="0"/>
    <s v="0"/>
    <n v="1702"/>
    <n v="0"/>
    <n v="0"/>
    <n v="0"/>
    <n v="0"/>
    <n v="0"/>
    <n v="0"/>
    <n v="1855"/>
    <n v="1739"/>
    <n v="1821"/>
    <n v="5415"/>
    <n v="1854"/>
    <n v="1738"/>
    <n v="1821"/>
  </r>
  <r>
    <s v="CENTRE-EST"/>
    <x v="0"/>
    <x v="9"/>
    <s v="063"/>
    <s v="063056"/>
    <s v="21600"/>
    <x v="95"/>
    <n v="26630785900071"/>
    <s v="CPAGE"/>
    <x v="1"/>
    <x v="0"/>
    <n v="1965"/>
    <n v="0"/>
    <n v="0"/>
    <s v="0"/>
    <n v="93"/>
    <n v="0"/>
    <n v="0"/>
    <n v="0"/>
    <n v="0"/>
    <n v="0"/>
    <n v="0"/>
    <n v="1814"/>
    <n v="1560"/>
    <n v="1744"/>
    <n v="5118"/>
    <n v="1813"/>
    <n v="1559"/>
    <n v="1744"/>
  </r>
  <r>
    <s v="CENTRE-EST"/>
    <x v="0"/>
    <x v="10"/>
    <s v="069"/>
    <s v="069035"/>
    <s v="20300"/>
    <x v="96"/>
    <n v="26690001800018"/>
    <s v="MIPIH"/>
    <x v="1"/>
    <x v="0"/>
    <n v="2972"/>
    <n v="2971"/>
    <n v="0.99970000000000003"/>
    <s v="1"/>
    <n v="2217"/>
    <n v="2216"/>
    <n v="1"/>
    <n v="0.99954894000902095"/>
    <n v="0.88448935008192209"/>
    <n v="0.11505958992709886"/>
    <n v="0.11521064991807795"/>
    <n v="1484"/>
    <n v="1436"/>
    <n v="1539"/>
    <n v="4459"/>
    <n v="-0.33032490974729201"/>
    <n v="-0.55541795670000005"/>
    <n v="-0.48199259508582998"/>
  </r>
  <r>
    <s v="CENTRE-EST"/>
    <x v="0"/>
    <x v="10"/>
    <s v="069"/>
    <s v="069021"/>
    <s v="21300"/>
    <x v="97"/>
    <n v="26690019000015"/>
    <s v="MIPIH"/>
    <x v="1"/>
    <x v="0"/>
    <n v="2635"/>
    <n v="2635"/>
    <n v="1"/>
    <s v="1"/>
    <n v="2363"/>
    <n v="2361"/>
    <n v="0.99750000000000005"/>
    <n v="0.99915361828184501"/>
    <n v="1"/>
    <n v="-8.4638171815498708E-4"/>
    <n v="0"/>
    <n v="1017"/>
    <n v="901"/>
    <n v="1008"/>
    <n v="2926"/>
    <n v="-0.56925031766200795"/>
    <n v="-0.68274647889999995"/>
    <n v="-0.61745730550284605"/>
  </r>
  <r>
    <s v="CENTRE-EST"/>
    <x v="0"/>
    <x v="10"/>
    <s v="069"/>
    <s v="069021"/>
    <s v="20500"/>
    <x v="98"/>
    <n v="26690008300012"/>
    <s v="MIPIH"/>
    <x v="1"/>
    <x v="0"/>
    <n v="6325"/>
    <n v="6325"/>
    <n v="1"/>
    <s v="1"/>
    <n v="4101"/>
    <n v="4094"/>
    <n v="0.99980000000000002"/>
    <n v="0.99829309924408705"/>
    <n v="0.99963383376052706"/>
    <n v="-1.340734516440012E-3"/>
    <n v="3.6616623947294258E-4"/>
    <n v="2160"/>
    <n v="2120"/>
    <n v="2320"/>
    <n v="6600"/>
    <n v="-0.47239863214460198"/>
    <n v="-0.67903103710000001"/>
    <n v="-0.63320158102766799"/>
  </r>
  <r>
    <s v="CENTRE-EST"/>
    <x v="0"/>
    <x v="10"/>
    <s v="069"/>
    <s v="069022"/>
    <s v="20200"/>
    <x v="99"/>
    <n v="26690027300019"/>
    <s v="HCL"/>
    <x v="1"/>
    <x v="1"/>
    <n v="58813"/>
    <n v="57315"/>
    <n v="0.97450000000000003"/>
    <s v="1"/>
    <n v="52601"/>
    <n v="51090"/>
    <n v="0.97509999999999997"/>
    <n v="0.97127431037432699"/>
    <n v="0.97648447720238707"/>
    <n v="-5.210166828060081E-3"/>
    <n v="-1.9844772023870361E-3"/>
    <n v="35244"/>
    <n v="31143"/>
    <n v="32667"/>
    <n v="99054"/>
    <n v="-0.31015854374633001"/>
    <n v="-0.46469455809999999"/>
    <n v="-0.43004449097094999"/>
  </r>
  <r>
    <s v="CENTRE-EST"/>
    <x v="0"/>
    <x v="10"/>
    <s v="069"/>
    <s v="069004"/>
    <s v="50000"/>
    <x v="100"/>
    <n v="26690009100064"/>
    <s v="MEDIANE"/>
    <x v="0"/>
    <x v="0"/>
    <n v="770"/>
    <n v="767"/>
    <n v="0.99609999999999999"/>
    <s v="0"/>
    <n v="326"/>
    <n v="296"/>
    <n v="1"/>
    <n v="0.90797546012269903"/>
    <n v="0.73636363636363611"/>
    <n v="0.17161182375906292"/>
    <n v="0.25973636363636388"/>
    <n v="327"/>
    <n v="305"/>
    <n v="290"/>
    <n v="922"/>
    <n v="0.10472972972973001"/>
    <n v="-0.4821731749"/>
    <n v="-0.62190352020860495"/>
  </r>
  <r>
    <s v="CENTRE-EST"/>
    <x v="0"/>
    <x v="10"/>
    <s v="069"/>
    <s v="069054"/>
    <s v="50500"/>
    <x v="101"/>
    <n v="20007689100015"/>
    <s v="BERGER LEVRAULT DIS"/>
    <x v="0"/>
    <x v="0"/>
    <n v="2327"/>
    <n v="2133"/>
    <n v="0.91659999999999997"/>
    <s v="0"/>
    <n v="2015"/>
    <n v="1762"/>
    <n v="0.9052"/>
    <n v="0.87444168734491301"/>
    <n v="6.4930162325405799E-2"/>
    <n v="0.80951152501950718"/>
    <n v="0.85166983767459414"/>
    <n v="1316"/>
    <n v="1133"/>
    <n v="1085"/>
    <n v="3534"/>
    <n v="-0.25312145289443799"/>
    <n v="-0.40084611320000002"/>
    <n v="-0.491326769807782"/>
  </r>
  <r>
    <s v="CENTRE-EST"/>
    <x v="0"/>
    <x v="10"/>
    <s v="069"/>
    <s v="069007"/>
    <s v="22400"/>
    <x v="102"/>
    <n v="26690013300015"/>
    <s v="AGFA"/>
    <x v="1"/>
    <x v="0"/>
    <n v="1841"/>
    <n v="1770"/>
    <n v="0.96140000000000003"/>
    <s v="1"/>
    <n v="343"/>
    <n v="293"/>
    <n v="0.96040000000000003"/>
    <n v="0.85422740524781304"/>
    <n v="0.79492714516999508"/>
    <n v="5.9300260077817968E-2"/>
    <n v="0.16647285483000496"/>
    <n v="1107"/>
    <n v="1016"/>
    <n v="1049"/>
    <n v="3172"/>
    <n v="2.7781569965870299"/>
    <n v="-0.4020011772"/>
    <n v="-0.40734463276836202"/>
  </r>
  <r>
    <s v="CENTRE-EST"/>
    <x v="0"/>
    <x v="10"/>
    <s v="069"/>
    <s v="069056"/>
    <s v="51000"/>
    <x v="103"/>
    <n v="26690014100018"/>
    <s v="BERGER LEVRAULT DIS"/>
    <x v="0"/>
    <x v="0"/>
    <n v="1257"/>
    <n v="1107"/>
    <n v="0.88070000000000004"/>
    <s v="1"/>
    <n v="701"/>
    <n v="595"/>
    <n v="0.81269999999999998"/>
    <n v="0.84878744650499305"/>
    <n v="0.84088888888888902"/>
    <n v="7.8985576161040294E-3"/>
    <n v="3.9811111111111019E-2"/>
    <n v="708"/>
    <n v="620"/>
    <n v="679"/>
    <n v="2007"/>
    <n v="0.189915966386555"/>
    <n v="-0.26713947989999998"/>
    <n v="-0.38663053297199601"/>
  </r>
  <r>
    <s v="CENTRE-EST"/>
    <x v="0"/>
    <x v="10"/>
    <s v="069"/>
    <s v="069030"/>
    <s v="05000"/>
    <x v="104"/>
    <n v="26690021600018"/>
    <s v="BERGER LEVRAULT DIS"/>
    <x v="0"/>
    <x v="0"/>
    <n v="1111"/>
    <n v="853"/>
    <n v="0.76780000000000004"/>
    <s v="1"/>
    <n v="922"/>
    <n v="677"/>
    <n v="0.80979999999999996"/>
    <n v="0.73427331887201697"/>
    <n v="0.77419354838709709"/>
    <n v="-3.9920229515080119E-2"/>
    <n v="-6.3935483870970478E-3"/>
    <n v="618"/>
    <n v="573"/>
    <n v="624"/>
    <n v="1815"/>
    <n v="-8.71491875923191E-2"/>
    <n v="-0.42985074629999998"/>
    <n v="-0.26846424384525203"/>
  </r>
  <r>
    <s v="CENTRE-EST"/>
    <x v="0"/>
    <x v="10"/>
    <s v="069"/>
    <s v="069026"/>
    <s v="01200"/>
    <x v="105"/>
    <n v="26690020800015"/>
    <s v="BERGER LEVRAULT DIS"/>
    <x v="0"/>
    <x v="0"/>
    <n v="1607"/>
    <n v="1293"/>
    <n v="0.80459999999999998"/>
    <s v="1"/>
    <n v="1222"/>
    <n v="887"/>
    <n v="0.8206"/>
    <n v="0.72585924713584304"/>
    <n v="0.83094713656387709"/>
    <n v="-0.10508788942803404"/>
    <n v="-2.6347136563877105E-2"/>
    <n v="586"/>
    <n v="473"/>
    <n v="508"/>
    <n v="1567"/>
    <n v="-0.33934611048477997"/>
    <n v="-0.66525123850000001"/>
    <n v="-0.60711523588553795"/>
  </r>
  <r>
    <s v="CENTRE-EST"/>
    <x v="0"/>
    <x v="10"/>
    <s v="069"/>
    <s v="069030"/>
    <s v="50000"/>
    <x v="106"/>
    <n v="26690022400012"/>
    <s v="BERGER LEVRAULT DIS"/>
    <x v="0"/>
    <x v="0"/>
    <n v="1318"/>
    <n v="1001"/>
    <n v="0.75949999999999995"/>
    <s v="1"/>
    <n v="1143"/>
    <n v="796"/>
    <n v="0.75839999999999996"/>
    <n v="0.69641294838145196"/>
    <n v="0.76426426426426408"/>
    <n v="-6.7851315882812124E-2"/>
    <n v="-4.7642642642641286E-3"/>
    <n v="611"/>
    <n v="566"/>
    <n v="648"/>
    <n v="1825"/>
    <n v="-0.23241206030150699"/>
    <n v="-0.43115577890000001"/>
    <n v="-0.35264735264735297"/>
  </r>
  <r>
    <s v="CENTRE-EST"/>
    <x v="0"/>
    <x v="10"/>
    <s v="069"/>
    <s v="069056"/>
    <s v="53000"/>
    <x v="107"/>
    <n v="26690023200080"/>
    <s v="MIPIH"/>
    <x v="1"/>
    <x v="0"/>
    <n v="2521"/>
    <n v="655"/>
    <n v="0.25979999999999998"/>
    <s v="1"/>
    <n v="1333"/>
    <n v="468"/>
    <n v="0.318"/>
    <n v="0.35108777194298602"/>
    <n v="0.23306544202066601"/>
    <n v="0.11802232992232001"/>
    <n v="2.6734557979333967E-2"/>
    <n v="983"/>
    <n v="838"/>
    <n v="862"/>
    <n v="2683"/>
    <n v="1.1004273504273501"/>
    <n v="6.4803049599999996E-2"/>
    <n v="0.31603053435114498"/>
  </r>
  <r>
    <s v="CENTRE-EST"/>
    <x v="0"/>
    <x v="10"/>
    <s v="069"/>
    <s v="069035"/>
    <s v="50300"/>
    <x v="108"/>
    <n v="26690018200087"/>
    <s v="BERGER LEVRAULT DIS"/>
    <x v="0"/>
    <x v="0"/>
    <n v="859"/>
    <n v="125"/>
    <n v="0.14549999999999999"/>
    <s v="0"/>
    <n v="672"/>
    <n v="127"/>
    <n v="0.1178"/>
    <n v="0.18898809523809501"/>
    <n v="0.11441441441441401"/>
    <n v="7.4573680823681002E-2"/>
    <n v="3.1085585585585981E-2"/>
    <n v="598"/>
    <n v="521"/>
    <n v="524"/>
    <n v="1643"/>
    <n v="3.7086614173228298"/>
    <n v="3.1349206348999998"/>
    <n v="3.1920000000000002"/>
  </r>
  <r>
    <s v="CENTRE-EST"/>
    <x v="0"/>
    <x v="10"/>
    <s v="069"/>
    <s v="069056"/>
    <s v="20400"/>
    <x v="109"/>
    <n v="26690025700046"/>
    <s v="MIPIH"/>
    <x v="1"/>
    <x v="1"/>
    <n v="5934"/>
    <n v="654"/>
    <n v="0.11020000000000001"/>
    <s v="0"/>
    <n v="3714"/>
    <n v="456"/>
    <n v="0.10440000000000001"/>
    <n v="0.12277867528271399"/>
    <n v="9.7781429745275303E-2"/>
    <n v="2.4997245537438692E-2"/>
    <n v="1.2418570254724703E-2"/>
    <n v="5275"/>
    <n v="4547"/>
    <n v="4890"/>
    <n v="14712"/>
    <n v="10.567982456140401"/>
    <n v="4.3683589137999999"/>
    <n v="6.4770642201834896"/>
  </r>
  <r>
    <s v="CENTRE-EST"/>
    <x v="0"/>
    <x v="10"/>
    <s v="069"/>
    <s v="069048"/>
    <s v="50000"/>
    <x v="110"/>
    <n v="26690005900012"/>
    <s v="MEDIANE"/>
    <x v="0"/>
    <x v="0"/>
    <n v="1269"/>
    <n v="61"/>
    <n v="4.8099999999999997E-2"/>
    <s v="0"/>
    <n v="815"/>
    <n v="71"/>
    <n v="4.4299999999999999E-2"/>
    <n v="8.7116564417177897E-2"/>
    <n v="9.26737633061991E-2"/>
    <n v="-5.5571988890212032E-3"/>
    <n v="-4.4573763306199103E-2"/>
    <n v="966"/>
    <n v="718"/>
    <n v="848"/>
    <n v="2532"/>
    <n v="12.6056338028169"/>
    <n v="10.9666666667"/>
    <n v="12.9016393442623"/>
  </r>
  <r>
    <s v="CENTRE-EST"/>
    <x v="0"/>
    <x v="10"/>
    <s v="069"/>
    <s v="069047"/>
    <s v="50000"/>
    <x v="111"/>
    <n v="26690004200018"/>
    <s v="MEDIANE"/>
    <x v="0"/>
    <x v="0"/>
    <n v="748"/>
    <n v="66"/>
    <n v="8.8200000000000001E-2"/>
    <s v="0"/>
    <n v="546"/>
    <n v="44"/>
    <n v="7.5999999999999998E-2"/>
    <n v="8.0586080586080605E-2"/>
    <n v="0.15828092243186601"/>
    <n v="-7.7694841845785401E-2"/>
    <n v="-7.0080922431866005E-2"/>
    <n v="403"/>
    <n v="405"/>
    <n v="466"/>
    <n v="1274"/>
    <n v="8.1590909090909101"/>
    <n v="5.1363636363999996"/>
    <n v="6.0606060606060597"/>
  </r>
  <r>
    <s v="CENTRE-EST"/>
    <x v="0"/>
    <x v="11"/>
    <s v="073"/>
    <s v="073037"/>
    <s v="50100"/>
    <x v="112"/>
    <n v="26730009300049"/>
    <s v="MIPIH"/>
    <x v="0"/>
    <x v="0"/>
    <n v="962"/>
    <n v="962"/>
    <n v="1"/>
    <s v="1"/>
    <n v="713"/>
    <n v="713"/>
    <n v="1"/>
    <n v="1"/>
    <n v="1"/>
    <n v="0"/>
    <n v="0"/>
    <n v="482"/>
    <n v="409"/>
    <n v="428"/>
    <n v="1319"/>
    <n v="-0.32398316970546998"/>
    <n v="-0.48030495550000002"/>
    <n v="-0.55509355509355496"/>
  </r>
  <r>
    <s v="CENTRE-EST"/>
    <x v="0"/>
    <x v="11"/>
    <s v="073"/>
    <s v="073037"/>
    <s v="02400"/>
    <x v="113"/>
    <n v="26730013500014"/>
    <s v="MIPIH"/>
    <x v="1"/>
    <x v="0"/>
    <n v="2793"/>
    <n v="2793"/>
    <n v="1"/>
    <s v="1"/>
    <n v="2395"/>
    <n v="2395"/>
    <n v="1"/>
    <n v="1"/>
    <n v="1"/>
    <n v="0"/>
    <n v="0"/>
    <n v="1818"/>
    <n v="1355"/>
    <n v="1427"/>
    <n v="4600"/>
    <n v="-0.24091858037578301"/>
    <n v="-0.46800157050000002"/>
    <n v="-0.489079842463301"/>
  </r>
  <r>
    <s v="CENTRE-EST"/>
    <x v="0"/>
    <x v="11"/>
    <s v="073"/>
    <s v="073037"/>
    <s v="80200"/>
    <x v="114"/>
    <n v="20005029200016"/>
    <s v="MIPIH"/>
    <x v="1"/>
    <x v="1"/>
    <n v="15055"/>
    <n v="15055"/>
    <n v="1"/>
    <s v="1"/>
    <n v="7999"/>
    <n v="7998"/>
    <n v="0.99990000000000001"/>
    <n v="0.999874984373047"/>
    <n v="0.93829169910126708"/>
    <n v="6.158328527177992E-2"/>
    <n v="6.1708300898732915E-2"/>
    <n v="8941"/>
    <n v="7982"/>
    <n v="8264"/>
    <n v="25187"/>
    <n v="0.11790447611903"/>
    <n v="-0.51747068070000002"/>
    <n v="-0.45107937562271699"/>
  </r>
  <r>
    <s v="CENTRE-EST"/>
    <x v="0"/>
    <x v="11"/>
    <s v="073"/>
    <s v="073037"/>
    <s v="81600"/>
    <x v="115"/>
    <n v="26730006900015"/>
    <s v="AGFA"/>
    <x v="1"/>
    <x v="0"/>
    <n v="2223"/>
    <n v="2164"/>
    <n v="0.97350000000000003"/>
    <s v="1"/>
    <n v="2284"/>
    <n v="2227"/>
    <n v="0.97609999999999997"/>
    <n v="0.975043782837128"/>
    <n v="0.91203235591506604"/>
    <n v="6.3011426922061964E-2"/>
    <n v="6.1467644084933992E-2"/>
    <n v="2749"/>
    <n v="1376"/>
    <n v="1447"/>
    <n v="5572"/>
    <n v="0.23439604849573401"/>
    <n v="-0.49762687109999998"/>
    <n v="-0.33133086876155299"/>
  </r>
  <r>
    <s v="CENTRE-EST"/>
    <x v="0"/>
    <x v="11"/>
    <s v="073"/>
    <s v="073037"/>
    <s v="81800"/>
    <x v="116"/>
    <n v="26731109000018"/>
    <s v="AGFA"/>
    <x v="1"/>
    <x v="0"/>
    <n v="3973"/>
    <n v="3906"/>
    <n v="0.98309999999999997"/>
    <s v="1"/>
    <n v="2402"/>
    <n v="2329"/>
    <n v="0.98209999999999997"/>
    <n v="0.96960865945045804"/>
    <n v="0.92717391304347807"/>
    <n v="4.2434746406979973E-2"/>
    <n v="5.5926086956521903E-2"/>
    <n v="3016"/>
    <n v="2521"/>
    <n v="2952"/>
    <n v="8489"/>
    <n v="0.29497638471447002"/>
    <n v="-0.35441741360000001"/>
    <n v="-0.244239631336406"/>
  </r>
  <r>
    <s v="CENTRE-EST"/>
    <x v="0"/>
    <x v="11"/>
    <s v="073"/>
    <s v="073037"/>
    <s v="70100"/>
    <x v="117"/>
    <n v="26730014300018"/>
    <s v="AGFA"/>
    <x v="0"/>
    <x v="0"/>
    <n v="778"/>
    <n v="728"/>
    <n v="0.93569999999999998"/>
    <s v="1"/>
    <n v="482"/>
    <n v="459"/>
    <n v="0.96430000000000005"/>
    <n v="0.95228215767634905"/>
    <n v="0.84705882352941209"/>
    <n v="0.10522333414693696"/>
    <n v="8.864117647058789E-2"/>
    <n v="460"/>
    <n v="457"/>
    <n v="521"/>
    <n v="1438"/>
    <n v="2.1786492374726899E-3"/>
    <n v="-4.3572984999999996E-3"/>
    <n v="-0.284340659340659"/>
  </r>
  <r>
    <s v="CENTRE-EST"/>
    <x v="0"/>
    <x v="11"/>
    <s v="073"/>
    <s v="073037"/>
    <s v="88500"/>
    <x v="118"/>
    <n v="26730004400018"/>
    <s v="MacKesson"/>
    <x v="1"/>
    <x v="0"/>
    <n v="2336"/>
    <n v="1683"/>
    <n v="0.72050000000000003"/>
    <s v="1"/>
    <n v="1843"/>
    <n v="1179"/>
    <n v="0.71379999999999999"/>
    <n v="0.63971785132935399"/>
    <n v="0.71266375545851501"/>
    <n v="-7.2945904129161021E-2"/>
    <n v="7.8362445414850157E-3"/>
    <n v="1491"/>
    <n v="1236"/>
    <n v="1305"/>
    <n v="4032"/>
    <n v="0.26463104325699699"/>
    <n v="-0.24908869989999999"/>
    <n v="-0.22459893048128299"/>
  </r>
  <r>
    <s v="CENTRE-EST"/>
    <x v="1"/>
    <x v="12"/>
    <s v="021"/>
    <s v="021061"/>
    <s v="00400"/>
    <x v="119"/>
    <n v="20004781900012"/>
    <s v="CPAGE"/>
    <x v="1"/>
    <x v="0"/>
    <n v="3389"/>
    <n v="3350"/>
    <n v="0.98850000000000005"/>
    <s v="1"/>
    <n v="1878"/>
    <n v="1846"/>
    <n v="0.99099999999999999"/>
    <n v="0.98296059637912703"/>
    <n v="0.98808637379002207"/>
    <n v="-5.1257774108950382E-3"/>
    <n v="4.1362620997797972E-4"/>
    <n v="2897"/>
    <n v="2151"/>
    <n v="1982"/>
    <n v="7030"/>
    <n v="0.56933911159263295"/>
    <n v="-0.47227674190000002"/>
    <n v="-0.40835820895522401"/>
  </r>
  <r>
    <s v="CENTRE-EST"/>
    <x v="1"/>
    <x v="12"/>
    <s v="021"/>
    <s v="021014"/>
    <s v="31500"/>
    <x v="120"/>
    <n v="26210006800010"/>
    <s v="CPAGE"/>
    <x v="1"/>
    <x v="0"/>
    <n v="1808"/>
    <n v="1698"/>
    <n v="0.93920000000000003"/>
    <s v="1"/>
    <n v="1508"/>
    <n v="1401"/>
    <n v="0.9556"/>
    <n v="0.92904509283819603"/>
    <n v="0.96342000881445611"/>
    <n v="-3.4374915976260079E-2"/>
    <n v="-2.4220008814456073E-2"/>
    <n v="1428"/>
    <n v="1390"/>
    <n v="1427"/>
    <n v="4245"/>
    <n v="1.9271948608137E-2"/>
    <n v="-0.37330928759999998"/>
    <n v="-0.15959952885747899"/>
  </r>
  <r>
    <s v="CENTRE-EST"/>
    <x v="1"/>
    <x v="12"/>
    <s v="021"/>
    <s v="021014"/>
    <s v="01300"/>
    <x v="121"/>
    <n v="26210002700016"/>
    <s v="CPAGE"/>
    <x v="0"/>
    <x v="0"/>
    <n v="1124"/>
    <n v="1066"/>
    <n v="0.94840000000000002"/>
    <s v="1"/>
    <n v="665"/>
    <n v="605"/>
    <n v="0.94530000000000003"/>
    <n v="0.90977443609022601"/>
    <n v="0.98"/>
    <n v="-7.0225563909773969E-2"/>
    <n v="-3.1599999999999961E-2"/>
    <n v="723"/>
    <n v="688"/>
    <n v="688"/>
    <n v="2099"/>
    <n v="0.19504132231405"/>
    <n v="-0.32482826300000001"/>
    <n v="-0.35459662288930599"/>
  </r>
  <r>
    <s v="CENTRE-EST"/>
    <x v="1"/>
    <x v="12"/>
    <s v="021"/>
    <s v="021014"/>
    <s v="01900"/>
    <x v="122"/>
    <n v="26210008400017"/>
    <s v="CPAGE"/>
    <x v="0"/>
    <x v="0"/>
    <n v="478"/>
    <n v="416"/>
    <n v="0.87029999999999996"/>
    <s v="1"/>
    <n v="302"/>
    <n v="242"/>
    <n v="0.8659"/>
    <n v="0.80132450331125804"/>
    <n v="0.86129753914988805"/>
    <n v="-5.9973035838630007E-2"/>
    <n v="9.0024608501119152E-3"/>
    <n v="452"/>
    <n v="353"/>
    <n v="422"/>
    <n v="1227"/>
    <n v="0.86776859504132198"/>
    <n v="-0.1713615023"/>
    <n v="1.44230769230769E-2"/>
  </r>
  <r>
    <s v="CENTRE-EST"/>
    <x v="1"/>
    <x v="12"/>
    <s v="021"/>
    <s v="021062"/>
    <s v="32500"/>
    <x v="123"/>
    <n v="26210018300017"/>
    <s v="CPAGE"/>
    <x v="1"/>
    <x v="0"/>
    <n v="3380"/>
    <n v="1466"/>
    <n v="0.43369999999999997"/>
    <s v="0"/>
    <n v="2608"/>
    <n v="237"/>
    <n v="0.22489999999999999"/>
    <n v="9.08742331288344E-2"/>
    <n v="0"/>
    <n v="9.08742331288344E-2"/>
    <n v="0.43369999999999997"/>
    <n v="2592"/>
    <n v="2370"/>
    <n v="2665"/>
    <n v="7627"/>
    <n v="9.9367088607594898"/>
    <n v="2.2599724897"/>
    <n v="0.81787175989086003"/>
  </r>
  <r>
    <s v="CENTRE-EST"/>
    <x v="1"/>
    <x v="12"/>
    <s v="021"/>
    <s v="021060"/>
    <s v="31500"/>
    <x v="124"/>
    <n v="20004782700015"/>
    <s v="MacKesson"/>
    <x v="1"/>
    <x v="1"/>
    <n v="5840"/>
    <n v="3"/>
    <n v="5.0000000000000001E-4"/>
    <s v="0"/>
    <n v="3795"/>
    <n v="3"/>
    <n v="4.0000000000000002E-4"/>
    <n v="7.9051383399209496E-4"/>
    <n v="3.9603960396039601E-4"/>
    <n v="3.9447423003169895E-4"/>
    <n v="1.03960396039604E-4"/>
    <n v="4019"/>
    <n v="3192"/>
    <n v="3707"/>
    <n v="10918"/>
    <n v="1338.6666666666699"/>
    <n v="1063"/>
    <n v="1234.6666666666699"/>
  </r>
  <r>
    <s v="CENTRE-EST"/>
    <x v="1"/>
    <x v="12"/>
    <s v="021"/>
    <s v="021014"/>
    <s v="31700"/>
    <x v="125"/>
    <n v="26210007600013"/>
    <s v="CPAGE"/>
    <x v="1"/>
    <x v="1"/>
    <n v="14415"/>
    <n v="0"/>
    <n v="0"/>
    <s v="0"/>
    <n v="9218"/>
    <n v="0"/>
    <n v="0"/>
    <n v="0"/>
    <n v="0"/>
    <n v="0"/>
    <n v="0"/>
    <n v="15140"/>
    <n v="12578"/>
    <n v="13055"/>
    <n v="40773"/>
    <n v="15139"/>
    <n v="12577"/>
    <n v="13055"/>
  </r>
  <r>
    <s v="CENTRE-EST"/>
    <x v="1"/>
    <x v="13"/>
    <s v="025"/>
    <s v="025018"/>
    <s v="02500"/>
    <x v="126"/>
    <n v="26250475600012"/>
    <s v="AGFA"/>
    <x v="0"/>
    <x v="0"/>
    <n v="1172"/>
    <n v="1141"/>
    <n v="0.97350000000000003"/>
    <s v="1"/>
    <n v="690"/>
    <n v="655"/>
    <n v="0.97570000000000001"/>
    <n v="0.94927536231884102"/>
    <n v="0.94680134680134709"/>
    <n v="2.4740155174939327E-3"/>
    <n v="2.6698653198652944E-2"/>
    <n v="640"/>
    <n v="682"/>
    <n v="615"/>
    <n v="1937"/>
    <n v="-2.2900763358778699E-2"/>
    <n v="-0.48605877920000001"/>
    <n v="-0.46099912357581102"/>
  </r>
  <r>
    <s v="CENTRE-EST"/>
    <x v="1"/>
    <x v="13"/>
    <s v="025"/>
    <s v="025006"/>
    <s v="15400"/>
    <x v="127"/>
    <n v="26250429300016"/>
    <s v="CPAGE"/>
    <x v="1"/>
    <x v="0"/>
    <n v="2001"/>
    <n v="1932"/>
    <n v="0.96550000000000002"/>
    <s v="1"/>
    <n v="834"/>
    <n v="695"/>
    <n v="0.96419999999999995"/>
    <n v="0.83333333333333304"/>
    <n v="2.35178833904949E-2"/>
    <n v="0.80981544994283816"/>
    <n v="0.94198211660950515"/>
    <n v="1383"/>
    <n v="1054"/>
    <n v="1203"/>
    <n v="3640"/>
    <n v="0.98992805755395696"/>
    <n v="-0.49761677789999997"/>
    <n v="-0.37732919254658398"/>
  </r>
  <r>
    <s v="CENTRE-EST"/>
    <x v="1"/>
    <x v="13"/>
    <s v="025"/>
    <s v="025006"/>
    <s v="10100"/>
    <x v="128"/>
    <n v="26250176000017"/>
    <s v="CPAGE"/>
    <x v="1"/>
    <x v="1"/>
    <n v="16069"/>
    <n v="13673"/>
    <n v="0.85089999999999999"/>
    <s v="1"/>
    <n v="7083"/>
    <n v="5339"/>
    <n v="0.82499999999999996"/>
    <n v="0.75377664831286195"/>
    <n v="0.600645025590689"/>
    <n v="0.15313162272217296"/>
    <n v="0.25025497440931099"/>
    <n v="12344"/>
    <n v="11124"/>
    <n v="11324"/>
    <n v="34792"/>
    <n v="1.3120434538303101"/>
    <n v="-0.14993122419999999"/>
    <n v="-0.17179843487164501"/>
  </r>
  <r>
    <s v="CENTRE-EST"/>
    <x v="1"/>
    <x v="13"/>
    <s v="025"/>
    <s v="025006"/>
    <s v="11000"/>
    <x v="129"/>
    <n v="26250673600012"/>
    <s v="AGFA"/>
    <x v="0"/>
    <x v="0"/>
    <n v="21"/>
    <n v="17"/>
    <n v="0.8095"/>
    <s v="1"/>
    <n v="15"/>
    <n v="11"/>
    <n v="1"/>
    <n v="0.73333333333333295"/>
    <n v="1"/>
    <n v="-0.26666666666666705"/>
    <n v="-0.1905"/>
    <n v="520"/>
    <n v="585"/>
    <n v="613"/>
    <n v="1718"/>
    <n v="46.272727272727302"/>
    <n v="52.181818181799997"/>
    <n v="35.058823529411796"/>
  </r>
  <r>
    <s v="CENTRE-EST"/>
    <x v="1"/>
    <x v="13"/>
    <s v="025"/>
    <s v="025006"/>
    <s v="12800"/>
    <x v="130"/>
    <n v="26250177800019"/>
    <s v="BERGER LEVRAULT DIS"/>
    <x v="0"/>
    <x v="0"/>
    <n v="1143"/>
    <n v="921"/>
    <n v="0.80579999999999996"/>
    <s v="1"/>
    <n v="840"/>
    <n v="606"/>
    <n v="0.77380000000000004"/>
    <n v="0.72142857142857097"/>
    <n v="0.78822495606326903"/>
    <n v="-6.6796384634698058E-2"/>
    <n v="1.7575043936730927E-2"/>
    <n v="477"/>
    <n v="472"/>
    <n v="445"/>
    <n v="1394"/>
    <n v="-0.212871287128713"/>
    <n v="-0.40253164559999999"/>
    <n v="-0.51682953311617796"/>
  </r>
  <r>
    <s v="CENTRE-EST"/>
    <x v="1"/>
    <x v="13"/>
    <s v="025"/>
    <s v="025002"/>
    <s v="02500"/>
    <x v="131"/>
    <n v="26250047300018"/>
    <s v="CPAGE"/>
    <x v="0"/>
    <x v="0"/>
    <n v="522"/>
    <n v="258"/>
    <n v="0.49430000000000002"/>
    <s v="0"/>
    <n v="378"/>
    <n v="191"/>
    <n v="0.47410000000000002"/>
    <n v="0.50529100529100501"/>
    <n v="0.24104234527687302"/>
    <n v="0.264248660014132"/>
    <n v="0.253257654723127"/>
    <n v="650"/>
    <n v="608"/>
    <n v="635"/>
    <n v="1893"/>
    <n v="2.40314136125654"/>
    <n v="1.5546218487000001"/>
    <n v="1.46124031007752"/>
  </r>
  <r>
    <s v="CENTRE-EST"/>
    <x v="1"/>
    <x v="13"/>
    <s v="025"/>
    <s v="025033"/>
    <s v="15700"/>
    <x v="132"/>
    <n v="26250462400012"/>
    <s v="MacKesson"/>
    <x v="1"/>
    <x v="0"/>
    <n v="4492"/>
    <n v="1085"/>
    <n v="0.24149999999999999"/>
    <s v="1"/>
    <n v="2504"/>
    <n v="141"/>
    <n v="0.22159999999999999"/>
    <n v="5.6309904153354601E-2"/>
    <n v="0"/>
    <n v="5.6309904153354601E-2"/>
    <n v="0.24149999999999999"/>
    <n v="3309"/>
    <n v="3025"/>
    <n v="3245"/>
    <n v="9579"/>
    <n v="22.468085106383"/>
    <n v="2.0679513185"/>
    <n v="1.99078341013825"/>
  </r>
  <r>
    <s v="CENTRE-EST"/>
    <x v="1"/>
    <x v="13"/>
    <s v="025"/>
    <s v="025006"/>
    <s v="11900"/>
    <x v="133"/>
    <n v="26250175200170"/>
    <s v="CPAGE"/>
    <x v="0"/>
    <x v="0"/>
    <n v="16"/>
    <n v="0"/>
    <n v="0"/>
    <s v="0"/>
    <n v="36"/>
    <n v="0"/>
    <n v="0"/>
    <n v="0"/>
    <n v="6.3829787234042493E-2"/>
    <n v="-6.3829787234042493E-2"/>
    <n v="-6.3829787234042493E-2"/>
    <n v="0"/>
    <n v="0"/>
    <n v="0"/>
    <n v="0"/>
    <n v="-1"/>
    <n v="-1"/>
    <n v="0"/>
  </r>
  <r>
    <s v="CENTRE-EST"/>
    <x v="1"/>
    <x v="13"/>
    <s v="025"/>
    <s v="025051"/>
    <s v="14700"/>
    <x v="134"/>
    <n v="26250411100010"/>
    <s v="CPAGE"/>
    <x v="0"/>
    <x v="0"/>
    <n v="684"/>
    <n v="0"/>
    <n v="0"/>
    <s v="0"/>
    <n v="477"/>
    <n v="0"/>
    <n v="0"/>
    <n v="0"/>
    <n v="0"/>
    <n v="0"/>
    <n v="0"/>
    <n v="690"/>
    <n v="590"/>
    <n v="525"/>
    <n v="1805"/>
    <n v="689"/>
    <n v="589"/>
    <n v="0"/>
  </r>
  <r>
    <s v="CENTRE-EST"/>
    <x v="1"/>
    <x v="13"/>
    <s v="025"/>
    <s v="025016"/>
    <s v="05900"/>
    <x v="135"/>
    <n v="26250434300019"/>
    <s v="CPAGE"/>
    <x v="0"/>
    <x v="0"/>
    <n v="1082"/>
    <n v="0"/>
    <n v="0"/>
    <s v="0"/>
    <n v="478"/>
    <n v="0"/>
    <n v="0"/>
    <n v="0"/>
    <n v="0"/>
    <n v="0"/>
    <n v="0"/>
    <n v="762"/>
    <n v="810"/>
    <n v="743"/>
    <n v="2315"/>
    <n v="761"/>
    <n v="809"/>
    <n v="743"/>
  </r>
  <r>
    <s v="CENTRE-EST"/>
    <x v="1"/>
    <x v="14"/>
    <s v="070"/>
    <s v="070055"/>
    <s v="16900"/>
    <x v="136"/>
    <n v="26700661700109"/>
    <s v="CPAGE"/>
    <x v="1"/>
    <x v="1"/>
    <n v="7770"/>
    <n v="7712"/>
    <n v="0.99250000000000005"/>
    <s v="1"/>
    <n v="3993"/>
    <n v="3931"/>
    <n v="0.99280000000000002"/>
    <n v="0.98447282744803399"/>
    <n v="5.7138258490262397E-2"/>
    <n v="0.92733456895777155"/>
    <n v="0.93536174150973761"/>
    <n v="6417"/>
    <n v="5020"/>
    <n v="5925"/>
    <n v="17362"/>
    <n v="0.63240905621979204"/>
    <n v="-0.3824578669"/>
    <n v="-0.23171680497925301"/>
  </r>
  <r>
    <s v="CENTRE-EST"/>
    <x v="1"/>
    <x v="14"/>
    <s v="070"/>
    <s v="070055"/>
    <s v="16300"/>
    <x v="137"/>
    <n v="26700002400013"/>
    <s v="CPAGE"/>
    <x v="1"/>
    <x v="0"/>
    <n v="2023"/>
    <n v="1554"/>
    <n v="0.76819999999999999"/>
    <s v="0"/>
    <n v="916"/>
    <n v="0"/>
    <n v="3.3999999999999998E-3"/>
    <n v="0"/>
    <n v="0"/>
    <n v="0"/>
    <n v="0.76819999999999999"/>
    <n v="1512"/>
    <n v="1229"/>
    <n v="1188"/>
    <n v="3929"/>
    <n v="1511"/>
    <n v="203.8333333333"/>
    <n v="-0.235521235521235"/>
  </r>
  <r>
    <s v="CENTRE-EST"/>
    <x v="1"/>
    <x v="15"/>
    <s v="039"/>
    <s v="039032"/>
    <s v="14100"/>
    <x v="138"/>
    <n v="26390004500018"/>
    <s v="CPAGE"/>
    <x v="1"/>
    <x v="0"/>
    <n v="3914"/>
    <n v="3825"/>
    <n v="0.97729999999999995"/>
    <s v="1"/>
    <n v="1981"/>
    <n v="1869"/>
    <n v="0.97260000000000002"/>
    <n v="0.94346289752650203"/>
    <n v="3.0543677458766004E-4"/>
    <n v="0.94315746075191442"/>
    <n v="0.97699456322541234"/>
    <n v="3000"/>
    <n v="2606"/>
    <n v="2980"/>
    <n v="8586"/>
    <n v="0.60513643659711103"/>
    <n v="-0.28641840089999998"/>
    <n v="-0.220915032679739"/>
  </r>
  <r>
    <s v="CENTRE-EST"/>
    <x v="1"/>
    <x v="15"/>
    <s v="039"/>
    <s v="039032"/>
    <s v="11600"/>
    <x v="139"/>
    <n v="26390014400019"/>
    <s v="CPAGE"/>
    <x v="1"/>
    <x v="1"/>
    <n v="2122"/>
    <n v="2043"/>
    <n v="0.96279999999999999"/>
    <s v="1"/>
    <n v="1119"/>
    <n v="1029"/>
    <n v="0.96950000000000003"/>
    <n v="0.91957104557640701"/>
    <n v="0.32832729155877804"/>
    <n v="0.59124375401762896"/>
    <n v="0.63447270844122194"/>
    <n v="1885"/>
    <n v="1799"/>
    <n v="1872"/>
    <n v="5556"/>
    <n v="0.83187560738581201"/>
    <n v="-0.18078324230000001"/>
    <n v="-8.3700440528634304E-2"/>
  </r>
  <r>
    <s v="CENTRE-EST"/>
    <x v="1"/>
    <x v="15"/>
    <s v="039"/>
    <s v="039015"/>
    <s v="16200"/>
    <x v="140"/>
    <n v="26390011000010"/>
    <s v="CPAGE"/>
    <x v="1"/>
    <x v="0"/>
    <n v="1395"/>
    <n v="1369"/>
    <n v="0.98140000000000005"/>
    <s v="1"/>
    <n v="432"/>
    <n v="392"/>
    <n v="0.9778"/>
    <n v="0.907407407407407"/>
    <n v="0.95383932534398608"/>
    <n v="-4.6431917936579081E-2"/>
    <n v="2.7560674656013973E-2"/>
    <n v="947"/>
    <n v="900"/>
    <n v="829"/>
    <n v="2676"/>
    <n v="1.4158163265306101"/>
    <n v="-0.2139737991"/>
    <n v="-0.39444850255661101"/>
  </r>
  <r>
    <s v="CENTRE-EST"/>
    <x v="1"/>
    <x v="15"/>
    <s v="039"/>
    <s v="039015"/>
    <s v="40000"/>
    <x v="141"/>
    <n v="26390006000017"/>
    <s v="CPAGE"/>
    <x v="0"/>
    <x v="0"/>
    <n v="862"/>
    <n v="832"/>
    <n v="0.96519999999999995"/>
    <s v="1"/>
    <n v="286"/>
    <n v="258"/>
    <n v="0.81089999999999995"/>
    <n v="0.90209790209790197"/>
    <n v="0.97546728971962604"/>
    <n v="-7.3369387621724069E-2"/>
    <n v="-1.0267289719626094E-2"/>
    <n v="591"/>
    <n v="451"/>
    <n v="541"/>
    <n v="1583"/>
    <n v="1.2906976744186001"/>
    <n v="-0.32585949180000001"/>
    <n v="-0.34975961538461497"/>
  </r>
  <r>
    <s v="CENTRE-EST"/>
    <x v="1"/>
    <x v="15"/>
    <s v="039"/>
    <s v="039015"/>
    <s v="14500"/>
    <x v="142"/>
    <n v="26390005200014"/>
    <s v="CPAGE"/>
    <x v="1"/>
    <x v="1"/>
    <n v="6221"/>
    <n v="6159"/>
    <n v="0.99"/>
    <s v="1"/>
    <n v="2862"/>
    <n v="446"/>
    <n v="0.98060000000000003"/>
    <n v="0.15583508036338201"/>
    <n v="0"/>
    <n v="0.15583508036338201"/>
    <n v="0.99"/>
    <n v="3843"/>
    <n v="3741"/>
    <n v="3674"/>
    <n v="11258"/>
    <n v="7.6165919282511201"/>
    <n v="-0.26819248829999998"/>
    <n v="-0.40347459003084901"/>
  </r>
  <r>
    <s v="CENTRE-EST"/>
    <x v="1"/>
    <x v="15"/>
    <s v="039"/>
    <s v="039032"/>
    <s v="16500"/>
    <x v="143"/>
    <n v="26390012800012"/>
    <s v="CPAGE"/>
    <x v="0"/>
    <x v="0"/>
    <n v="2585"/>
    <n v="0"/>
    <n v="0"/>
    <s v="0"/>
    <n v="1797"/>
    <n v="0"/>
    <n v="0"/>
    <n v="0"/>
    <n v="0"/>
    <n v="0"/>
    <n v="0"/>
    <n v="2102"/>
    <n v="1771"/>
    <n v="2031"/>
    <n v="5904"/>
    <n v="2101"/>
    <n v="1770"/>
    <n v="2031"/>
  </r>
  <r>
    <s v="CENTRE-EST"/>
    <x v="1"/>
    <x v="16"/>
    <s v="058"/>
    <s v="058002"/>
    <s v="35300"/>
    <x v="144"/>
    <n v="26580004500014"/>
    <s v="CPAGE"/>
    <x v="0"/>
    <x v="0"/>
    <n v="1175"/>
    <n v="1172"/>
    <n v="0.99739999999999995"/>
    <s v="0"/>
    <n v="488"/>
    <n v="488"/>
    <n v="0.99660000000000004"/>
    <n v="1"/>
    <n v="0.99773499433748603"/>
    <n v="2.2650056625139747E-3"/>
    <n v="-3.3499433748607199E-4"/>
    <n v="881"/>
    <n v="701"/>
    <n v="771"/>
    <n v="2353"/>
    <n v="0.80532786885245899"/>
    <n v="-0.40340425530000001"/>
    <n v="-0.34215017064846398"/>
  </r>
  <r>
    <s v="CENTRE-EST"/>
    <x v="1"/>
    <x v="16"/>
    <s v="058"/>
    <s v="058002"/>
    <s v="34400"/>
    <x v="145"/>
    <n v="26580003700011"/>
    <s v="CPAGE"/>
    <x v="1"/>
    <x v="0"/>
    <n v="1843"/>
    <n v="1774"/>
    <n v="0.96260000000000001"/>
    <s v="0"/>
    <n v="1169"/>
    <n v="1105"/>
    <n v="0.96450000000000002"/>
    <n v="0.945252352437981"/>
    <n v="0.96793680297397811"/>
    <n v="-2.2684450535997103E-2"/>
    <n v="-5.3368029739780942E-3"/>
    <n v="1385"/>
    <n v="1322"/>
    <n v="1536"/>
    <n v="4243"/>
    <n v="0.25339366515837097"/>
    <n v="-0.2945570971"/>
    <n v="-0.13416009019165701"/>
  </r>
  <r>
    <s v="CENTRE-EST"/>
    <x v="1"/>
    <x v="16"/>
    <s v="058"/>
    <s v="058021"/>
    <s v="05800"/>
    <x v="146"/>
    <n v="26580017700023"/>
    <s v="AGFA"/>
    <x v="0"/>
    <x v="0"/>
    <n v="301"/>
    <n v="271"/>
    <n v="0.90029999999999999"/>
    <s v="1"/>
    <n v="181"/>
    <n v="163"/>
    <n v="0.89770000000000005"/>
    <n v="0.900552486187845"/>
    <n v="0.91648822269807306"/>
    <n v="-1.593573651022806E-2"/>
    <n v="-1.6188222698073074E-2"/>
    <n v="227"/>
    <n v="178"/>
    <n v="154"/>
    <n v="559"/>
    <n v="0.39263803680981602"/>
    <n v="-0.43670886079999999"/>
    <n v="-0.43173431734317302"/>
  </r>
  <r>
    <s v="CENTRE-EST"/>
    <x v="1"/>
    <x v="16"/>
    <s v="058"/>
    <s v="058021"/>
    <s v="04700"/>
    <x v="147"/>
    <n v="26580005200010"/>
    <s v="CPAGE"/>
    <x v="0"/>
    <x v="0"/>
    <n v="917"/>
    <n v="854"/>
    <n v="0.93130000000000002"/>
    <s v="0"/>
    <n v="308"/>
    <n v="243"/>
    <n v="0.94640000000000002"/>
    <n v="0.78896103896103897"/>
    <n v="0.9357277882797731"/>
    <n v="-0.14676674931873412"/>
    <n v="-4.4277882797730816E-3"/>
    <n v="619"/>
    <n v="459"/>
    <n v="480"/>
    <n v="1558"/>
    <n v="1.5473251028806601"/>
    <n v="-0.59344552699999997"/>
    <n v="-0.43793911007025799"/>
  </r>
  <r>
    <s v="CENTRE-EST"/>
    <x v="1"/>
    <x v="16"/>
    <s v="058"/>
    <s v="058008"/>
    <s v="50000"/>
    <x v="148"/>
    <n v="26580007800015"/>
    <s v="BERGER LEVRAULT DIS"/>
    <x v="1"/>
    <x v="0"/>
    <n v="1622"/>
    <n v="831"/>
    <n v="0.51229999999999998"/>
    <s v="1"/>
    <n v="1039"/>
    <n v="453"/>
    <n v="0.43169999999999997"/>
    <n v="0.43599615014436999"/>
    <n v="0.50642054574638806"/>
    <n v="-7.0424395602018075E-2"/>
    <n v="5.8794542536119154E-3"/>
    <n v="789"/>
    <n v="692"/>
    <n v="713"/>
    <n v="2194"/>
    <n v="0.741721854304636"/>
    <n v="0.19723183389999999"/>
    <n v="-0.14199759326113101"/>
  </r>
  <r>
    <s v="CENTRE-EST"/>
    <x v="1"/>
    <x v="16"/>
    <s v="058"/>
    <s v="058021"/>
    <s v="35500"/>
    <x v="149"/>
    <n v="20001120300011"/>
    <s v="CPAGE"/>
    <x v="1"/>
    <x v="1"/>
    <n v="9236"/>
    <n v="28"/>
    <n v="3.0000000000000001E-3"/>
    <s v="0"/>
    <n v="2278"/>
    <n v="46"/>
    <n v="0"/>
    <n v="2.0193151887620699E-2"/>
    <n v="0"/>
    <n v="2.0193151887620699E-2"/>
    <n v="3.0000000000000001E-3"/>
    <n v="5604"/>
    <n v="5080"/>
    <n v="5413"/>
    <n v="16097"/>
    <n v="120.826086956522"/>
    <n v="5079"/>
    <n v="192.32142857142901"/>
  </r>
  <r>
    <s v="CENTRE-EST"/>
    <x v="1"/>
    <x v="16"/>
    <s v="058"/>
    <s v="058031"/>
    <s v="04000"/>
    <x v="150"/>
    <n v="26580006000013"/>
    <s v="CPAGE"/>
    <x v="0"/>
    <x v="0"/>
    <n v="947"/>
    <n v="686"/>
    <n v="0.72440000000000004"/>
    <s v="0"/>
    <n v="622"/>
    <n v="2"/>
    <n v="5.5899999999999998E-2"/>
    <n v="3.21543408360129E-3"/>
    <n v="0"/>
    <n v="3.21543408360129E-3"/>
    <n v="0.72440000000000004"/>
    <n v="851"/>
    <n v="694"/>
    <n v="704"/>
    <n v="2249"/>
    <n v="424.5"/>
    <n v="13.1632653061"/>
    <n v="2.6239067055393601E-2"/>
  </r>
  <r>
    <s v="CENTRE-EST"/>
    <x v="1"/>
    <x v="16"/>
    <s v="058"/>
    <s v="058009"/>
    <s v="35400"/>
    <x v="151"/>
    <n v="26580008600018"/>
    <s v="MacKesson"/>
    <x v="1"/>
    <x v="0"/>
    <n v="2673"/>
    <n v="0"/>
    <n v="0"/>
    <s v="0"/>
    <n v="1942"/>
    <n v="0"/>
    <n v="0"/>
    <n v="0"/>
    <n v="0"/>
    <n v="0"/>
    <n v="0"/>
    <n v="1572"/>
    <n v="1303"/>
    <n v="1350"/>
    <n v="4225"/>
    <n v="1571"/>
    <n v="1302"/>
    <n v="1350"/>
  </r>
  <r>
    <s v="CENTRE-EST"/>
    <x v="1"/>
    <x v="16"/>
    <s v="058"/>
    <s v="058021"/>
    <s v="03600"/>
    <x v="152"/>
    <n v="26580011000016"/>
    <s v="CPAGE"/>
    <x v="0"/>
    <x v="0"/>
    <n v="599"/>
    <n v="0"/>
    <n v="0"/>
    <s v="0"/>
    <n v="156"/>
    <n v="0"/>
    <n v="0"/>
    <n v="0"/>
    <n v="0"/>
    <n v="0"/>
    <n v="0"/>
    <n v="595"/>
    <n v="505"/>
    <n v="550"/>
    <n v="1650"/>
    <n v="594"/>
    <n v="504"/>
    <n v="550"/>
  </r>
  <r>
    <s v="CENTRE-EST"/>
    <x v="1"/>
    <x v="16"/>
    <s v="058"/>
    <s v="058015"/>
    <s v="50000"/>
    <x v="153"/>
    <n v="26580012800026"/>
    <s v="BERGER LEVRAULT DIS"/>
    <x v="0"/>
    <x v="0"/>
    <n v="239"/>
    <n v="0"/>
    <n v="0"/>
    <s v="0"/>
    <n v="253"/>
    <n v="0"/>
    <n v="0"/>
    <n v="0"/>
    <n v="0"/>
    <n v="0"/>
    <n v="0"/>
    <n v="114"/>
    <n v="110"/>
    <n v="117"/>
    <n v="341"/>
    <n v="113"/>
    <n v="109"/>
    <n v="117"/>
  </r>
  <r>
    <s v="CENTRE-EST"/>
    <x v="1"/>
    <x v="17"/>
    <s v="071"/>
    <s v="071018"/>
    <s v="50100"/>
    <x v="154"/>
    <n v="26710030300010"/>
    <s v="BERGER LEVRAULT DIS"/>
    <x v="0"/>
    <x v="0"/>
    <n v="29"/>
    <n v="27"/>
    <n v="0.93100000000000005"/>
    <s v="1"/>
    <n v="1"/>
    <n v="1"/>
    <n v="1"/>
    <n v="1"/>
    <n v="0.93538461538461504"/>
    <n v="6.4615384615384963E-2"/>
    <n v="-4.3846153846149871E-3"/>
    <n v="135"/>
    <n v="86"/>
    <n v="84"/>
    <n v="305"/>
    <n v="134"/>
    <n v="27.666666666699999"/>
    <n v="2.1111111111111098"/>
  </r>
  <r>
    <s v="CENTRE-EST"/>
    <x v="1"/>
    <x v="17"/>
    <s v="071"/>
    <s v="071058"/>
    <s v="37000"/>
    <x v="155"/>
    <n v="26710001400062"/>
    <s v="MEDIANE"/>
    <x v="1"/>
    <x v="0"/>
    <n v="1906"/>
    <n v="1906"/>
    <n v="1"/>
    <s v="1"/>
    <n v="1362"/>
    <n v="1359"/>
    <n v="1"/>
    <n v="0.99779735682819404"/>
    <n v="1"/>
    <n v="-2.2026431718059625E-3"/>
    <n v="0"/>
    <n v="1082"/>
    <n v="992"/>
    <n v="1006"/>
    <n v="3080"/>
    <n v="-0.20382634289919099"/>
    <n v="-0.56241729159999998"/>
    <n v="-0.47219307450157399"/>
  </r>
  <r>
    <s v="CENTRE-EST"/>
    <x v="1"/>
    <x v="17"/>
    <s v="071"/>
    <s v="071007"/>
    <s v="07200"/>
    <x v="156"/>
    <n v="26710014700011"/>
    <s v="AGFA"/>
    <x v="0"/>
    <x v="0"/>
    <n v="1312"/>
    <n v="1271"/>
    <n v="0.96879999999999999"/>
    <s v="1"/>
    <n v="1057"/>
    <n v="1006"/>
    <n v="0.96519999999999995"/>
    <n v="0.95175023651844803"/>
    <n v="0.91152815013404809"/>
    <n v="4.0222086384399947E-2"/>
    <n v="5.7271849865951907E-2"/>
    <n v="720"/>
    <n v="642"/>
    <n v="662"/>
    <n v="2024"/>
    <n v="-0.28429423459244502"/>
    <n v="-0.44892703859999999"/>
    <n v="-0.47915027537372101"/>
  </r>
  <r>
    <s v="CENTRE-EST"/>
    <x v="1"/>
    <x v="17"/>
    <s v="071"/>
    <s v="071024"/>
    <s v="50000"/>
    <x v="157"/>
    <n v="26710045100033"/>
    <s v="BERGER LEVRAULT DIS"/>
    <x v="0"/>
    <x v="0"/>
    <n v="734"/>
    <n v="718"/>
    <n v="0.97819999999999996"/>
    <s v="1"/>
    <n v="600"/>
    <n v="548"/>
    <n v="0.96950000000000003"/>
    <n v="0.913333333333333"/>
    <n v="0.97900262467191612"/>
    <n v="-6.5669291338583125E-2"/>
    <n v="-8.0262467191616338E-4"/>
    <n v="182"/>
    <n v="183"/>
    <n v="190"/>
    <n v="555"/>
    <n v="-0.66788321167883202"/>
    <n v="-0.71181102360000004"/>
    <n v="-0.73537604456824501"/>
  </r>
  <r>
    <s v="CENTRE-EST"/>
    <x v="1"/>
    <x v="17"/>
    <s v="071"/>
    <s v="071035"/>
    <s v="50900"/>
    <x v="158"/>
    <n v="26710046900035"/>
    <s v="CPAGE"/>
    <x v="0"/>
    <x v="0"/>
    <n v="889"/>
    <n v="828"/>
    <n v="0.93140000000000001"/>
    <s v="1"/>
    <n v="636"/>
    <n v="575"/>
    <n v="0.90969999999999995"/>
    <n v="0.90408805031446504"/>
    <n v="0.93431483578708996"/>
    <n v="-3.0226785472624917E-2"/>
    <n v="-2.9148357870899533E-3"/>
    <n v="655"/>
    <n v="561"/>
    <n v="549"/>
    <n v="1765"/>
    <n v="0.139130434782609"/>
    <n v="-5.3191489E-3"/>
    <n v="-0.33695652173912999"/>
  </r>
  <r>
    <s v="CENTRE-EST"/>
    <x v="1"/>
    <x v="17"/>
    <s v="071"/>
    <s v="071006"/>
    <s v="50000"/>
    <x v="159"/>
    <n v="26710013900018"/>
    <s v="MEDIANE"/>
    <x v="0"/>
    <x v="0"/>
    <n v="658"/>
    <n v="657"/>
    <n v="0.99850000000000005"/>
    <s v="0"/>
    <n v="245"/>
    <n v="216"/>
    <n v="0.97270000000000001"/>
    <n v="0.88163265306122496"/>
    <n v="0.96140939597315411"/>
    <n v="-7.9776742911929155E-2"/>
    <n v="3.7090604026845941E-2"/>
    <n v="244"/>
    <n v="204"/>
    <n v="217"/>
    <n v="665"/>
    <n v="0.12962962962963001"/>
    <n v="-0.71388499299999997"/>
    <n v="-0.66971080669710803"/>
  </r>
  <r>
    <s v="CENTRE-EST"/>
    <x v="1"/>
    <x v="17"/>
    <s v="071"/>
    <s v="071002"/>
    <s v="00100"/>
    <x v="160"/>
    <n v="26710004800011"/>
    <s v="MEDIANE"/>
    <x v="0"/>
    <x v="0"/>
    <n v="1226"/>
    <n v="1163"/>
    <n v="0.9486"/>
    <s v="1"/>
    <n v="478"/>
    <n v="413"/>
    <n v="0.95020000000000004"/>
    <n v="0.86401673640167398"/>
    <n v="0.80669398907103806"/>
    <n v="5.7322747330635915E-2"/>
    <n v="0.14190601092896193"/>
    <n v="844"/>
    <n v="701"/>
    <n v="727"/>
    <n v="2272"/>
    <n v="1.04358353510896"/>
    <n v="-0.4172901081"/>
    <n v="-0.37489251934651802"/>
  </r>
  <r>
    <s v="CENTRE-EST"/>
    <x v="1"/>
    <x v="17"/>
    <s v="071"/>
    <s v="071050"/>
    <s v="37300"/>
    <x v="161"/>
    <n v="26710076600109"/>
    <s v="CPAGE"/>
    <x v="1"/>
    <x v="1"/>
    <n v="3594"/>
    <n v="2581"/>
    <n v="0.71809999999999996"/>
    <s v="0"/>
    <n v="2606"/>
    <n v="935"/>
    <n v="0.70350000000000001"/>
    <n v="0.35878741366078298"/>
    <n v="0"/>
    <n v="0.35878741366078298"/>
    <n v="0.71809999999999996"/>
    <n v="4201"/>
    <n v="3747"/>
    <n v="4107"/>
    <n v="12055"/>
    <n v="3.4930481283422501"/>
    <n v="0.12657847259999999"/>
    <n v="0.59124370399070103"/>
  </r>
  <r>
    <s v="CENTRE-EST"/>
    <x v="1"/>
    <x v="17"/>
    <s v="071"/>
    <s v="071017"/>
    <s v="37500"/>
    <x v="162"/>
    <n v="26710028700015"/>
    <s v="CPAGE"/>
    <x v="1"/>
    <x v="1"/>
    <n v="8275"/>
    <n v="8025"/>
    <n v="0.9698"/>
    <s v="0"/>
    <n v="3474"/>
    <n v="1085"/>
    <n v="0.8538"/>
    <n v="0.31232009211283801"/>
    <n v="0.15448821203690102"/>
    <n v="0.15783188007593699"/>
    <n v="0.815311787963099"/>
    <n v="5951"/>
    <n v="4802"/>
    <n v="5056"/>
    <n v="15809"/>
    <n v="4.48479262672811"/>
    <n v="-0.30966072459999999"/>
    <n v="-0.36996884735202501"/>
  </r>
  <r>
    <s v="CENTRE-EST"/>
    <x v="1"/>
    <x v="17"/>
    <s v="071"/>
    <s v="071048"/>
    <s v="06000"/>
    <x v="163"/>
    <n v="26710006300010"/>
    <s v="CPAGE"/>
    <x v="0"/>
    <x v="0"/>
    <n v="351"/>
    <n v="4"/>
    <n v="1.14E-2"/>
    <s v="0"/>
    <n v="344"/>
    <n v="0"/>
    <n v="0"/>
    <n v="0"/>
    <n v="0"/>
    <n v="0"/>
    <n v="1.14E-2"/>
    <n v="512"/>
    <n v="446"/>
    <n v="522"/>
    <n v="1480"/>
    <n v="511"/>
    <n v="445"/>
    <n v="129.5"/>
  </r>
  <r>
    <s v="CENTRE-EST"/>
    <x v="1"/>
    <x v="17"/>
    <s v="071"/>
    <s v="071004"/>
    <s v="06400"/>
    <x v="164"/>
    <n v="26710009700018"/>
    <s v="MacKesson"/>
    <x v="0"/>
    <x v="0"/>
    <n v="1005"/>
    <n v="0"/>
    <n v="0"/>
    <s v="0"/>
    <n v="328"/>
    <n v="0"/>
    <n v="0"/>
    <n v="0"/>
    <n v="0"/>
    <n v="0"/>
    <n v="0"/>
    <n v="547"/>
    <n v="376"/>
    <n v="430"/>
    <n v="1353"/>
    <n v="546"/>
    <n v="375"/>
    <n v="430"/>
  </r>
  <r>
    <s v="CENTRE-EST"/>
    <x v="1"/>
    <x v="17"/>
    <s v="071"/>
    <s v="071045"/>
    <s v="60000"/>
    <x v="165"/>
    <n v="26710023800018"/>
    <s v="CPAGE"/>
    <x v="0"/>
    <x v="0"/>
    <n v="546"/>
    <n v="19"/>
    <n v="3.4799999999999998E-2"/>
    <s v="0"/>
    <n v="386"/>
    <n v="0"/>
    <n v="1.6000000000000001E-3"/>
    <n v="0"/>
    <n v="0"/>
    <n v="0"/>
    <n v="3.4799999999999998E-2"/>
    <n v="943"/>
    <n v="795"/>
    <n v="907"/>
    <n v="2645"/>
    <n v="942"/>
    <n v="794"/>
    <n v="46.7368421052632"/>
  </r>
  <r>
    <s v="CENTRE-EST"/>
    <x v="1"/>
    <x v="17"/>
    <s v="071"/>
    <s v="071014"/>
    <s v="07800"/>
    <x v="166"/>
    <n v="26710025300017"/>
    <s v="CPAGE"/>
    <x v="0"/>
    <x v="0"/>
    <n v="1351"/>
    <n v="1129"/>
    <n v="0.8357"/>
    <s v="0"/>
    <n v="718"/>
    <n v="0"/>
    <n v="0.45200000000000001"/>
    <n v="0"/>
    <n v="0"/>
    <n v="0"/>
    <n v="0.8357"/>
    <n v="809"/>
    <n v="792"/>
    <n v="809"/>
    <n v="2410"/>
    <n v="808"/>
    <n v="0.3894736842"/>
    <n v="-0.283436669619132"/>
  </r>
  <r>
    <s v="CENTRE-EST"/>
    <x v="1"/>
    <x v="17"/>
    <s v="071"/>
    <s v="071064"/>
    <s v="36800"/>
    <x v="167"/>
    <n v="26710033700109"/>
    <s v="MacKesson"/>
    <x v="1"/>
    <x v="0"/>
    <n v="4673"/>
    <n v="2233"/>
    <n v="0.47789999999999999"/>
    <s v="1"/>
    <n v="3000"/>
    <n v="0"/>
    <n v="0"/>
    <n v="0"/>
    <n v="0"/>
    <n v="0"/>
    <n v="0.47789999999999999"/>
    <n v="2384"/>
    <n v="2205"/>
    <n v="2309"/>
    <n v="6898"/>
    <n v="2383"/>
    <n v="2204"/>
    <n v="3.4034930586654702E-2"/>
  </r>
  <r>
    <s v="CENTRE-EST"/>
    <x v="1"/>
    <x v="17"/>
    <s v="071"/>
    <s v="071050"/>
    <s v="33700"/>
    <x v="168"/>
    <n v="26710044400012"/>
    <s v="CPAGE"/>
    <x v="1"/>
    <x v="0"/>
    <n v="2219"/>
    <n v="1808"/>
    <n v="0.81479999999999997"/>
    <s v="0"/>
    <n v="1693"/>
    <n v="0"/>
    <n v="0.25740000000000002"/>
    <n v="0"/>
    <n v="0"/>
    <n v="0"/>
    <n v="0.81479999999999997"/>
    <n v="1650"/>
    <n v="1445"/>
    <n v="1720"/>
    <n v="4815"/>
    <n v="1649"/>
    <n v="1.4408783784000001"/>
    <n v="-4.8672566371681401E-2"/>
  </r>
  <r>
    <s v="CENTRE-EST"/>
    <x v="1"/>
    <x v="17"/>
    <s v="071"/>
    <s v="071045"/>
    <s v="37700"/>
    <x v="169"/>
    <n v="26710079000018"/>
    <s v="CPAGE"/>
    <x v="1"/>
    <x v="0"/>
    <n v="3160"/>
    <n v="1750"/>
    <n v="0.55379999999999996"/>
    <s v="0"/>
    <n v="252"/>
    <n v="0"/>
    <n v="6.0600000000000001E-2"/>
    <n v="0"/>
    <n v="0"/>
    <n v="0"/>
    <n v="0.55379999999999996"/>
    <n v="1737"/>
    <n v="1545"/>
    <n v="1763"/>
    <n v="5045"/>
    <n v="1736"/>
    <n v="13.0454545455"/>
    <n v="7.42857142857134E-3"/>
  </r>
  <r>
    <s v="CENTRE-EST"/>
    <x v="1"/>
    <x v="18"/>
    <s v="090"/>
    <s v="090012"/>
    <s v="11300"/>
    <x v="170"/>
    <n v="26900003000024"/>
    <s v="CPAGE"/>
    <x v="1"/>
    <x v="0"/>
    <n v="222"/>
    <n v="0"/>
    <n v="0"/>
    <s v="0"/>
    <n v="129"/>
    <n v="0"/>
    <n v="0"/>
    <n v="0"/>
    <n v="0"/>
    <n v="0"/>
    <n v="0"/>
    <n v="418"/>
    <n v="283"/>
    <n v="289"/>
    <n v="990"/>
    <n v="417"/>
    <n v="282"/>
    <n v="289"/>
  </r>
  <r>
    <s v="CENTRE-EST"/>
    <x v="1"/>
    <x v="18"/>
    <s v="090"/>
    <s v="090012"/>
    <s v="11400"/>
    <x v="171"/>
    <n v="26900129300209"/>
    <s v="MacKesson"/>
    <x v="1"/>
    <x v="1"/>
    <n v="13888"/>
    <n v="0"/>
    <n v="0"/>
    <s v="0"/>
    <n v="8073"/>
    <n v="0"/>
    <n v="0"/>
    <n v="0"/>
    <n v="0"/>
    <n v="0"/>
    <n v="0"/>
    <n v="6074"/>
    <n v="5067"/>
    <n v="5387"/>
    <n v="16528"/>
    <n v="6073"/>
    <n v="5066"/>
    <n v="5387"/>
  </r>
  <r>
    <s v="CENTRE-EST"/>
    <x v="1"/>
    <x v="19"/>
    <s v="089"/>
    <s v="089006"/>
    <s v="38300"/>
    <x v="172"/>
    <n v="26890007300019"/>
    <s v="AGFA"/>
    <x v="1"/>
    <x v="0"/>
    <n v="1807"/>
    <n v="1806"/>
    <n v="0.99939999999999996"/>
    <s v="1"/>
    <n v="1298"/>
    <n v="1298"/>
    <n v="1"/>
    <n v="1"/>
    <n v="0.99753846153846104"/>
    <n v="2.4615384615389591E-3"/>
    <n v="1.8615384615389141E-3"/>
    <n v="1491"/>
    <n v="1188"/>
    <n v="1257"/>
    <n v="3936"/>
    <n v="0.14869029275808901"/>
    <n v="-0.29074626869999998"/>
    <n v="-0.30398671096345498"/>
  </r>
  <r>
    <s v="CENTRE-EST"/>
    <x v="1"/>
    <x v="19"/>
    <s v="089"/>
    <s v="089004"/>
    <s v="38200"/>
    <x v="173"/>
    <n v="26890002400012"/>
    <s v="CPAGE"/>
    <x v="1"/>
    <x v="0"/>
    <n v="1964"/>
    <n v="1925"/>
    <n v="0.98009999999999997"/>
    <s v="1"/>
    <n v="1282"/>
    <n v="1235"/>
    <n v="0.97660000000000002"/>
    <n v="0.96333853354134202"/>
    <n v="0.95014807502467913"/>
    <n v="1.3190458516662895E-2"/>
    <n v="2.9951924975320843E-2"/>
    <n v="1087"/>
    <n v="897"/>
    <n v="798"/>
    <n v="2782"/>
    <n v="-0.11983805668016199"/>
    <n v="-0.54351145040000004"/>
    <n v="-0.58545454545454501"/>
  </r>
  <r>
    <s v="CENTRE-EST"/>
    <x v="1"/>
    <x v="19"/>
    <s v="089"/>
    <s v="089041"/>
    <s v="38700"/>
    <x v="174"/>
    <n v="26890025500012"/>
    <s v="CPAGE"/>
    <x v="1"/>
    <x v="0"/>
    <n v="1640"/>
    <n v="1551"/>
    <n v="0.94569999999999999"/>
    <s v="1"/>
    <n v="689"/>
    <n v="600"/>
    <n v="0.94599999999999995"/>
    <n v="0.87082728592162595"/>
    <n v="0.93578700078308508"/>
    <n v="-6.4959714861459128E-2"/>
    <n v="9.9129992169149084E-3"/>
    <n v="1395"/>
    <n v="1249"/>
    <n v="1197"/>
    <n v="3841"/>
    <n v="1.325"/>
    <n v="-0.17120106169999999"/>
    <n v="-0.22823984526112201"/>
  </r>
  <r>
    <s v="CENTRE-EST"/>
    <x v="1"/>
    <x v="19"/>
    <s v="089"/>
    <s v="089004"/>
    <s v="38800"/>
    <x v="175"/>
    <n v="26890005700012"/>
    <s v="CPAGE"/>
    <x v="1"/>
    <x v="1"/>
    <n v="3807"/>
    <n v="981"/>
    <n v="0.25769999999999998"/>
    <s v="0"/>
    <n v="1602"/>
    <n v="117"/>
    <n v="0.223"/>
    <n v="7.3033707865168496E-2"/>
    <n v="9.6941333779040611E-3"/>
    <n v="6.3339574487264433E-2"/>
    <n v="0.24800586662209592"/>
    <n v="4122"/>
    <n v="3269"/>
    <n v="3207"/>
    <n v="10598"/>
    <n v="34.230769230769198"/>
    <n v="2.4592592593"/>
    <n v="2.2691131498470898"/>
  </r>
  <r>
    <s v="CENTRE-EST"/>
    <x v="1"/>
    <x v="19"/>
    <s v="089"/>
    <s v="089023"/>
    <s v="38400"/>
    <x v="176"/>
    <n v="26890015600061"/>
    <s v="CPAGE"/>
    <x v="1"/>
    <x v="0"/>
    <n v="1157"/>
    <n v="0"/>
    <n v="0"/>
    <s v="0"/>
    <n v="694"/>
    <n v="0"/>
    <n v="0"/>
    <n v="0"/>
    <n v="0"/>
    <n v="0"/>
    <n v="0"/>
    <n v="768"/>
    <n v="605"/>
    <n v="616"/>
    <n v="1989"/>
    <n v="767"/>
    <n v="604"/>
    <n v="616"/>
  </r>
  <r>
    <s v="CENTRE-EST"/>
    <x v="1"/>
    <x v="19"/>
    <s v="089"/>
    <s v="089052"/>
    <s v="01800"/>
    <x v="177"/>
    <n v="26890030500015"/>
    <s v="CPAGE"/>
    <x v="0"/>
    <x v="0"/>
    <n v="512"/>
    <n v="0"/>
    <n v="0"/>
    <s v="0"/>
    <n v="318"/>
    <n v="0"/>
    <n v="0"/>
    <n v="0"/>
    <n v="0"/>
    <n v="0"/>
    <n v="0"/>
    <n v="356"/>
    <n v="302"/>
    <n v="304"/>
    <n v="962"/>
    <n v="355"/>
    <n v="301"/>
    <n v="304"/>
  </r>
  <r>
    <s v="CENTRE-OUEST"/>
    <x v="2"/>
    <x v="20"/>
    <s v="022"/>
    <s v="022034"/>
    <s v="43000"/>
    <x v="178"/>
    <n v="26220002500019"/>
    <s v="MIPIH"/>
    <x v="1"/>
    <x v="0"/>
    <n v="4784"/>
    <n v="4784"/>
    <n v="1"/>
    <s v="1"/>
    <n v="2571"/>
    <n v="2571"/>
    <n v="1"/>
    <n v="1"/>
    <n v="1"/>
    <n v="0"/>
    <n v="0"/>
    <n v="2509"/>
    <n v="2267"/>
    <n v="2278"/>
    <n v="7054"/>
    <n v="-2.41151302994944E-2"/>
    <n v="-0.45241545890000001"/>
    <n v="-0.52382943143812699"/>
  </r>
  <r>
    <s v="CENTRE-OUEST"/>
    <x v="2"/>
    <x v="20"/>
    <s v="022"/>
    <s v="022046"/>
    <s v="48700"/>
    <x v="179"/>
    <n v="26220011600016"/>
    <s v="AGFA"/>
    <x v="1"/>
    <x v="0"/>
    <n v="2899"/>
    <n v="2857"/>
    <n v="0.98550000000000004"/>
    <s v="1"/>
    <n v="1590"/>
    <n v="1549"/>
    <n v="0.97960000000000003"/>
    <n v="0.97421383647798698"/>
    <n v="0.94993342210386111"/>
    <n v="2.4280414374125869E-2"/>
    <n v="3.5566577896138929E-2"/>
    <n v="2066"/>
    <n v="1810"/>
    <n v="1809"/>
    <n v="5685"/>
    <n v="0.33376371852808301"/>
    <n v="-0.36245156750000002"/>
    <n v="-0.36681834091704602"/>
  </r>
  <r>
    <s v="CENTRE-OUEST"/>
    <x v="2"/>
    <x v="20"/>
    <s v="022"/>
    <s v="022043"/>
    <s v="48500"/>
    <x v="180"/>
    <n v="26220006600013"/>
    <s v="AGFA"/>
    <x v="1"/>
    <x v="0"/>
    <n v="1764"/>
    <n v="1727"/>
    <n v="0.97899999999999998"/>
    <s v="1"/>
    <n v="1099"/>
    <n v="1064"/>
    <n v="0.98309999999999997"/>
    <n v="0.968152866242038"/>
    <n v="0.9673176564368271"/>
    <n v="8.3520980521090138E-4"/>
    <n v="1.1682343563172881E-2"/>
    <n v="1134"/>
    <n v="968"/>
    <n v="1034"/>
    <n v="3136"/>
    <n v="6.5789473684210606E-2"/>
    <n v="-0.52549019610000003"/>
    <n v="-0.40127388535031799"/>
  </r>
  <r>
    <s v="CENTRE-OUEST"/>
    <x v="2"/>
    <x v="20"/>
    <s v="022"/>
    <s v="022035"/>
    <s v="43300"/>
    <x v="181"/>
    <n v="26220007400017"/>
    <s v="MIPIH"/>
    <x v="1"/>
    <x v="0"/>
    <n v="5334"/>
    <n v="5304"/>
    <n v="0.99439999999999995"/>
    <s v="1"/>
    <n v="1419"/>
    <n v="632"/>
    <n v="0.15440000000000001"/>
    <n v="0.44538407329105001"/>
    <n v="0.136622005684125"/>
    <n v="0.30876206760692504"/>
    <n v="0.85777799431587498"/>
    <n v="3045"/>
    <n v="2765"/>
    <n v="2804"/>
    <n v="8614"/>
    <n v="3.81803797468354"/>
    <n v="2.5178117048000002"/>
    <n v="-0.47134238310708898"/>
  </r>
  <r>
    <s v="CENTRE-OUEST"/>
    <x v="2"/>
    <x v="20"/>
    <s v="022"/>
    <s v="022025"/>
    <s v="42500"/>
    <x v="182"/>
    <n v="26220008200010"/>
    <s v="MIPIH"/>
    <x v="1"/>
    <x v="0"/>
    <n v="3611"/>
    <n v="659"/>
    <n v="0.1825"/>
    <s v="0"/>
    <n v="1654"/>
    <n v="676"/>
    <n v="0.21659999999999999"/>
    <n v="0.408706166868198"/>
    <n v="0.176944971537002"/>
    <n v="0.23176119533119599"/>
    <n v="5.5550284629979907E-3"/>
    <n v="1633"/>
    <n v="1437"/>
    <n v="1546"/>
    <n v="4616"/>
    <n v="1.4156804733727799"/>
    <n v="0.99860917940000005"/>
    <n v="1.3459787556904399"/>
  </r>
  <r>
    <s v="CENTRE-OUEST"/>
    <x v="2"/>
    <x v="20"/>
    <s v="022"/>
    <s v="022010"/>
    <s v="41000"/>
    <x v="183"/>
    <n v="26220009000013"/>
    <s v="CPAGE"/>
    <x v="1"/>
    <x v="1"/>
    <n v="10800"/>
    <n v="6"/>
    <n v="5.9999999999999995E-4"/>
    <s v="0"/>
    <n v="6249"/>
    <n v="6"/>
    <n v="5.9999999999999995E-4"/>
    <n v="9.6015362457993296E-4"/>
    <n v="6.0821084642676102E-4"/>
    <n v="3.5194277815317194E-4"/>
    <n v="-8.2108464267610691E-6"/>
    <n v="7256"/>
    <n v="6177"/>
    <n v="6416"/>
    <n v="19849"/>
    <n v="1208.3333333333301"/>
    <n v="1028.5"/>
    <n v="1068.3333333333301"/>
  </r>
  <r>
    <s v="CENTRE-OUEST"/>
    <x v="2"/>
    <x v="20"/>
    <s v="022"/>
    <s v="022010"/>
    <s v="05300"/>
    <x v="184"/>
    <n v="20003476700018"/>
    <s v="CPAGE"/>
    <x v="1"/>
    <x v="0"/>
    <n v="1906"/>
    <n v="1"/>
    <n v="5.0000000000000001E-4"/>
    <s v="0"/>
    <n v="1161"/>
    <n v="0"/>
    <n v="1.1000000000000001E-3"/>
    <n v="0"/>
    <n v="0"/>
    <n v="0"/>
    <n v="5.0000000000000001E-4"/>
    <n v="1462"/>
    <n v="1148"/>
    <n v="1275"/>
    <n v="3885"/>
    <n v="1461"/>
    <n v="573"/>
    <n v="1274"/>
  </r>
  <r>
    <s v="CENTRE-OUEST"/>
    <x v="2"/>
    <x v="21"/>
    <s v="029"/>
    <s v="029026"/>
    <s v="44600"/>
    <x v="185"/>
    <n v="26290009500015"/>
    <s v="MIPIH"/>
    <x v="1"/>
    <x v="0"/>
    <n v="6201"/>
    <n v="6198"/>
    <n v="0.99950000000000006"/>
    <s v="1"/>
    <n v="3907"/>
    <n v="3907"/>
    <n v="1"/>
    <n v="1"/>
    <n v="0.95051600952632997"/>
    <n v="4.9483990473670025E-2"/>
    <n v="4.898399047367008E-2"/>
    <n v="4094"/>
    <n v="3581"/>
    <n v="3797"/>
    <n v="11472"/>
    <n v="4.7862810340414598E-2"/>
    <n v="-0.5519269269"/>
    <n v="-0.38738302678283298"/>
  </r>
  <r>
    <s v="CENTRE-OUEST"/>
    <x v="2"/>
    <x v="21"/>
    <s v="029"/>
    <s v="029009"/>
    <s v="50000"/>
    <x v="186"/>
    <n v="26290010300017"/>
    <s v="BERGER LEVRAULT DIS"/>
    <x v="0"/>
    <x v="0"/>
    <n v="1562"/>
    <n v="1562"/>
    <n v="1"/>
    <s v="1"/>
    <n v="1038"/>
    <n v="1038"/>
    <n v="1"/>
    <n v="1"/>
    <n v="0.9992700729927011"/>
    <n v="7.2992700729890281E-4"/>
    <n v="7.2992700729890281E-4"/>
    <n v="662"/>
    <n v="593"/>
    <n v="678"/>
    <n v="1933"/>
    <n v="-0.36223506743737999"/>
    <n v="-0.53816199379999996"/>
    <n v="-0.56594110115236895"/>
  </r>
  <r>
    <s v="CENTRE-OUEST"/>
    <x v="2"/>
    <x v="21"/>
    <s v="029"/>
    <s v="029204"/>
    <s v="42300"/>
    <x v="187"/>
    <n v="26290006100017"/>
    <s v="MIPIH"/>
    <x v="1"/>
    <x v="0"/>
    <n v="2727"/>
    <n v="2725"/>
    <n v="0.99929999999999997"/>
    <s v="1"/>
    <n v="1711"/>
    <n v="1710"/>
    <n v="0.99960000000000004"/>
    <n v="0.99941554646405595"/>
    <n v="0.86487372909150506"/>
    <n v="0.13454181737255089"/>
    <n v="0.1344262709084949"/>
    <n v="1359"/>
    <n v="1108"/>
    <n v="1186"/>
    <n v="3653"/>
    <n v="-0.20526315789473701"/>
    <n v="-0.58917315540000004"/>
    <n v="-0.56477064220183504"/>
  </r>
  <r>
    <s v="CENTRE-OUEST"/>
    <x v="2"/>
    <x v="21"/>
    <s v="029"/>
    <s v="029216"/>
    <s v="46500"/>
    <x v="188"/>
    <n v="26290002000013"/>
    <s v="MIPIH"/>
    <x v="1"/>
    <x v="0"/>
    <n v="2042"/>
    <n v="2042"/>
    <n v="1"/>
    <s v="1"/>
    <n v="1352"/>
    <n v="1351"/>
    <n v="0.99950000000000006"/>
    <n v="0.99926035502958599"/>
    <n v="0.99957264957265002"/>
    <n v="-3.1229454306402893E-4"/>
    <n v="4.2735042734998174E-4"/>
    <n v="872"/>
    <n v="734"/>
    <n v="875"/>
    <n v="2481"/>
    <n v="-0.354552183567728"/>
    <n v="-0.64368932040000004"/>
    <n v="-0.571498530852106"/>
  </r>
  <r>
    <s v="CENTRE-OUEST"/>
    <x v="2"/>
    <x v="21"/>
    <s v="029"/>
    <s v="029005"/>
    <s v="43100"/>
    <x v="189"/>
    <n v="26290003800015"/>
    <s v="AGFA"/>
    <x v="1"/>
    <x v="0"/>
    <n v="3366"/>
    <n v="3303"/>
    <n v="0.98129999999999995"/>
    <s v="1"/>
    <n v="1612"/>
    <n v="1553"/>
    <n v="0.98089999999999999"/>
    <n v="0.96339950372208405"/>
    <n v="0.90286164347597808"/>
    <n v="6.0537860246105968E-2"/>
    <n v="7.8438356524021868E-2"/>
    <n v="2206"/>
    <n v="1903"/>
    <n v="2116"/>
    <n v="6225"/>
    <n v="0.420476497102382"/>
    <n v="-0.36055107530000002"/>
    <n v="-0.359370269452013"/>
  </r>
  <r>
    <s v="CENTRE-OUEST"/>
    <x v="2"/>
    <x v="21"/>
    <s v="029"/>
    <s v="029005"/>
    <s v="44200"/>
    <x v="190"/>
    <n v="26290012900012"/>
    <s v="AGFA"/>
    <x v="0"/>
    <x v="0"/>
    <n v="1108"/>
    <n v="1072"/>
    <n v="0.96750000000000003"/>
    <s v="1"/>
    <n v="498"/>
    <n v="459"/>
    <n v="0.96419999999999995"/>
    <n v="0.92168674698795205"/>
    <n v="0.82983970406905105"/>
    <n v="9.1847042918901001E-2"/>
    <n v="0.13766029593094897"/>
    <n v="682"/>
    <n v="577"/>
    <n v="579"/>
    <n v="1838"/>
    <n v="0.48583877995642699"/>
    <n v="-0.45047619049999998"/>
    <n v="-0.45988805970149199"/>
  </r>
  <r>
    <s v="CENTRE-OUEST"/>
    <x v="2"/>
    <x v="21"/>
    <s v="029"/>
    <s v="029026"/>
    <s v="50000"/>
    <x v="191"/>
    <n v="26290013700015"/>
    <s v="CPAGE"/>
    <x v="0"/>
    <x v="0"/>
    <n v="1072"/>
    <n v="983"/>
    <n v="0.91700000000000004"/>
    <s v="1"/>
    <n v="627"/>
    <n v="568"/>
    <n v="0.94620000000000004"/>
    <n v="0.90590111642743198"/>
    <n v="0.94676131322094104"/>
    <n v="-4.0860196793509052E-2"/>
    <n v="-2.9761313220940999E-2"/>
    <n v="971"/>
    <n v="729"/>
    <n v="866"/>
    <n v="2566"/>
    <n v="0.70950704225352101"/>
    <n v="1.10957004E-2"/>
    <n v="-0.119023397761953"/>
  </r>
  <r>
    <s v="CENTRE-OUEST"/>
    <x v="2"/>
    <x v="21"/>
    <s v="029"/>
    <s v="029005"/>
    <s v="41400"/>
    <x v="192"/>
    <n v="20002305900013"/>
    <s v="MacKesson"/>
    <x v="1"/>
    <x v="1"/>
    <n v="36866"/>
    <n v="35402"/>
    <n v="0.96030000000000004"/>
    <s v="1"/>
    <n v="11279"/>
    <n v="10036"/>
    <n v="0.94830000000000003"/>
    <n v="0.889795194609451"/>
    <n v="0.94085091663784204"/>
    <n v="-5.1055722028391037E-2"/>
    <n v="1.9449083362158004E-2"/>
    <n v="18143"/>
    <n v="18038"/>
    <n v="19660"/>
    <n v="55841"/>
    <n v="0.80779194898365902"/>
    <n v="-0.3065508227"/>
    <n v="-0.44466414326874198"/>
  </r>
  <r>
    <s v="CENTRE-OUEST"/>
    <x v="2"/>
    <x v="21"/>
    <s v="029"/>
    <s v="029005"/>
    <s v="48200"/>
    <x v="193"/>
    <n v="26290011100028"/>
    <s v="AGFA"/>
    <x v="0"/>
    <x v="0"/>
    <n v="751"/>
    <n v="702"/>
    <n v="0.93479999999999996"/>
    <s v="1"/>
    <n v="991"/>
    <n v="701"/>
    <n v="0.91669999999999996"/>
    <n v="0.70736629667003004"/>
    <n v="0.32608695652173902"/>
    <n v="0.38127934014829101"/>
    <n v="0.60871304347826094"/>
    <n v="377"/>
    <n v="320"/>
    <n v="345"/>
    <n v="1042"/>
    <n v="-0.46219686162624801"/>
    <n v="-0.48963317379999999"/>
    <n v="-0.50854700854700896"/>
  </r>
  <r>
    <s v="CENTRE-OUEST"/>
    <x v="2"/>
    <x v="21"/>
    <s v="029"/>
    <s v="029216"/>
    <s v="47000"/>
    <x v="194"/>
    <n v="26290361000018"/>
    <s v="MacKesson"/>
    <x v="1"/>
    <x v="1"/>
    <n v="8875"/>
    <n v="0"/>
    <n v="0"/>
    <s v="0"/>
    <n v="6333"/>
    <n v="0"/>
    <n v="0"/>
    <n v="0"/>
    <n v="0"/>
    <n v="0"/>
    <n v="0"/>
    <n v="5522"/>
    <n v="4882"/>
    <n v="5230"/>
    <n v="15634"/>
    <n v="5521"/>
    <n v="4881"/>
    <n v="5230"/>
  </r>
  <r>
    <s v="CENTRE-OUEST"/>
    <x v="2"/>
    <x v="22"/>
    <s v="035"/>
    <s v="035012"/>
    <s v="43200"/>
    <x v="195"/>
    <n v="26350008400011"/>
    <s v="MIPIH"/>
    <x v="1"/>
    <x v="0"/>
    <n v="3019"/>
    <n v="3019"/>
    <n v="1"/>
    <s v="1"/>
    <n v="1485"/>
    <n v="1485"/>
    <n v="0.99780000000000002"/>
    <n v="1"/>
    <n v="0.51266500178380303"/>
    <n v="0.48733499821619697"/>
    <n v="0.48733499821619697"/>
    <n v="2113"/>
    <n v="1807"/>
    <n v="1909"/>
    <n v="5829"/>
    <n v="0.42289562289562299"/>
    <n v="-0.32347435419999998"/>
    <n v="-0.36767141437562101"/>
  </r>
  <r>
    <s v="CENTRE-OUEST"/>
    <x v="2"/>
    <x v="22"/>
    <s v="035"/>
    <s v="035033"/>
    <s v="40100"/>
    <x v="196"/>
    <n v="26350007600017"/>
    <s v="MIPIH"/>
    <x v="1"/>
    <x v="1"/>
    <n v="24093"/>
    <n v="24076"/>
    <n v="0.99929999999999997"/>
    <s v="1"/>
    <n v="16107"/>
    <n v="16072"/>
    <n v="0.99790000000000001"/>
    <n v="0.99782703172533704"/>
    <n v="0.99368662712837208"/>
    <n v="4.1404045969649639E-3"/>
    <n v="5.6133728716278863E-3"/>
    <n v="15671"/>
    <n v="14405"/>
    <n v="15538"/>
    <n v="45614"/>
    <n v="-2.4950223992035801E-2"/>
    <n v="-0.46127379480000003"/>
    <n v="-0.35462701445422801"/>
  </r>
  <r>
    <s v="CENTRE-OUEST"/>
    <x v="2"/>
    <x v="22"/>
    <s v="035"/>
    <s v="035001"/>
    <s v="03000"/>
    <x v="197"/>
    <n v="20003041900010"/>
    <s v="AGFA"/>
    <x v="1"/>
    <x v="0"/>
    <n v="2666"/>
    <n v="2664"/>
    <n v="0.99919999999999998"/>
    <s v="1"/>
    <n v="978"/>
    <n v="975"/>
    <n v="0.997"/>
    <n v="0.996932515337423"/>
    <n v="0.97169485674835998"/>
    <n v="2.5237658589063017E-2"/>
    <n v="2.7505143251639996E-2"/>
    <n v="1680"/>
    <n v="1460"/>
    <n v="1526"/>
    <n v="4666"/>
    <n v="0.72307692307692295"/>
    <n v="-0.37068965520000002"/>
    <n v="-0.42717717717717701"/>
  </r>
  <r>
    <s v="CENTRE-OUEST"/>
    <x v="2"/>
    <x v="22"/>
    <s v="035"/>
    <s v="035039"/>
    <s v="05400"/>
    <x v="198"/>
    <n v="26350011800017"/>
    <s v="AGFA"/>
    <x v="0"/>
    <x v="0"/>
    <n v="1330"/>
    <n v="1319"/>
    <n v="0.99170000000000003"/>
    <s v="1"/>
    <n v="746"/>
    <n v="734"/>
    <n v="0.99219999999999997"/>
    <n v="0.98391420911528105"/>
    <n v="0.94644870349492705"/>
    <n v="3.7465505620354E-2"/>
    <n v="4.525129650507298E-2"/>
    <n v="904"/>
    <n v="697"/>
    <n v="749"/>
    <n v="2350"/>
    <n v="0.231607629427793"/>
    <n v="-0.45376175549999997"/>
    <n v="-0.43214556482183503"/>
  </r>
  <r>
    <s v="CENTRE-OUEST"/>
    <x v="2"/>
    <x v="22"/>
    <s v="035"/>
    <s v="035039"/>
    <s v="06500"/>
    <x v="199"/>
    <n v="26350001900017"/>
    <s v="AGFA"/>
    <x v="0"/>
    <x v="0"/>
    <n v="913"/>
    <n v="903"/>
    <n v="0.98899999999999999"/>
    <s v="1"/>
    <n v="555"/>
    <n v="545"/>
    <n v="0.98109999999999997"/>
    <n v="0.98198198198198205"/>
    <n v="0.94548872180451105"/>
    <n v="3.649326017747101E-2"/>
    <n v="4.3511278195488945E-2"/>
    <n v="979"/>
    <n v="857"/>
    <n v="836"/>
    <n v="2672"/>
    <n v="0.79633027522935795"/>
    <n v="-0.1325910931"/>
    <n v="-7.4197120708748607E-2"/>
  </r>
  <r>
    <s v="CENTRE-OUEST"/>
    <x v="2"/>
    <x v="22"/>
    <s v="035"/>
    <s v="035023"/>
    <s v="03800"/>
    <x v="200"/>
    <n v="26350002700010"/>
    <s v="AGFA"/>
    <x v="0"/>
    <x v="0"/>
    <n v="1052"/>
    <n v="1026"/>
    <n v="0.97529999999999994"/>
    <s v="1"/>
    <n v="1007"/>
    <n v="983"/>
    <n v="0.9788"/>
    <n v="0.97616683217477696"/>
    <n v="0.97952497952497997"/>
    <n v="-3.3581473502030112E-3"/>
    <n v="-4.2249795249800215E-3"/>
    <n v="943"/>
    <n v="753"/>
    <n v="840"/>
    <n v="2536"/>
    <n v="-4.0691759918616503E-2"/>
    <n v="-0.34805194810000001"/>
    <n v="-0.181286549707602"/>
  </r>
  <r>
    <s v="CENTRE-OUEST"/>
    <x v="2"/>
    <x v="22"/>
    <s v="035"/>
    <s v="035023"/>
    <s v="00200"/>
    <x v="201"/>
    <n v="26350003500013"/>
    <s v="AGFA"/>
    <x v="0"/>
    <x v="0"/>
    <n v="1269"/>
    <n v="1212"/>
    <n v="0.95509999999999995"/>
    <s v="1"/>
    <n v="623"/>
    <n v="591"/>
    <n v="0.96350000000000002"/>
    <n v="0.94863563402889295"/>
    <n v="0.96174220129487908"/>
    <n v="-1.3106567265986135E-2"/>
    <n v="-6.6422012948791354E-3"/>
    <n v="795"/>
    <n v="686"/>
    <n v="786"/>
    <n v="2267"/>
    <n v="0.34517766497461899"/>
    <n v="-0.50036416610000001"/>
    <n v="-0.35148514851485102"/>
  </r>
  <r>
    <s v="CENTRE-OUEST"/>
    <x v="2"/>
    <x v="22"/>
    <s v="035"/>
    <s v="035003"/>
    <s v="05600"/>
    <x v="202"/>
    <n v="26350009200014"/>
    <s v="ALTAIR"/>
    <x v="0"/>
    <x v="0"/>
    <n v="839"/>
    <n v="800"/>
    <n v="0.95350000000000001"/>
    <s v="1"/>
    <n v="438"/>
    <n v="405"/>
    <n v="0.98019999999999996"/>
    <n v="0.92465753424657504"/>
    <n v="0.97133406835722103"/>
    <n v="-4.6676534110645984E-2"/>
    <n v="-1.7834068357221011E-2"/>
    <n v="368"/>
    <n v="333"/>
    <n v="290"/>
    <n v="991"/>
    <n v="-9.1358024691357995E-2"/>
    <n v="-0.62709966409999995"/>
    <n v="-0.63749999999999996"/>
  </r>
  <r>
    <s v="CENTRE-OUEST"/>
    <x v="2"/>
    <x v="22"/>
    <s v="035"/>
    <s v="035033"/>
    <s v="48000"/>
    <x v="203"/>
    <n v="26350014200017"/>
    <s v="MacKesson"/>
    <x v="1"/>
    <x v="0"/>
    <n v="5805"/>
    <n v="4928"/>
    <n v="0.84889999999999999"/>
    <s v="1"/>
    <n v="3239"/>
    <n v="2488"/>
    <n v="0.86650000000000005"/>
    <n v="0.76813831429453505"/>
    <n v="0.82406086543033807"/>
    <n v="-5.5922551135803023E-2"/>
    <n v="2.4839134569661914E-2"/>
    <n v="2917"/>
    <n v="2455"/>
    <n v="2659"/>
    <n v="8031"/>
    <n v="0.172427652733119"/>
    <n v="-0.57348853369999997"/>
    <n v="-0.46043019480519498"/>
  </r>
  <r>
    <s v="CENTRE-OUEST"/>
    <x v="2"/>
    <x v="22"/>
    <s v="035"/>
    <s v="035047"/>
    <s v="09500"/>
    <x v="204"/>
    <n v="26350585100059"/>
    <s v="MIPIH"/>
    <x v="0"/>
    <x v="0"/>
    <n v="800"/>
    <n v="224"/>
    <n v="0.28000000000000003"/>
    <s v="0"/>
    <n v="501"/>
    <n v="254"/>
    <n v="0.5625"/>
    <n v="0.50698602794411196"/>
    <n v="0.36712749615975404"/>
    <n v="0.13985853178435792"/>
    <n v="-8.7127496159754014E-2"/>
    <n v="354"/>
    <n v="296"/>
    <n v="311"/>
    <n v="961"/>
    <n v="0.39370078740157499"/>
    <n v="0.1340996169"/>
    <n v="0.38839285714285698"/>
  </r>
  <r>
    <s v="CENTRE-OUEST"/>
    <x v="2"/>
    <x v="22"/>
    <s v="035"/>
    <s v="035039"/>
    <s v="44300"/>
    <x v="205"/>
    <n v="26350006800014"/>
    <s v="MIPIH"/>
    <x v="1"/>
    <x v="0"/>
    <n v="3352"/>
    <n v="665"/>
    <n v="0.19839999999999999"/>
    <s v="0"/>
    <n v="1685"/>
    <n v="671"/>
    <n v="0.18340000000000001"/>
    <n v="0.398219584569733"/>
    <n v="0.21501819384717202"/>
    <n v="0.18320139072256098"/>
    <n v="-1.661819384717203E-2"/>
    <n v="1996"/>
    <n v="1797"/>
    <n v="1879"/>
    <n v="5672"/>
    <n v="1.9746646795827101"/>
    <n v="1.8166144201000001"/>
    <n v="1.8255639097744401"/>
  </r>
  <r>
    <s v="CENTRE-OUEST"/>
    <x v="2"/>
    <x v="22"/>
    <s v="035"/>
    <s v="035051"/>
    <s v="43400"/>
    <x v="206"/>
    <n v="26350012600010"/>
    <s v="MIPIH"/>
    <x v="1"/>
    <x v="0"/>
    <n v="3250"/>
    <n v="500"/>
    <n v="0.15379999999999999"/>
    <s v="0"/>
    <n v="1753"/>
    <n v="484"/>
    <n v="0.17130000000000001"/>
    <n v="0.27609811751283497"/>
    <n v="0.16507633587786302"/>
    <n v="0.11102178163497195"/>
    <n v="-1.1276335877863031E-2"/>
    <n v="2277"/>
    <n v="2167"/>
    <n v="2124"/>
    <n v="6568"/>
    <n v="3.7045454545454501"/>
    <n v="3.2159533074"/>
    <n v="3.2480000000000002"/>
  </r>
  <r>
    <s v="CENTRE-OUEST"/>
    <x v="2"/>
    <x v="22"/>
    <s v="035"/>
    <s v="035047"/>
    <s v="41800"/>
    <x v="207"/>
    <n v="26350005000012"/>
    <s v="MIPIH"/>
    <x v="1"/>
    <x v="1"/>
    <n v="6036"/>
    <n v="803"/>
    <n v="0.13300000000000001"/>
    <s v="1"/>
    <n v="2707"/>
    <n v="701"/>
    <n v="0.12590000000000001"/>
    <n v="0.25895825637236802"/>
    <n v="0.14192221391174301"/>
    <n v="0.11703604246062502"/>
    <n v="-8.9222139117429988E-3"/>
    <n v="3444"/>
    <n v="3090"/>
    <n v="3408"/>
    <n v="9942"/>
    <n v="3.9129814550641902"/>
    <n v="3.0339425587000002"/>
    <n v="3.24408468244085"/>
  </r>
  <r>
    <s v="CENTRE-OUEST"/>
    <x v="2"/>
    <x v="23"/>
    <s v="056"/>
    <s v="056010"/>
    <s v="06200"/>
    <x v="208"/>
    <n v="26560004900018"/>
    <s v="MIPIH"/>
    <x v="0"/>
    <x v="0"/>
    <n v="216"/>
    <n v="216"/>
    <n v="1"/>
    <s v="1"/>
    <n v="274"/>
    <n v="274"/>
    <n v="1"/>
    <n v="1"/>
    <n v="0.89575289575289607"/>
    <n v="0.10424710424710393"/>
    <n v="0.10424710424710393"/>
    <n v="414"/>
    <n v="286"/>
    <n v="295"/>
    <n v="995"/>
    <n v="0.51094890510948898"/>
    <n v="-3.0508474599999998E-2"/>
    <n v="0.36574074074074098"/>
  </r>
  <r>
    <s v="CENTRE-OUEST"/>
    <x v="2"/>
    <x v="23"/>
    <s v="056"/>
    <s v="056019"/>
    <s v="41500"/>
    <x v="209"/>
    <n v="26561337200019"/>
    <s v="MIPIH"/>
    <x v="1"/>
    <x v="1"/>
    <n v="9294"/>
    <n v="9291"/>
    <n v="0.99970000000000003"/>
    <s v="1"/>
    <n v="5073"/>
    <n v="5071"/>
    <n v="1"/>
    <n v="0.99960575596294099"/>
    <n v="0.125765560461473"/>
    <n v="0.87384019550146796"/>
    <n v="0.87393443953852701"/>
    <n v="5551"/>
    <n v="4927"/>
    <n v="4932"/>
    <n v="15410"/>
    <n v="9.4655886412936305E-2"/>
    <n v="-0.47890005289999998"/>
    <n v="-0.46916370681304498"/>
  </r>
  <r>
    <s v="CENTRE-OUEST"/>
    <x v="2"/>
    <x v="23"/>
    <s v="056"/>
    <s v="056012"/>
    <s v="50200"/>
    <x v="210"/>
    <n v="26560043700064"/>
    <s v="CPAGE"/>
    <x v="0"/>
    <x v="0"/>
    <n v="383"/>
    <n v="357"/>
    <n v="0.93210000000000004"/>
    <s v="0"/>
    <n v="342"/>
    <n v="318"/>
    <n v="0.92910000000000004"/>
    <n v="0.929824561403509"/>
    <n v="0.94819819819819806"/>
    <n v="-1.8373636794689063E-2"/>
    <n v="-1.6098198198198022E-2"/>
    <n v="397"/>
    <n v="322"/>
    <n v="308"/>
    <n v="1027"/>
    <n v="0.24842767295597501"/>
    <n v="-0.12261580380000001"/>
    <n v="-0.13725490196078399"/>
  </r>
  <r>
    <s v="CENTRE-OUEST"/>
    <x v="2"/>
    <x v="23"/>
    <s v="056"/>
    <s v="056034"/>
    <s v="49500"/>
    <x v="211"/>
    <n v="26560026200017"/>
    <s v="CPAGE"/>
    <x v="1"/>
    <x v="0"/>
    <n v="1102"/>
    <n v="1038"/>
    <n v="0.94189999999999996"/>
    <s v="1"/>
    <n v="409"/>
    <n v="360"/>
    <n v="0.94359999999999999"/>
    <n v="0.88019559902200495"/>
    <n v="0.94235203689469604"/>
    <n v="-6.2156437872691095E-2"/>
    <n v="-4.5203689469608399E-4"/>
    <n v="377"/>
    <n v="411"/>
    <n v="402"/>
    <n v="1190"/>
    <n v="4.7222222222222297E-2"/>
    <n v="-0.53664036079999999"/>
    <n v="-0.61271676300578004"/>
  </r>
  <r>
    <s v="CENTRE-OUEST"/>
    <x v="2"/>
    <x v="23"/>
    <s v="056"/>
    <s v="056010"/>
    <s v="49900"/>
    <x v="212"/>
    <n v="26560002300013"/>
    <s v="MIPIH"/>
    <x v="1"/>
    <x v="0"/>
    <n v="4001"/>
    <n v="543"/>
    <n v="0.13569999999999999"/>
    <s v="1"/>
    <n v="1203"/>
    <n v="526"/>
    <n v="0.15740000000000001"/>
    <n v="0.43724023275145502"/>
    <n v="0.18375368490009802"/>
    <n v="0.25348654785135699"/>
    <n v="-4.8053684900098037E-2"/>
    <n v="2263"/>
    <n v="1776"/>
    <n v="1915"/>
    <n v="5954"/>
    <n v="3.3022813688212902"/>
    <n v="2.0886956522000002"/>
    <n v="2.5267034990791899"/>
  </r>
  <r>
    <s v="CENTRE-OUEST"/>
    <x v="2"/>
    <x v="23"/>
    <s v="056"/>
    <s v="056031"/>
    <s v="50000"/>
    <x v="213"/>
    <n v="26560034600018"/>
    <s v="MIPIH"/>
    <x v="0"/>
    <x v="0"/>
    <n v="1112"/>
    <n v="311"/>
    <n v="0.2797"/>
    <s v="0"/>
    <n v="815"/>
    <n v="293"/>
    <n v="0.39229999999999998"/>
    <n v="0.35950920245398799"/>
    <n v="0.40298507462686606"/>
    <n v="-4.3475872172878072E-2"/>
    <n v="-0.12328507462686605"/>
    <n v="222"/>
    <n v="267"/>
    <n v="225"/>
    <n v="714"/>
    <n v="-0.24232081911262801"/>
    <n v="-0.15772870659999999"/>
    <n v="-0.27652733118971101"/>
  </r>
  <r>
    <s v="CENTRE-OUEST"/>
    <x v="2"/>
    <x v="23"/>
    <s v="056"/>
    <s v="056019"/>
    <s v="49000"/>
    <x v="214"/>
    <n v="26560005600013"/>
    <s v="MIPIH"/>
    <x v="1"/>
    <x v="0"/>
    <n v="2094"/>
    <n v="296"/>
    <n v="0.1414"/>
    <s v="0"/>
    <n v="1294"/>
    <n v="382"/>
    <n v="0.152"/>
    <n v="0.295208655332303"/>
    <n v="0.24827245804541001"/>
    <n v="4.6936197286892994E-2"/>
    <n v="-0.10687245804541001"/>
    <n v="786"/>
    <n v="887"/>
    <n v="978"/>
    <n v="2651"/>
    <n v="1.05759162303665"/>
    <n v="1.2064676617000001"/>
    <n v="2.3040540540540499"/>
  </r>
  <r>
    <s v="CENTRE-OUEST"/>
    <x v="2"/>
    <x v="23"/>
    <s v="056"/>
    <s v="056038"/>
    <s v="47300"/>
    <x v="215"/>
    <n v="26561343000130"/>
    <s v="MIPIH"/>
    <x v="1"/>
    <x v="1"/>
    <n v="5934"/>
    <n v="5930"/>
    <n v="0.99929999999999997"/>
    <s v="1"/>
    <n v="2025"/>
    <n v="516"/>
    <n v="0.28489999999999999"/>
    <n v="0.25481481481481499"/>
    <n v="0.153343498148552"/>
    <n v="0.101471316666263"/>
    <n v="0.845956501851448"/>
    <n v="3247"/>
    <n v="2955"/>
    <n v="3520"/>
    <n v="9722"/>
    <n v="5.2926356589147296"/>
    <n v="0.78765880219999995"/>
    <n v="-0.40640809443507597"/>
  </r>
  <r>
    <s v="CENTRE-OUEST"/>
    <x v="2"/>
    <x v="23"/>
    <s v="056"/>
    <s v="056034"/>
    <s v="42200"/>
    <x v="216"/>
    <n v="26561334900140"/>
    <s v="CPAGE"/>
    <x v="1"/>
    <x v="1"/>
    <n v="11360"/>
    <n v="7"/>
    <n v="5.9999999999999995E-4"/>
    <s v="0"/>
    <n v="5015"/>
    <n v="7"/>
    <n v="5.9999999999999995E-4"/>
    <n v="1.39581256231306E-3"/>
    <n v="5.9114756521096601E-4"/>
    <n v="8.04664997102094E-4"/>
    <n v="8.8524347890339347E-6"/>
    <n v="7720"/>
    <n v="6126"/>
    <n v="6500"/>
    <n v="20346"/>
    <n v="1101.8571428571399"/>
    <n v="1020"/>
    <n v="927.57142857142901"/>
  </r>
  <r>
    <s v="CENTRE-OUEST"/>
    <x v="2"/>
    <x v="23"/>
    <s v="056"/>
    <s v="056038"/>
    <s v="02400"/>
    <x v="217"/>
    <n v="26560017100010"/>
    <s v="CPAGE"/>
    <x v="0"/>
    <x v="0"/>
    <n v="700"/>
    <n v="0"/>
    <n v="0"/>
    <s v="0"/>
    <n v="535"/>
    <n v="0"/>
    <n v="0"/>
    <n v="0"/>
    <n v="0"/>
    <n v="0"/>
    <n v="0"/>
    <n v="411"/>
    <n v="391"/>
    <n v="472"/>
    <n v="1274"/>
    <n v="410"/>
    <n v="390"/>
    <n v="472"/>
  </r>
  <r>
    <s v="CENTRE-OUEST"/>
    <x v="3"/>
    <x v="24"/>
    <s v="018"/>
    <s v="018042"/>
    <s v="24100"/>
    <x v="218"/>
    <n v="26180023900012"/>
    <s v="MIPIH"/>
    <x v="1"/>
    <x v="0"/>
    <n v="4140"/>
    <n v="4132"/>
    <n v="0.99809999999999999"/>
    <s v="1"/>
    <n v="2507"/>
    <n v="2498"/>
    <n v="0.99450000000000005"/>
    <n v="0.99641005185480702"/>
    <n v="0.99925473244894902"/>
    <n v="-2.8446805941420017E-3"/>
    <n v="-1.1547324489490363E-3"/>
    <n v="2445"/>
    <n v="2131"/>
    <n v="2160"/>
    <n v="6736"/>
    <n v="-2.12169735788631E-2"/>
    <n v="-0.40574456219999999"/>
    <n v="-0.47725072604065799"/>
  </r>
  <r>
    <s v="CENTRE-OUEST"/>
    <x v="3"/>
    <x v="24"/>
    <s v="018"/>
    <s v="018033"/>
    <s v="50000"/>
    <x v="219"/>
    <n v="26180020500013"/>
    <s v="BERGER LEVRAULT DIS"/>
    <x v="0"/>
    <x v="0"/>
    <n v="1167"/>
    <n v="1163"/>
    <n v="0.99660000000000004"/>
    <s v="1"/>
    <n v="670"/>
    <n v="667"/>
    <n v="0.99580000000000002"/>
    <n v="0.99552238805970195"/>
    <n v="0.99347116430903204"/>
    <n v="2.051223750669906E-3"/>
    <n v="3.1288356909680015E-3"/>
    <n v="735"/>
    <n v="731"/>
    <n v="702"/>
    <n v="2168"/>
    <n v="0.101949025487256"/>
    <n v="-0.23214285709999999"/>
    <n v="-0.39638865004299201"/>
  </r>
  <r>
    <s v="CENTRE-OUEST"/>
    <x v="3"/>
    <x v="24"/>
    <s v="018"/>
    <s v="018042"/>
    <s v="21000"/>
    <x v="220"/>
    <n v="26180365400068"/>
    <s v="AGFA"/>
    <x v="1"/>
    <x v="0"/>
    <n v="3304"/>
    <n v="3191"/>
    <n v="0.96579999999999999"/>
    <s v="1"/>
    <n v="2707"/>
    <n v="2584"/>
    <n v="0.97040000000000004"/>
    <n v="0.95456224602881401"/>
    <n v="0.89937733499377304"/>
    <n v="5.5184911035040973E-2"/>
    <n v="6.6422665006226955E-2"/>
    <n v="1890"/>
    <n v="1573"/>
    <n v="1755"/>
    <n v="5218"/>
    <n v="-0.26857585139318901"/>
    <n v="-0.57543859649999995"/>
    <n v="-0.450015669069257"/>
  </r>
  <r>
    <s v="CENTRE-OUEST"/>
    <x v="3"/>
    <x v="24"/>
    <s v="018"/>
    <s v="018042"/>
    <s v="23100"/>
    <x v="221"/>
    <n v="26180007200124"/>
    <m/>
    <x v="1"/>
    <x v="1"/>
    <n v="9311"/>
    <n v="8621"/>
    <n v="0.92589999999999995"/>
    <s v="1"/>
    <n v="4402"/>
    <n v="311"/>
    <n v="0.92810000000000004"/>
    <n v="7.0649704679691006E-2"/>
    <n v="0"/>
    <n v="7.0649704679691006E-2"/>
    <n v="0.92589999999999995"/>
    <n v="5683"/>
    <n v="5017"/>
    <n v="5203"/>
    <n v="15903"/>
    <n v="17.273311897106101"/>
    <n v="-0.48580506299999998"/>
    <n v="-0.39647372694583"/>
  </r>
  <r>
    <s v="CENTRE-OUEST"/>
    <x v="3"/>
    <x v="24"/>
    <s v="018"/>
    <s v="018042"/>
    <s v="23500"/>
    <x v="222"/>
    <n v="26180018900019"/>
    <s v="MacKesson"/>
    <x v="1"/>
    <x v="0"/>
    <n v="2647"/>
    <n v="2132"/>
    <n v="0.8054"/>
    <s v="0"/>
    <n v="1495"/>
    <n v="3"/>
    <n v="0.3387"/>
    <n v="2.0066889632107E-3"/>
    <n v="1.2690355329949201E-3"/>
    <n v="7.3765343021577989E-4"/>
    <n v="0.80413096446700505"/>
    <n v="1601"/>
    <n v="1415"/>
    <n v="1509"/>
    <n v="4525"/>
    <n v="532.66666666666697"/>
    <n v="0.73832923829999997"/>
    <n v="-0.292213883677298"/>
  </r>
  <r>
    <s v="CENTRE-OUEST"/>
    <x v="3"/>
    <x v="25"/>
    <s v="028"/>
    <s v="028047"/>
    <s v="28900"/>
    <x v="223"/>
    <n v="26280014700031"/>
    <s v="AGFA"/>
    <x v="1"/>
    <x v="0"/>
    <n v="1868"/>
    <n v="1852"/>
    <n v="0.99139999999999995"/>
    <s v="1"/>
    <n v="1179"/>
    <n v="1159"/>
    <n v="0.98880000000000001"/>
    <n v="0.98303647158608998"/>
    <n v="0.9864120455380091"/>
    <n v="-3.3755739519191197E-3"/>
    <n v="4.9879544619908511E-3"/>
    <n v="1001"/>
    <n v="898"/>
    <n v="940"/>
    <n v="2839"/>
    <n v="-0.13632441760138"/>
    <n v="-0.4334384858"/>
    <n v="-0.49244060475161999"/>
  </r>
  <r>
    <s v="CENTRE-OUEST"/>
    <x v="3"/>
    <x v="25"/>
    <s v="028"/>
    <s v="028047"/>
    <s v="27100"/>
    <x v="224"/>
    <n v="26280005500010"/>
    <s v="AGFA"/>
    <x v="1"/>
    <x v="0"/>
    <n v="2751"/>
    <n v="2706"/>
    <n v="0.98360000000000003"/>
    <s v="1"/>
    <n v="1521"/>
    <n v="1478"/>
    <n v="0.98140000000000005"/>
    <n v="0.97172912557527902"/>
    <n v="0.96208695652173903"/>
    <n v="9.642169053539984E-3"/>
    <n v="2.1513043478260996E-2"/>
    <n v="1688"/>
    <n v="1370"/>
    <n v="1491"/>
    <n v="4549"/>
    <n v="0.14208389715832201"/>
    <n v="-0.44646464650000001"/>
    <n v="-0.44900221729489997"/>
  </r>
  <r>
    <s v="CENTRE-OUEST"/>
    <x v="3"/>
    <x v="25"/>
    <s v="028"/>
    <s v="028047"/>
    <s v="28400"/>
    <x v="225"/>
    <n v="26280001400025"/>
    <s v="AGFA"/>
    <x v="1"/>
    <x v="0"/>
    <n v="2216"/>
    <n v="2147"/>
    <n v="0.96889999999999998"/>
    <s v="1"/>
    <n v="1827"/>
    <n v="1761"/>
    <n v="0.96650000000000003"/>
    <n v="0.96387520525451598"/>
    <n v="0.94855559952512902"/>
    <n v="1.5319605729386954E-2"/>
    <n v="2.0344400474870961E-2"/>
    <n v="1381"/>
    <n v="1148"/>
    <n v="1436"/>
    <n v="3965"/>
    <n v="-0.215786484951732"/>
    <n v="-0.40579710140000003"/>
    <n v="-0.33115975780158402"/>
  </r>
  <r>
    <s v="CENTRE-OUEST"/>
    <x v="3"/>
    <x v="25"/>
    <s v="028"/>
    <s v="028047"/>
    <s v="50000"/>
    <x v="226"/>
    <n v="26280090700012"/>
    <s v="BERGER LEVRAULT DIS"/>
    <x v="0"/>
    <x v="0"/>
    <n v="1072"/>
    <n v="1006"/>
    <n v="0.93840000000000001"/>
    <s v="0"/>
    <n v="743"/>
    <n v="693"/>
    <n v="0.9587"/>
    <n v="0.93270524899057905"/>
    <n v="0.9596448748991121"/>
    <n v="-2.6939625908533049E-2"/>
    <n v="-2.1244874899112087E-2"/>
    <n v="655"/>
    <n v="499"/>
    <n v="534"/>
    <n v="1688"/>
    <n v="-5.4834054834054798E-2"/>
    <n v="-0.57854729729999999"/>
    <n v="-0.469184890656064"/>
  </r>
  <r>
    <s v="CENTRE-OUEST"/>
    <x v="3"/>
    <x v="25"/>
    <s v="028"/>
    <s v="028047"/>
    <s v="27000"/>
    <x v="227"/>
    <n v="26280017000017"/>
    <s v="MacKesson"/>
    <x v="1"/>
    <x v="0"/>
    <n v="5499"/>
    <n v="4965"/>
    <n v="0.90290000000000004"/>
    <s v="1"/>
    <n v="765"/>
    <n v="314"/>
    <n v="0.87939999999999996"/>
    <n v="0.41045751633986899"/>
    <n v="0.90777738137709607"/>
    <n v="-0.49731986503722708"/>
    <n v="-4.877381377096035E-3"/>
    <n v="3440"/>
    <n v="2760"/>
    <n v="2857"/>
    <n v="9057"/>
    <n v="9.9554140127388493"/>
    <n v="-0.312749004"/>
    <n v="-0.424572004028197"/>
  </r>
  <r>
    <s v="CENTRE-OUEST"/>
    <x v="3"/>
    <x v="25"/>
    <s v="028"/>
    <s v="028047"/>
    <s v="26200"/>
    <x v="228"/>
    <n v="26280004800015"/>
    <s v="CPAGE"/>
    <x v="1"/>
    <x v="1"/>
    <n v="9495"/>
    <n v="0"/>
    <n v="0"/>
    <s v="0"/>
    <n v="3087"/>
    <n v="0"/>
    <n v="0"/>
    <n v="0"/>
    <n v="0"/>
    <n v="0"/>
    <n v="0"/>
    <n v="6666"/>
    <n v="5629"/>
    <n v="5621"/>
    <n v="17916"/>
    <n v="6665"/>
    <n v="5628"/>
    <n v="5621"/>
  </r>
  <r>
    <s v="CENTRE-OUEST"/>
    <x v="3"/>
    <x v="26"/>
    <s v="036"/>
    <s v="036010"/>
    <s v="29900"/>
    <x v="229"/>
    <n v="26360004100028"/>
    <s v="BERGER LEVRAULT DIS"/>
    <x v="1"/>
    <x v="0"/>
    <n v="1604"/>
    <n v="1604"/>
    <n v="1"/>
    <s v="1"/>
    <n v="996"/>
    <n v="995"/>
    <n v="1"/>
    <n v="0.99899598393574296"/>
    <n v="0.9948755490483161"/>
    <n v="4.1204348874268604E-3"/>
    <n v="5.124450951683901E-3"/>
    <n v="987"/>
    <n v="949"/>
    <n v="952"/>
    <n v="2888"/>
    <n v="-8.0402010050251195E-3"/>
    <n v="-0.16017699120000001"/>
    <n v="-0.40648379052369099"/>
  </r>
  <r>
    <s v="CENTRE-OUEST"/>
    <x v="3"/>
    <x v="26"/>
    <s v="036"/>
    <s v="036010"/>
    <s v="27400"/>
    <x v="230"/>
    <n v="26360006600017"/>
    <s v="MIPIH"/>
    <x v="1"/>
    <x v="0"/>
    <n v="1502"/>
    <n v="1501"/>
    <n v="0.99929999999999997"/>
    <s v="1"/>
    <n v="1430"/>
    <n v="1426"/>
    <n v="0.99939999999999996"/>
    <n v="0.99720279720279703"/>
    <n v="0.86536485097636207"/>
    <n v="0.13183794622643497"/>
    <n v="0.1339351490236379"/>
    <n v="949"/>
    <n v="843"/>
    <n v="875"/>
    <n v="2667"/>
    <n v="-0.334502103786816"/>
    <n v="-0.50874125869999998"/>
    <n v="-0.41705529646902101"/>
  </r>
  <r>
    <s v="CENTRE-OUEST"/>
    <x v="3"/>
    <x v="26"/>
    <s v="036"/>
    <s v="036010"/>
    <s v="50000"/>
    <x v="231"/>
    <n v="26360010800017"/>
    <s v="BERGER LEVRAULT DIS"/>
    <x v="0"/>
    <x v="0"/>
    <n v="765"/>
    <n v="756"/>
    <n v="0.98819999999999997"/>
    <s v="1"/>
    <n v="576"/>
    <n v="567"/>
    <n v="0.99080000000000001"/>
    <n v="0.984375"/>
    <n v="0.92502532928064807"/>
    <n v="5.9349670719351932E-2"/>
    <n v="6.31746707193519E-2"/>
    <n v="400"/>
    <n v="497"/>
    <n v="475"/>
    <n v="1372"/>
    <n v="-0.29453262786596102"/>
    <n v="-0.48762886599999999"/>
    <n v="-0.37169312169312202"/>
  </r>
  <r>
    <s v="CENTRE-OUEST"/>
    <x v="3"/>
    <x v="26"/>
    <s v="036"/>
    <s v="036010"/>
    <s v="50200"/>
    <x v="232"/>
    <n v="26360009000017"/>
    <s v="BERGER LEVRAULT DIS"/>
    <x v="1"/>
    <x v="0"/>
    <n v="2565"/>
    <n v="2557"/>
    <n v="0.99690000000000001"/>
    <s v="1"/>
    <n v="1314"/>
    <n v="1207"/>
    <n v="0.99709999999999999"/>
    <n v="0.91856925418569302"/>
    <n v="0.68600989653621203"/>
    <n v="0.23255935764948099"/>
    <n v="0.31089010346378798"/>
    <n v="1221"/>
    <n v="1154"/>
    <n v="1224"/>
    <n v="3599"/>
    <n v="1.15990057995028E-2"/>
    <n v="-0.51675041880000006"/>
    <n v="-0.52131403989049696"/>
  </r>
  <r>
    <s v="CENTRE-OUEST"/>
    <x v="3"/>
    <x v="26"/>
    <s v="036"/>
    <s v="036010"/>
    <s v="24400"/>
    <x v="233"/>
    <n v="26360003300017"/>
    <s v="CPAGE"/>
    <x v="1"/>
    <x v="1"/>
    <n v="5622"/>
    <n v="5545"/>
    <n v="0.98629999999999995"/>
    <s v="1"/>
    <n v="4040"/>
    <n v="3603"/>
    <n v="0.97189999999999999"/>
    <n v="0.89183168316831696"/>
    <n v="0.53707349081364808"/>
    <n v="0.35475819235466888"/>
    <n v="0.44922650918635187"/>
    <n v="5390"/>
    <n v="4749"/>
    <n v="4651"/>
    <n v="14790"/>
    <n v="0.49597557590896502"/>
    <n v="-0.29129980599999999"/>
    <n v="-0.161226330027051"/>
  </r>
  <r>
    <s v="CENTRE-OUEST"/>
    <x v="3"/>
    <x v="26"/>
    <s v="036"/>
    <s v="036010"/>
    <s v="50100"/>
    <x v="234"/>
    <n v="26360013200058"/>
    <s v="BERGER LEVRAULT DIS"/>
    <x v="0"/>
    <x v="0"/>
    <n v="1181"/>
    <n v="1143"/>
    <n v="0.96779999999999999"/>
    <s v="1"/>
    <n v="394"/>
    <n v="335"/>
    <n v="0.96250000000000002"/>
    <n v="0.85025380710659904"/>
    <n v="0.94571428571428606"/>
    <n v="-9.5460478607687027E-2"/>
    <n v="2.2085714285713931E-2"/>
    <n v="481"/>
    <n v="419"/>
    <n v="486"/>
    <n v="1386"/>
    <n v="0.43582089552238801"/>
    <n v="-0.5698151951"/>
    <n v="-0.57480314960629897"/>
  </r>
  <r>
    <s v="CENTRE-OUEST"/>
    <x v="3"/>
    <x v="26"/>
    <s v="036"/>
    <s v="036010"/>
    <s v="60000"/>
    <x v="235"/>
    <n v="26360002500013"/>
    <s v="CPAGE"/>
    <x v="0"/>
    <x v="0"/>
    <n v="712"/>
    <n v="5"/>
    <n v="7.0000000000000001E-3"/>
    <s v="0"/>
    <n v="544"/>
    <n v="3"/>
    <n v="6.1999999999999998E-3"/>
    <n v="5.5147058823529398E-3"/>
    <n v="4.2674253200569003E-3"/>
    <n v="1.2472805622960395E-3"/>
    <n v="2.7325746799430999E-3"/>
    <n v="648"/>
    <n v="560"/>
    <n v="606"/>
    <n v="1814"/>
    <n v="215"/>
    <n v="139"/>
    <n v="120.2"/>
  </r>
  <r>
    <s v="CENTRE-OUEST"/>
    <x v="3"/>
    <x v="26"/>
    <s v="036"/>
    <s v="036010"/>
    <s v="30000"/>
    <x v="236"/>
    <n v="26360005800014"/>
    <s v="CPAGE"/>
    <x v="0"/>
    <x v="0"/>
    <n v="918"/>
    <n v="3"/>
    <n v="3.3E-3"/>
    <s v="0"/>
    <n v="477"/>
    <n v="0"/>
    <n v="1.1000000000000001E-3"/>
    <n v="0"/>
    <n v="0"/>
    <n v="0"/>
    <n v="3.3E-3"/>
    <n v="680"/>
    <n v="620"/>
    <n v="619"/>
    <n v="1919"/>
    <n v="679"/>
    <n v="619"/>
    <n v="205.333333333333"/>
  </r>
  <r>
    <s v="CENTRE-OUEST"/>
    <x v="3"/>
    <x v="27"/>
    <s v="037"/>
    <s v="037040"/>
    <s v="50000"/>
    <x v="237"/>
    <n v="26370014800111"/>
    <s v="BERGER LEVRAULT DIS"/>
    <x v="0"/>
    <x v="0"/>
    <n v="1376"/>
    <n v="1375"/>
    <n v="0.99929999999999997"/>
    <s v="1"/>
    <n v="1241"/>
    <n v="1241"/>
    <n v="1"/>
    <n v="1"/>
    <n v="0.98270126413838998"/>
    <n v="1.7298735861610015E-2"/>
    <n v="1.6598735861609981E-2"/>
    <n v="837"/>
    <n v="723"/>
    <n v="760"/>
    <n v="2320"/>
    <n v="-0.32554391619661599"/>
    <n v="-0.4373540856"/>
    <n v="-0.44727272727272699"/>
  </r>
  <r>
    <s v="CENTRE-OUEST"/>
    <x v="3"/>
    <x v="27"/>
    <s v="037"/>
    <s v="037040"/>
    <s v="00900"/>
    <x v="238"/>
    <n v="26370010600010"/>
    <s v="BERGER LEVRAULT DIS"/>
    <x v="1"/>
    <x v="0"/>
    <n v="2154"/>
    <n v="2149"/>
    <n v="0.99770000000000003"/>
    <s v="1"/>
    <n v="1850"/>
    <n v="1844"/>
    <n v="0.99739999999999995"/>
    <n v="0.99675675675675701"/>
    <n v="0.99878147847278609"/>
    <n v="-2.0247217160290765E-3"/>
    <n v="-1.0814784727860571E-3"/>
    <n v="1766"/>
    <n v="1391"/>
    <n v="1416"/>
    <n v="4573"/>
    <n v="-4.2299349240780902E-2"/>
    <n v="-0.48538660750000001"/>
    <n v="-0.341088878548162"/>
  </r>
  <r>
    <s v="CENTRE-OUEST"/>
    <x v="3"/>
    <x v="27"/>
    <s v="037"/>
    <s v="037040"/>
    <s v="02800"/>
    <x v="239"/>
    <n v="26370011400014"/>
    <s v="BERGER LEVRAULT DIS"/>
    <x v="0"/>
    <x v="0"/>
    <n v="1170"/>
    <n v="1170"/>
    <n v="1"/>
    <s v="1"/>
    <n v="533"/>
    <n v="531"/>
    <n v="1"/>
    <n v="0.99624765478424004"/>
    <n v="0.78203125000000007"/>
    <n v="0.21421640478423998"/>
    <n v="0.21796874999999993"/>
    <n v="861"/>
    <n v="630"/>
    <n v="643"/>
    <n v="2134"/>
    <n v="0.62146892655367203"/>
    <n v="-0.62343096229999995"/>
    <n v="-0.45042735042734999"/>
  </r>
  <r>
    <s v="CENTRE-OUEST"/>
    <x v="3"/>
    <x v="27"/>
    <s v="037"/>
    <s v="037040"/>
    <s v="07000"/>
    <x v="240"/>
    <n v="26370015500017"/>
    <s v="BERGER LEVRAULT DIS"/>
    <x v="0"/>
    <x v="0"/>
    <n v="805"/>
    <n v="797"/>
    <n v="0.99009999999999998"/>
    <s v="1"/>
    <n v="427"/>
    <n v="421"/>
    <n v="0.99329999999999996"/>
    <n v="0.98594847775175598"/>
    <n v="0.9911764705882351"/>
    <n v="-5.2279928364791228E-3"/>
    <n v="-1.0764705882351233E-3"/>
    <n v="294"/>
    <n v="190"/>
    <n v="254"/>
    <n v="738"/>
    <n v="-0.30166270783847998"/>
    <n v="-0.74254742549999997"/>
    <n v="-0.68130489335006295"/>
  </r>
  <r>
    <s v="CENTRE-OUEST"/>
    <x v="3"/>
    <x v="27"/>
    <s v="037"/>
    <s v="037040"/>
    <s v="27200"/>
    <x v="241"/>
    <n v="26370391000178"/>
    <s v="AGFA"/>
    <x v="1"/>
    <x v="0"/>
    <n v="3245"/>
    <n v="3194"/>
    <n v="0.98429999999999995"/>
    <s v="1"/>
    <n v="2018"/>
    <n v="1969"/>
    <n v="0.9849"/>
    <n v="0.97571853320118895"/>
    <n v="0.96351490236382309"/>
    <n v="1.2203630837365864E-2"/>
    <n v="2.0785097636176864E-2"/>
    <n v="2329"/>
    <n v="2216"/>
    <n v="2370"/>
    <n v="6915"/>
    <n v="0.182833925850686"/>
    <n v="-0.30663329160000002"/>
    <n v="-0.25798371947401399"/>
  </r>
  <r>
    <s v="CENTRE-OUEST"/>
    <x v="3"/>
    <x v="27"/>
    <s v="037"/>
    <s v="037040"/>
    <s v="21500"/>
    <x v="242"/>
    <n v="26370707700016"/>
    <s v="CPAGE"/>
    <x v="1"/>
    <x v="0"/>
    <n v="2749"/>
    <n v="2682"/>
    <n v="0.97560000000000002"/>
    <s v="1"/>
    <n v="2036"/>
    <n v="1975"/>
    <n v="0.97829999999999995"/>
    <n v="0.97003929273084499"/>
    <n v="0.98092105263157903"/>
    <n v="-1.0881759900734034E-2"/>
    <n v="-5.3210526315790041E-3"/>
    <n v="2448"/>
    <n v="1995"/>
    <n v="2110"/>
    <n v="6553"/>
    <n v="0.23949367088607601"/>
    <n v="-0.31771545829999998"/>
    <n v="-0.21327367636092501"/>
  </r>
  <r>
    <s v="CENTRE-OUEST"/>
    <x v="3"/>
    <x v="27"/>
    <s v="037"/>
    <s v="037042"/>
    <s v="20100"/>
    <x v="243"/>
    <n v="26370018900016"/>
    <s v="MacKesson"/>
    <x v="1"/>
    <x v="1"/>
    <n v="22439"/>
    <n v="21571"/>
    <n v="0.96130000000000004"/>
    <s v="1"/>
    <n v="12995"/>
    <n v="12070"/>
    <n v="0.95330000000000004"/>
    <n v="0.92881877645248201"/>
    <n v="0.43180200175886801"/>
    <n v="0.49701677469361399"/>
    <n v="0.52949799824113208"/>
    <n v="16332"/>
    <n v="15455"/>
    <n v="16590"/>
    <n v="48377"/>
    <n v="0.35310687655343798"/>
    <n v="-0.1867929492"/>
    <n v="-0.23091187242130601"/>
  </r>
  <r>
    <s v="CENTRE-OUEST"/>
    <x v="3"/>
    <x v="28"/>
    <s v="045"/>
    <s v="045020"/>
    <s v="28300"/>
    <x v="244"/>
    <n v="26450004200017"/>
    <s v="MIPIH"/>
    <x v="1"/>
    <x v="0"/>
    <n v="2956"/>
    <n v="2955"/>
    <n v="0.99970000000000003"/>
    <s v="1"/>
    <n v="2086"/>
    <n v="2086"/>
    <n v="0.99970000000000003"/>
    <n v="1"/>
    <n v="1"/>
    <n v="0"/>
    <n v="-2.9999999999996696E-4"/>
    <n v="1140"/>
    <n v="954"/>
    <n v="974"/>
    <n v="3068"/>
    <n v="-0.45349952061361498"/>
    <n v="-0.69066147860000004"/>
    <n v="-0.67038917089678496"/>
  </r>
  <r>
    <s v="CENTRE-OUEST"/>
    <x v="3"/>
    <x v="28"/>
    <s v="045"/>
    <s v="045020"/>
    <s v="20200"/>
    <x v="245"/>
    <n v="26450009100014"/>
    <s v="MIPIH"/>
    <x v="1"/>
    <x v="1"/>
    <n v="15419"/>
    <n v="15419"/>
    <n v="1"/>
    <s v="1"/>
    <n v="7731"/>
    <n v="7731"/>
    <n v="1"/>
    <n v="1"/>
    <n v="0.99371712448860305"/>
    <n v="6.2828755113969459E-3"/>
    <n v="6.2828755113969459E-3"/>
    <n v="9350"/>
    <n v="8219"/>
    <n v="8363"/>
    <n v="25932"/>
    <n v="0.209416634329324"/>
    <n v="-0.4141003707"/>
    <n v="-0.45761722550100498"/>
  </r>
  <r>
    <s v="CENTRE-OUEST"/>
    <x v="3"/>
    <x v="28"/>
    <s v="045"/>
    <s v="045030"/>
    <s v="50000"/>
    <x v="246"/>
    <n v="26450025700011"/>
    <s v="MEDIANE"/>
    <x v="0"/>
    <x v="0"/>
    <n v="1089"/>
    <n v="1089"/>
    <n v="1"/>
    <s v="1"/>
    <n v="1017"/>
    <n v="1017"/>
    <n v="1"/>
    <n v="1"/>
    <n v="1"/>
    <n v="0"/>
    <n v="0"/>
    <n v="695"/>
    <n v="578"/>
    <n v="589"/>
    <n v="1862"/>
    <n v="-0.31661750245821002"/>
    <n v="-0.35346756150000003"/>
    <n v="-0.45913682277318602"/>
  </r>
  <r>
    <s v="CENTRE-OUEST"/>
    <x v="3"/>
    <x v="28"/>
    <s v="045"/>
    <s v="045041"/>
    <s v="27800"/>
    <x v="247"/>
    <n v="26450022400102"/>
    <s v="AGFA"/>
    <x v="1"/>
    <x v="0"/>
    <n v="4527"/>
    <n v="4527"/>
    <n v="1"/>
    <s v="1"/>
    <n v="3475"/>
    <n v="3474"/>
    <n v="1"/>
    <n v="0.999712230215827"/>
    <n v="0.99342236396252703"/>
    <n v="6.2898662532999694E-3"/>
    <n v="6.577636037472967E-3"/>
    <n v="3269"/>
    <n v="2920"/>
    <n v="3121"/>
    <n v="9310"/>
    <n v="-5.9009786989061598E-2"/>
    <n v="-0.17514124289999999"/>
    <n v="-0.31058095869229102"/>
  </r>
  <r>
    <s v="CENTRE-OUEST"/>
    <x v="3"/>
    <x v="28"/>
    <s v="045"/>
    <s v="045031"/>
    <s v="05000"/>
    <x v="248"/>
    <n v="26450014100017"/>
    <s v="BERGER LEVRAULT DIS"/>
    <x v="0"/>
    <x v="0"/>
    <n v="560"/>
    <n v="548"/>
    <n v="0.97860000000000003"/>
    <s v="1"/>
    <n v="499"/>
    <n v="487"/>
    <n v="0.98170000000000002"/>
    <n v="0.97595190380761498"/>
    <n v="0.97897897897897912"/>
    <n v="-3.0270751713641353E-3"/>
    <n v="-3.7897897897909427E-4"/>
    <n v="340"/>
    <n v="297"/>
    <n v="297"/>
    <n v="934"/>
    <n v="-0.30184804928131398"/>
    <n v="-0.53953488370000002"/>
    <n v="-0.45802919708029199"/>
  </r>
  <r>
    <s v="CENTRE-OUEST"/>
    <x v="3"/>
    <x v="28"/>
    <s v="045"/>
    <s v="045045"/>
    <s v="29500"/>
    <x v="249"/>
    <n v="26450020800014"/>
    <s v="CPAGE"/>
    <x v="1"/>
    <x v="0"/>
    <n v="1329"/>
    <n v="1280"/>
    <n v="0.96309999999999996"/>
    <s v="1"/>
    <n v="1135"/>
    <n v="1098"/>
    <n v="0.97470000000000001"/>
    <n v="0.96740088105726896"/>
    <n v="0.9726962457337881"/>
    <n v="-5.2953646765191431E-3"/>
    <n v="-9.5962457337881446E-3"/>
    <n v="1176"/>
    <n v="1076"/>
    <n v="1058"/>
    <n v="3310"/>
    <n v="7.1038251366120297E-2"/>
    <n v="-0.243851019"/>
    <n v="-0.17343749999999999"/>
  </r>
  <r>
    <s v="CENTRE-OUEST"/>
    <x v="3"/>
    <x v="28"/>
    <s v="045"/>
    <s v="045044"/>
    <s v="27700"/>
    <x v="250"/>
    <n v="26450011700017"/>
    <s v="CPAGE"/>
    <x v="1"/>
    <x v="0"/>
    <n v="1492"/>
    <n v="1403"/>
    <n v="0.94030000000000002"/>
    <s v="0"/>
    <n v="1415"/>
    <n v="1348"/>
    <n v="0.9738"/>
    <n v="0.95265017667844498"/>
    <n v="0.96073903002309502"/>
    <n v="-8.0888533446500377E-3"/>
    <n v="-2.0439030023094995E-2"/>
    <n v="1187"/>
    <n v="964"/>
    <n v="879"/>
    <n v="3030"/>
    <n v="-0.119436201780415"/>
    <n v="-0.4599439776"/>
    <n v="-0.37348538845331403"/>
  </r>
  <r>
    <s v="CENTRE-OUEST"/>
    <x v="3"/>
    <x v="28"/>
    <s v="045"/>
    <s v="045013"/>
    <s v="01000"/>
    <x v="251"/>
    <n v="26450001800017"/>
    <s v="BERGER LEVRAULT DIS"/>
    <x v="0"/>
    <x v="0"/>
    <n v="686"/>
    <n v="683"/>
    <n v="0.99560000000000004"/>
    <s v="1"/>
    <n v="400"/>
    <n v="344"/>
    <n v="0.93679999999999997"/>
    <n v="0.86"/>
    <n v="0.21276595744680801"/>
    <n v="0.64723404255319195"/>
    <n v="0.782834042553192"/>
    <n v="447"/>
    <n v="367"/>
    <n v="310"/>
    <n v="1124"/>
    <n v="0.29941860465116299"/>
    <n v="-0.53248407639999995"/>
    <n v="-0.546120058565154"/>
  </r>
  <r>
    <s v="CENTRE-OUEST"/>
    <x v="3"/>
    <x v="28"/>
    <s v="045"/>
    <s v="045015"/>
    <s v="05000"/>
    <x v="252"/>
    <n v="26450007500017"/>
    <s v="BERGER LEVRAULT DIS"/>
    <x v="0"/>
    <x v="0"/>
    <n v="1677"/>
    <n v="1397"/>
    <n v="0.83299999999999996"/>
    <s v="0"/>
    <n v="524"/>
    <n v="172"/>
    <n v="0.65780000000000005"/>
    <n v="0.32824427480916002"/>
    <n v="0.54623154623154602"/>
    <n v="-0.217987271422386"/>
    <n v="0.28676845376845395"/>
    <n v="785"/>
    <n v="604"/>
    <n v="753"/>
    <n v="2142"/>
    <n v="3.56395348837209"/>
    <n v="-5.91900312E-2"/>
    <n v="-0.46098783106657099"/>
  </r>
  <r>
    <s v="CENTRE-OUEST"/>
    <x v="3"/>
    <x v="29"/>
    <s v="041"/>
    <s v="041049"/>
    <s v="50100"/>
    <x v="253"/>
    <n v="26410010800010"/>
    <s v="BERGER LEVRAULT DIS"/>
    <x v="0"/>
    <x v="0"/>
    <n v="8958"/>
    <n v="8907"/>
    <n v="0.99429999999999996"/>
    <s v="0"/>
    <n v="420"/>
    <n v="420"/>
    <n v="0.99490000000000001"/>
    <n v="1"/>
    <n v="1"/>
    <n v="0"/>
    <n v="-5.7000000000000384E-3"/>
    <n v="94"/>
    <n v="5749"/>
    <n v="6114"/>
    <n v="11957"/>
    <n v="-0.77619047619047599"/>
    <n v="-0.32133160189999999"/>
    <n v="-0.313573593802627"/>
  </r>
  <r>
    <s v="CENTRE-OUEST"/>
    <x v="3"/>
    <x v="29"/>
    <s v="041"/>
    <s v="041049"/>
    <s v="29600"/>
    <x v="254"/>
    <n v="26410013200143"/>
    <s v="BERGER LEVRAULT DIS"/>
    <x v="1"/>
    <x v="0"/>
    <n v="2144"/>
    <n v="2144"/>
    <n v="1"/>
    <s v="1"/>
    <n v="1321"/>
    <n v="1321"/>
    <n v="0.99850000000000005"/>
    <n v="1"/>
    <n v="1"/>
    <n v="0"/>
    <n v="0"/>
    <n v="1397"/>
    <n v="1219"/>
    <n v="1302"/>
    <n v="3918"/>
    <n v="5.7532172596517897E-2"/>
    <n v="-0.3703512397"/>
    <n v="-0.39272388059701502"/>
  </r>
  <r>
    <s v="CENTRE-OUEST"/>
    <x v="3"/>
    <x v="29"/>
    <s v="041"/>
    <s v="041049"/>
    <s v="50200"/>
    <x v="255"/>
    <n v="26410015700017"/>
    <s v="BERGER LEVRAULT DIS"/>
    <x v="0"/>
    <x v="0"/>
    <n v="822"/>
    <n v="814"/>
    <n v="0.99029999999999996"/>
    <s v="1"/>
    <n v="604"/>
    <n v="603"/>
    <n v="0.99060000000000004"/>
    <n v="0.99834437086092698"/>
    <n v="0.99153567110036311"/>
    <n v="6.8086997605638633E-3"/>
    <n v="-1.235671100363156E-3"/>
    <n v="384"/>
    <n v="293"/>
    <n v="342"/>
    <n v="1019"/>
    <n v="-0.36318407960199001"/>
    <n v="-0.60405405410000002"/>
    <n v="-0.57985257985257999"/>
  </r>
  <r>
    <s v="CENTRE-OUEST"/>
    <x v="3"/>
    <x v="29"/>
    <s v="041"/>
    <s v="041003"/>
    <s v="25100"/>
    <x v="256"/>
    <n v="26410003300010"/>
    <s v="AGFA"/>
    <x v="1"/>
    <x v="1"/>
    <n v="8958"/>
    <n v="8907"/>
    <n v="0.99429999999999996"/>
    <s v="0"/>
    <n v="3243"/>
    <n v="3198"/>
    <n v="0.99490000000000001"/>
    <n v="0.98612395929694696"/>
    <n v="0.99184539767649704"/>
    <n v="-5.7214383795500812E-3"/>
    <n v="2.4546023235029191E-3"/>
    <n v="6439"/>
    <n v="5749"/>
    <n v="6114"/>
    <n v="18302"/>
    <n v="1.01344590368981"/>
    <n v="-0.32133160189999999"/>
    <n v="-0.313573593802627"/>
  </r>
  <r>
    <s v="CENTRE-OUEST"/>
    <x v="3"/>
    <x v="29"/>
    <s v="041"/>
    <s v="041049"/>
    <s v="24700"/>
    <x v="257"/>
    <n v="26410012400017"/>
    <s v="CPAGE"/>
    <x v="1"/>
    <x v="0"/>
    <n v="2621"/>
    <n v="2606"/>
    <n v="0.99429999999999996"/>
    <s v="0"/>
    <n v="2221"/>
    <n v="2189"/>
    <n v="0.95989999999999998"/>
    <n v="0.985592075641603"/>
    <n v="0.98983169705469809"/>
    <n v="-4.2396214130950849E-3"/>
    <n v="4.4683029453018719E-3"/>
    <n v="2124"/>
    <n v="1888"/>
    <n v="1787"/>
    <n v="5799"/>
    <n v="-2.9693924166285999E-2"/>
    <n v="-0.27019713950000002"/>
    <n v="-0.31427475057559501"/>
  </r>
  <r>
    <s v="CENTRE-OUEST"/>
    <x v="3"/>
    <x v="29"/>
    <s v="041"/>
    <s v="041035"/>
    <s v="29400"/>
    <x v="258"/>
    <n v="26410024900012"/>
    <s v="AGFA"/>
    <x v="1"/>
    <x v="0"/>
    <n v="2641"/>
    <n v="2583"/>
    <n v="0.97799999999999998"/>
    <s v="1"/>
    <n v="2175"/>
    <n v="2123"/>
    <n v="0.98009999999999997"/>
    <n v="0.97609195402298898"/>
    <n v="0.47761194029850701"/>
    <n v="0.49848001372448197"/>
    <n v="0.50038805970149292"/>
    <n v="2758"/>
    <n v="2172"/>
    <n v="2489"/>
    <n v="7419"/>
    <n v="0.29910504003768201"/>
    <n v="-0.2141823444"/>
    <n v="-3.6391792489353397E-2"/>
  </r>
  <r>
    <s v="EST"/>
    <x v="4"/>
    <x v="30"/>
    <s v="105"/>
    <s v="105000"/>
    <s v="02500"/>
    <x v="259"/>
    <n v="26975000600018"/>
    <s v="CPAGE"/>
    <x v="1"/>
    <x v="0"/>
    <n v="1468"/>
    <n v="1420"/>
    <n v="0.96730000000000005"/>
    <s v="1"/>
    <n v="406"/>
    <n v="199"/>
    <n v="0.96609999999999996"/>
    <n v="0.49014778325123198"/>
    <n v="0.8925143953934741"/>
    <n v="-0.40236661214224212"/>
    <n v="7.4785604606525946E-2"/>
    <n v="1133"/>
    <n v="1042"/>
    <n v="1041"/>
    <n v="3216"/>
    <n v="4.6934673366834199"/>
    <n v="-0.59486780719999999"/>
    <n v="-0.26690140845070398"/>
  </r>
  <r>
    <s v="SUD-EST OUTRE-MER"/>
    <x v="5"/>
    <x v="31"/>
    <s v="02A"/>
    <s v="02A002"/>
    <s v="09300"/>
    <x v="260"/>
    <n v="26200007800010"/>
    <s v="MIPIH"/>
    <x v="0"/>
    <x v="0"/>
    <n v="1252"/>
    <n v="1251"/>
    <n v="0.99919999999999998"/>
    <s v="1"/>
    <n v="510"/>
    <n v="510"/>
    <n v="1"/>
    <n v="1"/>
    <n v="1"/>
    <n v="0"/>
    <n v="-8.0000000000002292E-4"/>
    <n v="366"/>
    <n v="315"/>
    <n v="342"/>
    <n v="1023"/>
    <n v="-0.28235294117647097"/>
    <n v="-0.747393745"/>
    <n v="-0.72661870503597104"/>
  </r>
  <r>
    <s v="SUD-EST OUTRE-MER"/>
    <x v="5"/>
    <x v="31"/>
    <s v="02A"/>
    <s v="02A002"/>
    <s v="39900"/>
    <x v="261"/>
    <n v="26201015000015"/>
    <s v="MIPIH"/>
    <x v="0"/>
    <x v="0"/>
    <n v="1304"/>
    <n v="1304"/>
    <n v="1"/>
    <s v="1"/>
    <n v="867"/>
    <n v="867"/>
    <n v="1"/>
    <n v="1"/>
    <n v="0.96416382252559707"/>
    <n v="3.583617747440293E-2"/>
    <n v="3.583617747440293E-2"/>
    <n v="257"/>
    <n v="212"/>
    <n v="259"/>
    <n v="728"/>
    <n v="-0.70357554786620502"/>
    <n v="-0.86384071929999995"/>
    <n v="-0.80138036809815905"/>
  </r>
  <r>
    <s v="SUD-EST OUTRE-MER"/>
    <x v="5"/>
    <x v="31"/>
    <s v="02A"/>
    <s v="02A002"/>
    <s v="39100"/>
    <x v="262"/>
    <n v="26200008600013"/>
    <s v="MIPIH"/>
    <x v="1"/>
    <x v="0"/>
    <n v="2457"/>
    <n v="2454"/>
    <n v="0.99880000000000002"/>
    <s v="1"/>
    <n v="1591"/>
    <n v="1590"/>
    <n v="0.99850000000000005"/>
    <n v="0.99937146448774405"/>
    <n v="0.9980544747081711"/>
    <n v="1.3169897795729524E-3"/>
    <n v="7.4552529182891902E-4"/>
    <n v="1002"/>
    <n v="831"/>
    <n v="866"/>
    <n v="2699"/>
    <n v="-0.36981132075471701"/>
    <n v="-0.75450516990000005"/>
    <n v="-0.64710676446617799"/>
  </r>
  <r>
    <s v="SUD-EST OUTRE-MER"/>
    <x v="5"/>
    <x v="31"/>
    <s v="02A"/>
    <s v="02A002"/>
    <s v="39000"/>
    <x v="27"/>
    <n v="26200006000018"/>
    <s v="MIPIH"/>
    <x v="1"/>
    <x v="1"/>
    <n v="5674"/>
    <n v="5672"/>
    <n v="0.99960000000000004"/>
    <s v="1"/>
    <n v="2613"/>
    <n v="668"/>
    <n v="0.3931"/>
    <n v="0.25564485265977799"/>
    <n v="4.4849589790337298E-2"/>
    <n v="0.2107952628694407"/>
    <n v="0.95475041020966278"/>
    <n v="3802"/>
    <n v="3132"/>
    <n v="3454"/>
    <n v="10388"/>
    <n v="4.69161676646707"/>
    <n v="0.32824427480000001"/>
    <n v="-0.391043723554302"/>
  </r>
  <r>
    <s v="SUD-EST OUTRE-MER"/>
    <x v="5"/>
    <x v="32"/>
    <s v="02B"/>
    <s v="02B002"/>
    <s v="39200"/>
    <x v="263"/>
    <n v="26200009400017"/>
    <s v="MIPIH"/>
    <x v="1"/>
    <x v="1"/>
    <n v="6364"/>
    <n v="6363"/>
    <n v="0.99980000000000002"/>
    <s v="1"/>
    <n v="4118"/>
    <n v="4118"/>
    <n v="1"/>
    <n v="1"/>
    <n v="0.99961006044063205"/>
    <n v="3.8993955936794666E-4"/>
    <n v="1.8993955936796869E-4"/>
    <n v="3411"/>
    <n v="3082"/>
    <n v="3003"/>
    <n v="9496"/>
    <n v="-0.17168528411850401"/>
    <n v="-0.47189856070000002"/>
    <n v="-0.528052805280528"/>
  </r>
  <r>
    <s v="SUD-EST OUTRE-MER"/>
    <x v="5"/>
    <x v="32"/>
    <s v="02B"/>
    <s v="02B002"/>
    <s v="50000"/>
    <x v="264"/>
    <n v="20003097100010"/>
    <s v="MIPIH"/>
    <x v="0"/>
    <x v="0"/>
    <n v="786"/>
    <n v="784"/>
    <n v="0.99750000000000005"/>
    <s v="1"/>
    <n v="518"/>
    <n v="517"/>
    <n v="0.99780000000000002"/>
    <n v="0.99806949806949796"/>
    <n v="0.99427480916030508"/>
    <n v="3.7946889091928782E-3"/>
    <n v="3.2251908396949691E-3"/>
    <n v="357"/>
    <n v="289"/>
    <n v="355"/>
    <n v="1001"/>
    <n v="-0.309477756286267"/>
    <n v="-0.68311403510000002"/>
    <n v="-0.54719387755102"/>
  </r>
  <r>
    <s v="SUD-EST OUTRE-MER"/>
    <x v="5"/>
    <x v="32"/>
    <s v="02B"/>
    <s v="02B002"/>
    <s v="39500"/>
    <x v="265"/>
    <n v="26202077900019"/>
    <s v="MIPIH"/>
    <x v="0"/>
    <x v="0"/>
    <n v="1297"/>
    <n v="1294"/>
    <n v="0.99770000000000003"/>
    <s v="1"/>
    <n v="973"/>
    <n v="970"/>
    <n v="0.99850000000000005"/>
    <n v="0.99691675231243604"/>
    <n v="1"/>
    <n v="-3.0832476875639614E-3"/>
    <n v="-2.2999999999999687E-3"/>
    <n v="512"/>
    <n v="442"/>
    <n v="472"/>
    <n v="1426"/>
    <n v="-0.47216494845360801"/>
    <n v="-0.66078280889999996"/>
    <n v="-0.63523956723338504"/>
  </r>
  <r>
    <s v="EST"/>
    <x v="6"/>
    <x v="33"/>
    <s v="008"/>
    <s v="008044"/>
    <s v="08300"/>
    <x v="266"/>
    <n v="26080489300014"/>
    <s v="MIPIH"/>
    <x v="1"/>
    <x v="0"/>
    <n v="2196"/>
    <n v="2196"/>
    <n v="1"/>
    <s v="1"/>
    <n v="1714"/>
    <n v="1714"/>
    <n v="0.99970000000000003"/>
    <n v="1"/>
    <n v="0.90667697860273311"/>
    <n v="9.3323021397266892E-2"/>
    <n v="9.3323021397266892E-2"/>
    <n v="1943"/>
    <n v="1595"/>
    <n v="1640"/>
    <n v="5178"/>
    <n v="0.133605600933489"/>
    <n v="-0.5135712107"/>
    <n v="-0.25318761384335198"/>
  </r>
  <r>
    <s v="EST"/>
    <x v="6"/>
    <x v="33"/>
    <s v="008"/>
    <s v="008011"/>
    <s v="07400"/>
    <x v="267"/>
    <n v="26080490100015"/>
    <s v="MIPIH"/>
    <x v="1"/>
    <x v="1"/>
    <n v="7298"/>
    <n v="7298"/>
    <n v="1"/>
    <s v="1"/>
    <n v="4839"/>
    <n v="4839"/>
    <n v="0.99939999999999996"/>
    <n v="1"/>
    <n v="0.9352565806966231"/>
    <n v="6.4743419303376903E-2"/>
    <n v="6.4743419303376903E-2"/>
    <n v="4284"/>
    <n v="3780"/>
    <n v="4026"/>
    <n v="12090"/>
    <n v="-0.11469311841289501"/>
    <n v="-0.47346427079999998"/>
    <n v="-0.44834201151000302"/>
  </r>
  <r>
    <s v="EST"/>
    <x v="6"/>
    <x v="33"/>
    <s v="008"/>
    <s v="008011"/>
    <s v="09300"/>
    <x v="268"/>
    <n v="26080491900017"/>
    <s v="MIPIH"/>
    <x v="0"/>
    <x v="0"/>
    <n v="827"/>
    <n v="808"/>
    <n v="0.97699999999999998"/>
    <s v="0"/>
    <n v="625"/>
    <n v="625"/>
    <n v="0.99870000000000003"/>
    <n v="1"/>
    <n v="0.68303571428571408"/>
    <n v="0.31696428571428592"/>
    <n v="0.2939642857142859"/>
    <n v="265"/>
    <n v="235"/>
    <n v="215"/>
    <n v="715"/>
    <n v="-0.57599999999999996"/>
    <n v="-0.68371467029999999"/>
    <n v="-0.73391089108910901"/>
  </r>
  <r>
    <s v="EST"/>
    <x v="6"/>
    <x v="33"/>
    <s v="008"/>
    <s v="008011"/>
    <s v="02800"/>
    <x v="269"/>
    <n v="26080492700010"/>
    <s v="MIPIH"/>
    <x v="1"/>
    <x v="0"/>
    <n v="2425"/>
    <n v="2425"/>
    <n v="1"/>
    <s v="1"/>
    <n v="1898"/>
    <n v="1898"/>
    <n v="0.99960000000000004"/>
    <n v="1"/>
    <n v="0.99875621890547306"/>
    <n v="1.2437810945269412E-3"/>
    <n v="1.2437810945269412E-3"/>
    <n v="915"/>
    <n v="853"/>
    <n v="737"/>
    <n v="2505"/>
    <n v="-0.51791359325605901"/>
    <n v="-0.65618702139999996"/>
    <n v="-0.69608247422680403"/>
  </r>
  <r>
    <s v="EST"/>
    <x v="6"/>
    <x v="33"/>
    <s v="008"/>
    <s v="008052"/>
    <s v="04400"/>
    <x v="270"/>
    <n v="26080533800019"/>
    <s v="MIPIH"/>
    <x v="1"/>
    <x v="0"/>
    <n v="3379"/>
    <n v="3362"/>
    <n v="0.995"/>
    <s v="1"/>
    <n v="2144"/>
    <n v="2131"/>
    <n v="0.99350000000000005"/>
    <n v="0.993936567164179"/>
    <n v="0.93914285714285706"/>
    <n v="5.479371002132194E-2"/>
    <n v="5.5857142857142938E-2"/>
    <n v="1556"/>
    <n v="1432"/>
    <n v="1486"/>
    <n v="4474"/>
    <n v="-0.26982637259502601"/>
    <n v="-0.55305867669999997"/>
    <n v="-0.55800118976799495"/>
  </r>
  <r>
    <s v="EST"/>
    <x v="6"/>
    <x v="33"/>
    <s v="008"/>
    <s v="008011"/>
    <s v="07800"/>
    <x v="271"/>
    <n v="26080486900014"/>
    <s v="BERGER LEVRAULT DIS"/>
    <x v="0"/>
    <x v="0"/>
    <n v="1186"/>
    <n v="0"/>
    <n v="0"/>
    <s v="0"/>
    <n v="562"/>
    <n v="0"/>
    <n v="0"/>
    <n v="0"/>
    <n v="0"/>
    <n v="0"/>
    <n v="0"/>
    <n v="388"/>
    <n v="405"/>
    <n v="392"/>
    <n v="1185"/>
    <n v="387"/>
    <n v="404"/>
    <n v="392"/>
  </r>
  <r>
    <s v="EST"/>
    <x v="6"/>
    <x v="34"/>
    <s v="010"/>
    <s v="010008"/>
    <s v="02000"/>
    <x v="272"/>
    <n v="26100001200011"/>
    <s v="CPAGE"/>
    <x v="1"/>
    <x v="0"/>
    <n v="1266"/>
    <n v="1262"/>
    <n v="0.99680000000000002"/>
    <s v="1"/>
    <n v="813"/>
    <n v="809"/>
    <n v="0.99929999999999997"/>
    <n v="0.99507995079950795"/>
    <n v="0.22510822510822501"/>
    <n v="0.76997172569128292"/>
    <n v="0.77169177489177498"/>
    <n v="739"/>
    <n v="641"/>
    <n v="698"/>
    <n v="2078"/>
    <n v="-8.6526576019777507E-2"/>
    <n v="-0.53074670570000004"/>
    <n v="-0.44690966719492897"/>
  </r>
  <r>
    <s v="EST"/>
    <x v="6"/>
    <x v="34"/>
    <s v="010"/>
    <s v="010004"/>
    <s v="50000"/>
    <x v="273"/>
    <n v="26100736300011"/>
    <s v="CPAGE"/>
    <x v="0"/>
    <x v="0"/>
    <n v="876"/>
    <n v="814"/>
    <n v="0.92920000000000003"/>
    <s v="1"/>
    <n v="670"/>
    <n v="616"/>
    <n v="0.91379999999999995"/>
    <n v="0.91940298507462703"/>
    <n v="0.94282744282744302"/>
    <n v="-2.3424457752815986E-2"/>
    <n v="-1.3627442827442993E-2"/>
    <n v="803"/>
    <n v="721"/>
    <n v="724"/>
    <n v="2248"/>
    <n v="0.30357142857142899"/>
    <n v="0.23670668950000001"/>
    <n v="-0.11056511056511099"/>
  </r>
  <r>
    <s v="EST"/>
    <x v="6"/>
    <x v="34"/>
    <s v="010"/>
    <s v="010037"/>
    <s v="03600"/>
    <x v="274"/>
    <n v="26100002000014"/>
    <s v="CPAGE"/>
    <x v="1"/>
    <x v="1"/>
    <n v="6714"/>
    <n v="5676"/>
    <n v="0.84540000000000004"/>
    <s v="1"/>
    <n v="3653"/>
    <n v="2898"/>
    <n v="0.75449999999999995"/>
    <n v="0.79332055844511395"/>
    <n v="0.56640746500777606"/>
    <n v="0.2269130934373379"/>
    <n v="0.27899253499222398"/>
    <n v="5948"/>
    <n v="5073"/>
    <n v="5945"/>
    <n v="16966"/>
    <n v="1.0524499654934401"/>
    <n v="-5.1952906E-2"/>
    <n v="4.73925299506694E-2"/>
  </r>
  <r>
    <s v="EST"/>
    <x v="6"/>
    <x v="34"/>
    <s v="010"/>
    <s v="010006"/>
    <s v="04000"/>
    <x v="275"/>
    <n v="26100004600019"/>
    <s v="BERGER LEVRAULT DIS"/>
    <x v="0"/>
    <x v="0"/>
    <n v="1266"/>
    <n v="974"/>
    <n v="0.76939999999999997"/>
    <s v="1"/>
    <n v="821"/>
    <n v="564"/>
    <n v="0.72260000000000002"/>
    <n v="0.68696711327649196"/>
    <n v="0.75223880597014903"/>
    <n v="-6.5271692693657068E-2"/>
    <n v="1.7161194029850946E-2"/>
    <n v="501"/>
    <n v="400"/>
    <n v="454"/>
    <n v="1355"/>
    <n v="-0.111702127659574"/>
    <n v="-0.43741209559999999"/>
    <n v="-0.53388090349076001"/>
  </r>
  <r>
    <s v="EST"/>
    <x v="6"/>
    <x v="34"/>
    <s v="010"/>
    <s v="010046"/>
    <s v="08100"/>
    <x v="276"/>
    <n v="20001123700019"/>
    <s v="MIPIH"/>
    <x v="1"/>
    <x v="0"/>
    <n v="1675"/>
    <n v="926"/>
    <n v="0.55279999999999996"/>
    <s v="0"/>
    <n v="922"/>
    <n v="0"/>
    <n v="0.214"/>
    <n v="0"/>
    <n v="0.22509350561033703"/>
    <n v="-0.22509350561033703"/>
    <n v="0.32770649438966293"/>
    <n v="1499"/>
    <n v="1176"/>
    <n v="1292"/>
    <n v="3967"/>
    <n v="1498"/>
    <n v="1.8613138685999999"/>
    <n v="0.39524838012959002"/>
  </r>
  <r>
    <s v="EST"/>
    <x v="6"/>
    <x v="35"/>
    <s v="067"/>
    <s v="067101"/>
    <s v="43700"/>
    <x v="277"/>
    <n v="26670004600011"/>
    <s v="CPAGE"/>
    <x v="1"/>
    <x v="0"/>
    <n v="2052"/>
    <n v="1979"/>
    <n v="0.96440000000000003"/>
    <s v="0"/>
    <n v="1024"/>
    <n v="941"/>
    <n v="0.95320000000000005"/>
    <n v="0.9189453125"/>
    <n v="0.77009047365619998"/>
    <n v="0.14885483884380002"/>
    <n v="0.19430952634380005"/>
    <n v="985"/>
    <n v="963"/>
    <n v="1171"/>
    <n v="3119"/>
    <n v="4.6758767268863001E-2"/>
    <n v="-0.4160097029"/>
    <n v="-0.40828701364325398"/>
  </r>
  <r>
    <s v="EST"/>
    <x v="6"/>
    <x v="35"/>
    <s v="067"/>
    <s v="067029"/>
    <s v="02800"/>
    <x v="278"/>
    <n v="26670015200017"/>
    <s v="CPAGE"/>
    <x v="0"/>
    <x v="0"/>
    <n v="666"/>
    <n v="609"/>
    <n v="0.91439999999999999"/>
    <s v="0"/>
    <n v="399"/>
    <n v="343"/>
    <n v="0.91579999999999995"/>
    <n v="0.859649122807018"/>
    <n v="0.90538336052202306"/>
    <n v="-4.5734237715005066E-2"/>
    <n v="9.0166394779769288E-3"/>
    <n v="288"/>
    <n v="333"/>
    <n v="324"/>
    <n v="945"/>
    <n v="-0.160349854227405"/>
    <n v="-0.4900459418"/>
    <n v="-0.467980295566502"/>
  </r>
  <r>
    <s v="EST"/>
    <x v="6"/>
    <x v="35"/>
    <s v="067"/>
    <s v="067124"/>
    <s v="43000"/>
    <x v="279"/>
    <n v="26670022800015"/>
    <s v="CPAGE"/>
    <x v="1"/>
    <x v="0"/>
    <n v="3134"/>
    <n v="1970"/>
    <n v="0.62860000000000005"/>
    <s v="0"/>
    <n v="2566"/>
    <n v="1653"/>
    <n v="0.66810000000000003"/>
    <n v="0.64419329696024896"/>
    <n v="0.30716417910447802"/>
    <n v="0.33702911785577094"/>
    <n v="0.32143582089552203"/>
    <n v="2863"/>
    <n v="2380"/>
    <n v="2443"/>
    <n v="7686"/>
    <n v="0.73200241984270997"/>
    <n v="3.5232709899999999E-2"/>
    <n v="0.24010152284264"/>
  </r>
  <r>
    <s v="EST"/>
    <x v="6"/>
    <x v="35"/>
    <s v="067"/>
    <s v="067006"/>
    <s v="50000"/>
    <x v="280"/>
    <n v="26670006100010"/>
    <s v="CPAGE"/>
    <x v="0"/>
    <x v="0"/>
    <n v="837"/>
    <n v="767"/>
    <n v="0.91639999999999999"/>
    <s v="0"/>
    <n v="293"/>
    <n v="187"/>
    <n v="0.8659"/>
    <n v="0.63822525597269597"/>
    <n v="4.52586206896552E-2"/>
    <n v="0.59296663528304072"/>
    <n v="0.87114137931034474"/>
    <n v="465"/>
    <n v="377"/>
    <n v="435"/>
    <n v="1277"/>
    <n v="1.48663101604278"/>
    <n v="-0.29664179099999999"/>
    <n v="-0.43285528031290699"/>
  </r>
  <r>
    <s v="EST"/>
    <x v="6"/>
    <x v="35"/>
    <s v="067"/>
    <s v="067120"/>
    <s v="02500"/>
    <x v="281"/>
    <n v="26670058200015"/>
    <s v="CPAGE"/>
    <x v="1"/>
    <x v="0"/>
    <n v="2847"/>
    <n v="1689"/>
    <n v="0.59330000000000005"/>
    <s v="0"/>
    <n v="1313"/>
    <n v="655"/>
    <n v="0.502"/>
    <n v="0.49885757806549902"/>
    <n v="0.28395552025416998"/>
    <n v="0.21490205781132904"/>
    <n v="0.30934447974583007"/>
    <n v="1439"/>
    <n v="1487"/>
    <n v="1651"/>
    <n v="4577"/>
    <n v="1.1969465648855"/>
    <n v="0.1599063963"/>
    <n v="-2.2498519834221499E-2"/>
  </r>
  <r>
    <s v="EST"/>
    <x v="6"/>
    <x v="35"/>
    <s v="067"/>
    <s v="067070"/>
    <s v="92000"/>
    <x v="282"/>
    <n v="26670010300010"/>
    <s v="SAGAH"/>
    <x v="0"/>
    <x v="0"/>
    <n v="889"/>
    <n v="191"/>
    <n v="0.21479999999999999"/>
    <s v="0"/>
    <n v="530"/>
    <n v="205"/>
    <n v="0.40670000000000001"/>
    <n v="0.38679245283018898"/>
    <n v="0.20485584218512901"/>
    <n v="0.18193661064505998"/>
    <n v="9.9441578148709853E-3"/>
    <n v="148"/>
    <n v="131"/>
    <n v="136"/>
    <n v="415"/>
    <n v="-0.27804878048780501"/>
    <n v="-0.36097560979999999"/>
    <n v="-0.28795811518324599"/>
  </r>
  <r>
    <s v="EST"/>
    <x v="6"/>
    <x v="35"/>
    <s v="067"/>
    <s v="067006"/>
    <s v="49000"/>
    <x v="283"/>
    <n v="26670602700015"/>
    <s v="SAGAH"/>
    <x v="1"/>
    <x v="0"/>
    <n v="3514"/>
    <n v="681"/>
    <n v="0.1938"/>
    <s v="0"/>
    <n v="2073"/>
    <n v="729"/>
    <n v="0.2064"/>
    <n v="0.35166425470332902"/>
    <n v="0.17640542785931901"/>
    <n v="0.17525882684401001"/>
    <n v="1.7394572140680992E-2"/>
    <n v="1052"/>
    <n v="1195"/>
    <n v="1145"/>
    <n v="3392"/>
    <n v="0.443072702331962"/>
    <n v="0.72438672439999996"/>
    <n v="0.68135095447870797"/>
  </r>
  <r>
    <s v="EST"/>
    <x v="6"/>
    <x v="35"/>
    <s v="067"/>
    <s v="067070"/>
    <s v="91000"/>
    <x v="284"/>
    <n v="26670031900012"/>
    <s v="SAGAH"/>
    <x v="1"/>
    <x v="0"/>
    <n v="2595"/>
    <n v="671"/>
    <n v="0.2586"/>
    <s v="0"/>
    <n v="2103"/>
    <n v="666"/>
    <n v="0.25519999999999998"/>
    <n v="0.316690442225392"/>
    <n v="0.15884602015988902"/>
    <n v="0.15784442206550298"/>
    <n v="9.9753979840110973E-2"/>
    <n v="1352"/>
    <n v="927"/>
    <n v="1015"/>
    <n v="3294"/>
    <n v="1.03003003003003"/>
    <n v="0.35328467149999998"/>
    <n v="0.51266766020864396"/>
  </r>
  <r>
    <s v="EST"/>
    <x v="6"/>
    <x v="35"/>
    <s v="067"/>
    <s v="067107"/>
    <s v="42000"/>
    <x v="285"/>
    <n v="26670011100013"/>
    <s v="CPAGE"/>
    <x v="1"/>
    <x v="0"/>
    <n v="7103"/>
    <n v="3478"/>
    <n v="0.48970000000000002"/>
    <s v="0"/>
    <n v="3935"/>
    <n v="1128"/>
    <n v="0.4284"/>
    <n v="0.286658195679797"/>
    <n v="0.11206452720096101"/>
    <n v="0.17459366847883601"/>
    <n v="0.37763547279903903"/>
    <n v="4896"/>
    <n v="4371"/>
    <n v="4405"/>
    <n v="13672"/>
    <n v="3.3404255319148901"/>
    <n v="0.59351075460000002"/>
    <n v="0.266532489936745"/>
  </r>
  <r>
    <s v="EST"/>
    <x v="6"/>
    <x v="35"/>
    <s v="067"/>
    <s v="067071"/>
    <s v="65700"/>
    <x v="286"/>
    <n v="20005564800014"/>
    <s v="MIPIH"/>
    <x v="1"/>
    <x v="0"/>
    <n v="3696"/>
    <n v="571"/>
    <n v="0.1545"/>
    <s v="0"/>
    <n v="2643"/>
    <n v="562"/>
    <n v="0.16139999999999999"/>
    <n v="0.21263715474839201"/>
    <n v="0.17941712204007301"/>
    <n v="3.3220032708318997E-2"/>
    <n v="-2.4917122040073014E-2"/>
    <n v="2297"/>
    <n v="2035"/>
    <n v="2152"/>
    <n v="6484"/>
    <n v="3.0871886120996401"/>
    <n v="2.5086206896999999"/>
    <n v="2.7688266199649698"/>
  </r>
  <r>
    <s v="EST"/>
    <x v="6"/>
    <x v="35"/>
    <s v="067"/>
    <s v="067060"/>
    <s v="40100"/>
    <x v="287"/>
    <n v="26670057400012"/>
    <s v="SAGAH"/>
    <x v="1"/>
    <x v="1"/>
    <n v="34870"/>
    <n v="1147"/>
    <n v="3.2899999999999999E-2"/>
    <s v="0"/>
    <n v="18656"/>
    <n v="772"/>
    <n v="3.5000000000000003E-2"/>
    <n v="4.1380789022298498E-2"/>
    <n v="3.4671753875969005E-2"/>
    <n v="6.7090351463294923E-3"/>
    <n v="-1.7717538759690066E-3"/>
    <n v="22022"/>
    <n v="20404"/>
    <n v="21706"/>
    <n v="64132"/>
    <n v="27.525906735751299"/>
    <n v="16.365106383000001"/>
    <n v="17.924149956408002"/>
  </r>
  <r>
    <s v="EST"/>
    <x v="6"/>
    <x v="35"/>
    <s v="067"/>
    <s v="067035"/>
    <s v="00100"/>
    <x v="288"/>
    <n v="26670019400019"/>
    <s v="CPAGE"/>
    <x v="0"/>
    <x v="0"/>
    <n v="463"/>
    <n v="3"/>
    <n v="6.4999999999999997E-3"/>
    <s v="0"/>
    <n v="212"/>
    <n v="4"/>
    <n v="7.7999999999999996E-3"/>
    <n v="1.88679245283019E-2"/>
    <n v="5.6179775280898901E-3"/>
    <n v="1.3249947000212009E-2"/>
    <n v="8.8202247191010962E-4"/>
    <n v="204"/>
    <n v="189"/>
    <n v="210"/>
    <n v="603"/>
    <n v="50"/>
    <n v="46.25"/>
    <n v="69"/>
  </r>
  <r>
    <s v="EST"/>
    <x v="6"/>
    <x v="36"/>
    <s v="052"/>
    <s v="052028"/>
    <s v="02100"/>
    <x v="289"/>
    <n v="26520010500012"/>
    <s v="BERGER LEVRAULT DIS"/>
    <x v="0"/>
    <x v="0"/>
    <n v="972"/>
    <n v="968"/>
    <n v="0.99590000000000001"/>
    <s v="1"/>
    <n v="708"/>
    <n v="598"/>
    <n v="0.98780000000000001"/>
    <n v="0.84463276836158196"/>
    <n v="0.365482233502538"/>
    <n v="0.47915053485904396"/>
    <n v="0.63041776649746195"/>
    <n v="497"/>
    <n v="375"/>
    <n v="445"/>
    <n v="1317"/>
    <n v="-0.168896321070234"/>
    <n v="-0.61340206190000002"/>
    <n v="-0.540289256198347"/>
  </r>
  <r>
    <s v="EST"/>
    <x v="6"/>
    <x v="36"/>
    <s v="052"/>
    <s v="052028"/>
    <s v="06900"/>
    <x v="290"/>
    <n v="26520015400010"/>
    <s v="BERGER LEVRAULT DIS"/>
    <x v="0"/>
    <x v="0"/>
    <n v="1628"/>
    <n v="1501"/>
    <n v="0.92200000000000004"/>
    <s v="1"/>
    <n v="1430"/>
    <n v="1146"/>
    <n v="0.92449999999999999"/>
    <n v="0.80139860139860097"/>
    <n v="0.18376623376623402"/>
    <n v="0.61763236763236695"/>
    <n v="0.73823376623376602"/>
    <n v="835"/>
    <n v="740"/>
    <n v="952"/>
    <n v="2527"/>
    <n v="-0.27137870855148299"/>
    <n v="-0.51633986929999998"/>
    <n v="-0.36575616255829402"/>
  </r>
  <r>
    <s v="EST"/>
    <x v="6"/>
    <x v="36"/>
    <s v="052"/>
    <s v="052028"/>
    <s v="05900"/>
    <x v="291"/>
    <n v="26520006300013"/>
    <s v="BERGER LEVRAULT DIS"/>
    <x v="0"/>
    <x v="0"/>
    <n v="710"/>
    <n v="574"/>
    <n v="0.8085"/>
    <s v="1"/>
    <n v="556"/>
    <n v="256"/>
    <n v="0.78269999999999995"/>
    <n v="0.46043165467625902"/>
    <n v="0.174337517433752"/>
    <n v="0.28609413724250699"/>
    <n v="0.63416248256624796"/>
    <n v="157"/>
    <n v="110"/>
    <n v="103"/>
    <n v="370"/>
    <n v="-0.38671875"/>
    <n v="-0.81034482760000004"/>
    <n v="-0.82055749128919897"/>
  </r>
  <r>
    <s v="EST"/>
    <x v="6"/>
    <x v="36"/>
    <s v="052"/>
    <s v="052030"/>
    <s v="03200"/>
    <x v="292"/>
    <n v="26520002200019"/>
    <s v="CPAGE"/>
    <x v="0"/>
    <x v="0"/>
    <n v="367"/>
    <n v="0"/>
    <n v="0"/>
    <s v="0"/>
    <n v="154"/>
    <n v="0"/>
    <n v="0"/>
    <n v="0"/>
    <n v="0"/>
    <n v="0"/>
    <n v="0"/>
    <n v="219"/>
    <n v="122"/>
    <n v="118"/>
    <n v="459"/>
    <n v="218"/>
    <n v="121"/>
    <n v="118"/>
  </r>
  <r>
    <s v="EST"/>
    <x v="6"/>
    <x v="36"/>
    <s v="052"/>
    <s v="052008"/>
    <s v="04600"/>
    <x v="293"/>
    <n v="26520004800014"/>
    <s v="CPAGE"/>
    <x v="1"/>
    <x v="0"/>
    <n v="778"/>
    <n v="0"/>
    <n v="0"/>
    <s v="0"/>
    <n v="631"/>
    <n v="0"/>
    <n v="0"/>
    <n v="0"/>
    <n v="0"/>
    <n v="0"/>
    <n v="0"/>
    <n v="1394"/>
    <n v="1224"/>
    <n v="700"/>
    <n v="3318"/>
    <n v="1393"/>
    <n v="1223"/>
    <n v="700"/>
  </r>
  <r>
    <s v="EST"/>
    <x v="6"/>
    <x v="36"/>
    <s v="052"/>
    <s v="052034"/>
    <s v="05600"/>
    <x v="294"/>
    <n v="26520008900018"/>
    <s v="CPAGE"/>
    <x v="1"/>
    <x v="0"/>
    <n v="582"/>
    <n v="0"/>
    <n v="0"/>
    <s v="0"/>
    <n v="263"/>
    <n v="0"/>
    <n v="0"/>
    <n v="0"/>
    <n v="0"/>
    <n v="0"/>
    <n v="0"/>
    <n v="445"/>
    <n v="367"/>
    <n v="322"/>
    <n v="1134"/>
    <n v="444"/>
    <n v="366"/>
    <n v="322"/>
  </r>
  <r>
    <s v="EST"/>
    <x v="6"/>
    <x v="36"/>
    <s v="052"/>
    <s v="052028"/>
    <s v="05400"/>
    <x v="295"/>
    <n v="26520512000016"/>
    <s v="CPAGE"/>
    <x v="1"/>
    <x v="0"/>
    <n v="1946"/>
    <n v="0"/>
    <n v="0"/>
    <s v="0"/>
    <n v="1487"/>
    <n v="0"/>
    <n v="0"/>
    <n v="0"/>
    <n v="0"/>
    <n v="0"/>
    <n v="0"/>
    <n v="664"/>
    <n v="530"/>
    <n v="630"/>
    <n v="1824"/>
    <n v="663"/>
    <n v="529"/>
    <n v="630"/>
  </r>
  <r>
    <s v="EST"/>
    <x v="6"/>
    <x v="36"/>
    <s v="052"/>
    <s v="052028"/>
    <s v="05000"/>
    <x v="296"/>
    <n v="26520513800117"/>
    <s v="CPAGE"/>
    <x v="1"/>
    <x v="0"/>
    <n v="3371"/>
    <n v="0"/>
    <n v="0"/>
    <s v="0"/>
    <n v="1532"/>
    <n v="0"/>
    <n v="0"/>
    <n v="0"/>
    <n v="0"/>
    <n v="0"/>
    <n v="0"/>
    <n v="2317"/>
    <n v="1986"/>
    <n v="2029"/>
    <n v="6332"/>
    <n v="2316"/>
    <n v="1985"/>
    <n v="2029"/>
  </r>
  <r>
    <s v="EST"/>
    <x v="6"/>
    <x v="37"/>
    <s v="068"/>
    <s v="068022"/>
    <s v="50200"/>
    <x v="297"/>
    <n v="20001197100013"/>
    <s v="BERGER LEVRAULT DIS"/>
    <x v="0"/>
    <x v="0"/>
    <n v="652"/>
    <n v="621"/>
    <n v="0.95250000000000001"/>
    <s v="1"/>
    <n v="486"/>
    <n v="455"/>
    <n v="0.94369999999999998"/>
    <n v="0.936213991769547"/>
    <n v="0.92929292929292906"/>
    <n v="6.9210624766179452E-3"/>
    <n v="2.3207070707070954E-2"/>
    <n v="242"/>
    <n v="230"/>
    <n v="209"/>
    <n v="681"/>
    <n v="-0.46813186813186802"/>
    <n v="-0.65722801789999996"/>
    <n v="-0.66344605475040297"/>
  </r>
  <r>
    <s v="EST"/>
    <x v="6"/>
    <x v="37"/>
    <s v="068"/>
    <s v="068015"/>
    <s v="50000"/>
    <x v="298"/>
    <n v="26680031700015"/>
    <s v="AGFA"/>
    <x v="0"/>
    <x v="0"/>
    <n v="759"/>
    <n v="714"/>
    <n v="0.94069999999999998"/>
    <s v="1"/>
    <n v="660"/>
    <n v="616"/>
    <n v="0.93889999999999996"/>
    <n v="0.93333333333333302"/>
    <n v="0.9123767798466591"/>
    <n v="2.0956553486673912E-2"/>
    <n v="2.8323220153340878E-2"/>
    <n v="478"/>
    <n v="370"/>
    <n v="404"/>
    <n v="1252"/>
    <n v="-0.22402597402597399"/>
    <n v="-0.49864498639999999"/>
    <n v="-0.43417366946778702"/>
  </r>
  <r>
    <s v="EST"/>
    <x v="6"/>
    <x v="37"/>
    <s v="068"/>
    <s v="068022"/>
    <s v="48500"/>
    <x v="299"/>
    <n v="26680006900012"/>
    <s v="CPAGE"/>
    <x v="0"/>
    <x v="0"/>
    <n v="732"/>
    <n v="714"/>
    <n v="0.97540000000000004"/>
    <s v="0"/>
    <n v="475"/>
    <n v="398"/>
    <n v="0.96460000000000001"/>
    <n v="0.83789473684210503"/>
    <n v="0"/>
    <n v="0.83789473684210503"/>
    <n v="0.97540000000000004"/>
    <n v="373"/>
    <n v="397"/>
    <n v="380"/>
    <n v="1150"/>
    <n v="-6.2814070351758802E-2"/>
    <n v="-0.41788856299999999"/>
    <n v="-0.46778711484593799"/>
  </r>
  <r>
    <s v="EST"/>
    <x v="6"/>
    <x v="37"/>
    <s v="068"/>
    <s v="068124"/>
    <s v="47200"/>
    <x v="300"/>
    <n v="26680037400016"/>
    <s v="CPAGE"/>
    <x v="0"/>
    <x v="0"/>
    <n v="1127"/>
    <n v="542"/>
    <n v="0.48089999999999999"/>
    <s v="0"/>
    <n v="715"/>
    <n v="291"/>
    <n v="0.4788"/>
    <n v="0.406993006993007"/>
    <n v="0.33517495395948405"/>
    <n v="7.1818053033522955E-2"/>
    <n v="0.14572504604051595"/>
    <n v="511"/>
    <n v="440"/>
    <n v="564"/>
    <n v="1515"/>
    <n v="0.756013745704467"/>
    <n v="-0.17293233080000001"/>
    <n v="4.05904059040589E-2"/>
  </r>
  <r>
    <s v="EST"/>
    <x v="6"/>
    <x v="37"/>
    <s v="068"/>
    <s v="068005"/>
    <s v="45500"/>
    <x v="301"/>
    <n v="26680003600102"/>
    <s v="SAGAH"/>
    <x v="1"/>
    <x v="0"/>
    <n v="2254"/>
    <n v="501"/>
    <n v="0.2223"/>
    <s v="0"/>
    <n v="1324"/>
    <n v="505"/>
    <n v="0.26769999999999999"/>
    <n v="0.38141993957703901"/>
    <n v="0.22508507535245501"/>
    <n v="0.15633486422458401"/>
    <n v="-2.7850753524550076E-3"/>
    <n v="386"/>
    <n v="342"/>
    <n v="424"/>
    <n v="1152"/>
    <n v="-0.23564356435643599"/>
    <n v="-0.33849129589999999"/>
    <n v="-0.15369261477045901"/>
  </r>
  <r>
    <s v="EST"/>
    <x v="6"/>
    <x v="37"/>
    <s v="068"/>
    <s v="068019"/>
    <s v="45900"/>
    <x v="302"/>
    <n v="26680019200012"/>
    <s v="CPAGE"/>
    <x v="1"/>
    <x v="0"/>
    <n v="2095"/>
    <n v="912"/>
    <n v="0.43530000000000002"/>
    <s v="0"/>
    <n v="1136"/>
    <n v="432"/>
    <n v="0.41830000000000001"/>
    <n v="0.38028169014084501"/>
    <n v="0.266666666666667"/>
    <n v="0.11361502347417801"/>
    <n v="0.16863333333333302"/>
    <n v="999"/>
    <n v="950"/>
    <n v="954"/>
    <n v="2903"/>
    <n v="1.3125"/>
    <n v="-5.2356021000000003E-3"/>
    <n v="4.6052631578947303E-2"/>
  </r>
  <r>
    <s v="EST"/>
    <x v="6"/>
    <x v="37"/>
    <s v="068"/>
    <s v="068021"/>
    <s v="06200"/>
    <x v="303"/>
    <n v="26680200800018"/>
    <s v="MIPIH"/>
    <x v="0"/>
    <x v="0"/>
    <n v="1195"/>
    <n v="350"/>
    <n v="0.29289999999999999"/>
    <s v="0"/>
    <n v="983"/>
    <n v="327"/>
    <n v="0.34339999999999998"/>
    <n v="0.33265513733468999"/>
    <n v="0.26021180030257202"/>
    <n v="7.2443337032117971E-2"/>
    <n v="3.2688199697427978E-2"/>
    <n v="412"/>
    <n v="392"/>
    <n v="453"/>
    <n v="1257"/>
    <n v="0.259938837920489"/>
    <n v="0.1529411765"/>
    <n v="0.29428571428571398"/>
  </r>
  <r>
    <s v="EST"/>
    <x v="6"/>
    <x v="37"/>
    <s v="068"/>
    <s v="068124"/>
    <s v="77000"/>
    <x v="304"/>
    <n v="20004698500012"/>
    <s v="MIPIH"/>
    <x v="1"/>
    <x v="1"/>
    <n v="20256"/>
    <n v="832"/>
    <n v="4.1099999999999998E-2"/>
    <s v="0"/>
    <n v="11041"/>
    <n v="807"/>
    <n v="3.8199999999999998E-2"/>
    <n v="7.3091205506747595E-2"/>
    <n v="1.23389432156797E-2"/>
    <n v="6.0752262291067893E-2"/>
    <n v="2.8761056784320296E-2"/>
    <n v="10403"/>
    <n v="8374"/>
    <n v="8986"/>
    <n v="27763"/>
    <n v="11.890954151177199"/>
    <n v="8.6474654377999993"/>
    <n v="9.8004807692307701"/>
  </r>
  <r>
    <s v="EST"/>
    <x v="6"/>
    <x v="37"/>
    <s v="068"/>
    <s v="068007"/>
    <s v="06300"/>
    <x v="305"/>
    <n v="26680005100010"/>
    <s v="CPAGE"/>
    <x v="0"/>
    <x v="0"/>
    <n v="700"/>
    <n v="0"/>
    <n v="0"/>
    <s v="0"/>
    <n v="210"/>
    <n v="0"/>
    <n v="0"/>
    <n v="0"/>
    <n v="0"/>
    <n v="0"/>
    <n v="0"/>
    <n v="369"/>
    <n v="401"/>
    <n v="427"/>
    <n v="1197"/>
    <n v="368"/>
    <n v="400"/>
    <n v="427"/>
  </r>
  <r>
    <s v="EST"/>
    <x v="6"/>
    <x v="37"/>
    <s v="068"/>
    <s v="068005"/>
    <s v="45000"/>
    <x v="306"/>
    <n v="26680090300012"/>
    <s v="CPAGE"/>
    <x v="1"/>
    <x v="1"/>
    <n v="11750"/>
    <n v="0"/>
    <n v="0"/>
    <s v="0"/>
    <n v="6062"/>
    <n v="0"/>
    <n v="0"/>
    <n v="0"/>
    <n v="2.1563342318059301E-4"/>
    <n v="-2.1563342318059301E-4"/>
    <n v="-2.1563342318059301E-4"/>
    <n v="7085"/>
    <n v="6038"/>
    <n v="6675"/>
    <n v="19798"/>
    <n v="7084"/>
    <n v="6037"/>
    <n v="6675"/>
  </r>
  <r>
    <s v="EST"/>
    <x v="6"/>
    <x v="37"/>
    <s v="068"/>
    <s v="068011"/>
    <s v="05800"/>
    <x v="307"/>
    <n v="26680097800014"/>
    <s v="CPAGE"/>
    <x v="0"/>
    <x v="0"/>
    <n v="301"/>
    <n v="3"/>
    <n v="0.01"/>
    <s v="0"/>
    <n v="189"/>
    <n v="0"/>
    <n v="0"/>
    <n v="0"/>
    <n v="0.41450777202072503"/>
    <n v="-0.41450777202072503"/>
    <n v="-0.40450777202072502"/>
    <n v="196"/>
    <n v="173"/>
    <n v="184"/>
    <n v="553"/>
    <n v="195"/>
    <n v="172"/>
    <n v="60.3333333333333"/>
  </r>
  <r>
    <s v="EST"/>
    <x v="6"/>
    <x v="38"/>
    <s v="051"/>
    <s v="051006"/>
    <s v="01600"/>
    <x v="308"/>
    <n v="26510001600012"/>
    <s v="MIPIH"/>
    <x v="1"/>
    <x v="0"/>
    <n v="4212"/>
    <n v="4212"/>
    <n v="1"/>
    <s v="1"/>
    <n v="2780"/>
    <n v="2780"/>
    <n v="0.99950000000000006"/>
    <n v="1"/>
    <n v="0.82312456985547111"/>
    <n v="0.17687543014452889"/>
    <n v="0.17687543014452889"/>
    <n v="2766"/>
    <n v="2427"/>
    <n v="2456"/>
    <n v="7649"/>
    <n v="-5.0359712230215702E-3"/>
    <n v="-0.42269267360000001"/>
    <n v="-0.41690408357074998"/>
  </r>
  <r>
    <s v="EST"/>
    <x v="6"/>
    <x v="38"/>
    <s v="051"/>
    <s v="051006"/>
    <s v="02300"/>
    <x v="309"/>
    <n v="26510009900018"/>
    <s v="MIPIH"/>
    <x v="1"/>
    <x v="0"/>
    <n v="2833"/>
    <n v="2833"/>
    <n v="1"/>
    <s v="1"/>
    <n v="1702"/>
    <n v="1702"/>
    <n v="1"/>
    <n v="1"/>
    <n v="0.99961523662947305"/>
    <n v="3.8476337052695264E-4"/>
    <n v="3.8476337052695264E-4"/>
    <n v="1192"/>
    <n v="1053"/>
    <n v="1103"/>
    <n v="3348"/>
    <n v="-0.29964747356051702"/>
    <n v="-0.53612334800000006"/>
    <n v="-0.61066007765619501"/>
  </r>
  <r>
    <s v="EST"/>
    <x v="6"/>
    <x v="38"/>
    <s v="051"/>
    <s v="051006"/>
    <s v="02100"/>
    <x v="310"/>
    <n v="26510915700015"/>
    <s v="MIPIH"/>
    <x v="1"/>
    <x v="0"/>
    <n v="2689"/>
    <n v="2689"/>
    <n v="1"/>
    <s v="1"/>
    <n v="2170"/>
    <n v="2170"/>
    <n v="1"/>
    <n v="1"/>
    <n v="0.75384142593730807"/>
    <n v="0.24615857406269193"/>
    <n v="0.24615857406269193"/>
    <n v="1115"/>
    <n v="1028"/>
    <n v="1015"/>
    <n v="3158"/>
    <n v="-0.486175115207373"/>
    <n v="-0.67925117000000002"/>
    <n v="-0.62253625883228003"/>
  </r>
  <r>
    <s v="EST"/>
    <x v="6"/>
    <x v="38"/>
    <s v="051"/>
    <s v="051056"/>
    <s v="03000"/>
    <x v="311"/>
    <n v="26510002400016"/>
    <s v="MIPIH"/>
    <x v="1"/>
    <x v="0"/>
    <n v="3342"/>
    <n v="3342"/>
    <n v="1"/>
    <s v="1"/>
    <n v="2398"/>
    <n v="2397"/>
    <n v="1"/>
    <n v="0.99958298582151806"/>
    <n v="1"/>
    <n v="-4.1701417848194478E-4"/>
    <n v="0"/>
    <n v="2570"/>
    <n v="2041"/>
    <n v="2075"/>
    <n v="6686"/>
    <n v="7.2173550271172199E-2"/>
    <n v="-0.55917926569999998"/>
    <n v="-0.37911430281268699"/>
  </r>
  <r>
    <s v="EST"/>
    <x v="6"/>
    <x v="38"/>
    <s v="051"/>
    <s v="051006"/>
    <s v="50000"/>
    <x v="312"/>
    <n v="26510006500118"/>
    <s v="MIPIH"/>
    <x v="0"/>
    <x v="0"/>
    <n v="1262"/>
    <n v="444"/>
    <n v="0.3518"/>
    <s v="0"/>
    <n v="874"/>
    <n v="439"/>
    <n v="0.29859999999999998"/>
    <n v="0.50228832951945102"/>
    <n v="0"/>
    <n v="0.50228832951945102"/>
    <n v="0.3518"/>
    <n v="574"/>
    <n v="591"/>
    <n v="519"/>
    <n v="1684"/>
    <n v="0.30751708428246"/>
    <n v="0.27922077919999999"/>
    <n v="0.168918918918919"/>
  </r>
  <r>
    <s v="EST"/>
    <x v="6"/>
    <x v="38"/>
    <s v="051"/>
    <s v="051212"/>
    <s v="03300"/>
    <x v="313"/>
    <n v="26510003200019"/>
    <s v="MIPIH"/>
    <x v="0"/>
    <x v="0"/>
    <n v="1227"/>
    <n v="315"/>
    <n v="0.25669999999999998"/>
    <s v="0"/>
    <n v="806"/>
    <n v="326"/>
    <n v="0.25629999999999997"/>
    <n v="0.404466501240695"/>
    <n v="7.5959933222036702E-2"/>
    <n v="0.3285065680186583"/>
    <n v="0.18074006677796328"/>
    <n v="906"/>
    <n v="731"/>
    <n v="843"/>
    <n v="2480"/>
    <n v="1.77914110429448"/>
    <n v="1.3354632587999999"/>
    <n v="1.67619047619048"/>
  </r>
  <r>
    <s v="EST"/>
    <x v="6"/>
    <x v="38"/>
    <s v="051"/>
    <s v="051056"/>
    <s v="50000"/>
    <x v="314"/>
    <n v="26510004000053"/>
    <s v="BERGER LEVRAULT DIS"/>
    <x v="0"/>
    <x v="0"/>
    <n v="1421"/>
    <n v="733"/>
    <n v="0.51580000000000004"/>
    <s v="0"/>
    <n v="869"/>
    <n v="308"/>
    <n v="0.52070000000000005"/>
    <n v="0.354430379746835"/>
    <n v="0.36910994764397903"/>
    <n v="-1.467956789714403E-2"/>
    <n v="0.14669005235602101"/>
    <n v="645"/>
    <n v="577"/>
    <n v="614"/>
    <n v="1836"/>
    <n v="1.0941558441558401"/>
    <n v="-0.27146464650000002"/>
    <n v="-0.162346521145975"/>
  </r>
  <r>
    <s v="EST"/>
    <x v="6"/>
    <x v="38"/>
    <s v="051"/>
    <s v="051212"/>
    <s v="00300"/>
    <x v="315"/>
    <n v="26510005700487"/>
    <s v="MIPIH"/>
    <x v="1"/>
    <x v="1"/>
    <n v="26027"/>
    <n v="26023"/>
    <n v="0.99980000000000002"/>
    <s v="1"/>
    <n v="10776"/>
    <n v="0"/>
    <n v="0.58189999999999997"/>
    <n v="0"/>
    <n v="0"/>
    <n v="0"/>
    <n v="0.99980000000000002"/>
    <n v="14523"/>
    <n v="12984"/>
    <n v="13943"/>
    <n v="41450"/>
    <n v="14522"/>
    <n v="0.1048332199"/>
    <n v="-0.46420474195903599"/>
  </r>
  <r>
    <s v="EST"/>
    <x v="6"/>
    <x v="39"/>
    <s v="054"/>
    <s v="054038"/>
    <s v="50500"/>
    <x v="316"/>
    <n v="26540648800022"/>
    <s v="AGFA"/>
    <x v="0"/>
    <x v="0"/>
    <n v="1062"/>
    <n v="1040"/>
    <n v="0.97929999999999995"/>
    <s v="1"/>
    <n v="776"/>
    <n v="722"/>
    <n v="0.98509999999999998"/>
    <n v="0.93041237113402098"/>
    <n v="0.90784780023781209"/>
    <n v="2.2564570896208891E-2"/>
    <n v="7.1452199762187862E-2"/>
    <n v="834"/>
    <n v="752"/>
    <n v="880"/>
    <n v="2466"/>
    <n v="0.15512465373961201"/>
    <n v="-0.36859781699999999"/>
    <n v="-0.15384615384615399"/>
  </r>
  <r>
    <s v="EST"/>
    <x v="6"/>
    <x v="39"/>
    <s v="054"/>
    <s v="054023"/>
    <s v="01900"/>
    <x v="317"/>
    <n v="26540016800018"/>
    <s v="AGFA"/>
    <x v="1"/>
    <x v="0"/>
    <n v="1377"/>
    <n v="1301"/>
    <n v="0.94479999999999997"/>
    <s v="1"/>
    <n v="962"/>
    <n v="894"/>
    <n v="0.94940000000000002"/>
    <n v="0.92931392931392898"/>
    <n v="0.86532507739938103"/>
    <n v="6.3988851914547951E-2"/>
    <n v="7.9474922600618947E-2"/>
    <n v="1009"/>
    <n v="1030"/>
    <n v="1211"/>
    <n v="3250"/>
    <n v="0.12863534675615201"/>
    <n v="-0.2040185471"/>
    <n v="-6.9177555726364304E-2"/>
  </r>
  <r>
    <s v="EST"/>
    <x v="6"/>
    <x v="39"/>
    <s v="054"/>
    <s v="054020"/>
    <s v="50000"/>
    <x v="318"/>
    <n v="26540014300011"/>
    <s v="CPAGE"/>
    <x v="0"/>
    <x v="0"/>
    <n v="1277"/>
    <n v="1229"/>
    <n v="0.96240000000000003"/>
    <s v="1"/>
    <n v="613"/>
    <n v="569"/>
    <n v="0.96540000000000004"/>
    <n v="0.92822185970636195"/>
    <n v="0.43333333333333302"/>
    <n v="0.49488852637302894"/>
    <n v="0.52906666666666702"/>
    <n v="710"/>
    <n v="746"/>
    <n v="824"/>
    <n v="2280"/>
    <n v="0.24780316344464001"/>
    <n v="-0.39201303990000003"/>
    <n v="-0.32953620829942998"/>
  </r>
  <r>
    <s v="EST"/>
    <x v="6"/>
    <x v="39"/>
    <s v="054"/>
    <s v="054038"/>
    <s v="04500"/>
    <x v="319"/>
    <n v="26540031700011"/>
    <s v="AGFA"/>
    <x v="1"/>
    <x v="0"/>
    <n v="4742"/>
    <n v="4335"/>
    <n v="0.91420000000000001"/>
    <s v="1"/>
    <n v="2946"/>
    <n v="2330"/>
    <n v="0.91979999999999995"/>
    <n v="0.79090291921249201"/>
    <n v="0.70454545454545503"/>
    <n v="8.6357464667036976E-2"/>
    <n v="0.20965454545454498"/>
    <n v="2831"/>
    <n v="2472"/>
    <n v="2911"/>
    <n v="8214"/>
    <n v="0.21502145922746799"/>
    <n v="-0.46918617140000002"/>
    <n v="-0.32848904267589402"/>
  </r>
  <r>
    <s v="EST"/>
    <x v="6"/>
    <x v="39"/>
    <s v="054"/>
    <s v="054020"/>
    <s v="51000"/>
    <x v="320"/>
    <n v="26540006900018"/>
    <s v="BERGER LEVRAULT DIS"/>
    <x v="1"/>
    <x v="0"/>
    <n v="1551"/>
    <n v="1279"/>
    <n v="0.8246"/>
    <s v="1"/>
    <n v="1278"/>
    <n v="983"/>
    <n v="0.81140000000000001"/>
    <n v="0.76917057902973396"/>
    <n v="0.86567164179104505"/>
    <n v="-9.6501062761311096E-2"/>
    <n v="-4.1071641791045055E-2"/>
    <n v="821"/>
    <n v="750"/>
    <n v="798"/>
    <n v="2369"/>
    <n v="-0.16480162767039699"/>
    <n v="-0.37965260550000002"/>
    <n v="-0.37607505863956198"/>
  </r>
  <r>
    <s v="EST"/>
    <x v="6"/>
    <x v="39"/>
    <s v="054"/>
    <s v="054025"/>
    <s v="02500"/>
    <x v="321"/>
    <n v="26540018400015"/>
    <s v="MacKesson"/>
    <x v="1"/>
    <x v="0"/>
    <n v="2902"/>
    <n v="2465"/>
    <n v="0.84940000000000004"/>
    <s v="1"/>
    <n v="1373"/>
    <n v="925"/>
    <n v="0.86839999999999995"/>
    <n v="0.67370721048798299"/>
    <n v="0.88374750071408203"/>
    <n v="-0.21004029022609905"/>
    <n v="-3.4347500714081991E-2"/>
    <n v="1816"/>
    <n v="1503"/>
    <n v="1458"/>
    <n v="4777"/>
    <n v="0.96324324324324295"/>
    <n v="-0.4653148346"/>
    <n v="-0.40851926977687603"/>
  </r>
  <r>
    <s v="EST"/>
    <x v="6"/>
    <x v="39"/>
    <s v="054"/>
    <s v="054015"/>
    <s v="00200"/>
    <x v="322"/>
    <n v="20004216600013"/>
    <s v="MacKesson"/>
    <x v="1"/>
    <x v="1"/>
    <n v="30452"/>
    <n v="22658"/>
    <n v="0.74409999999999998"/>
    <s v="0"/>
    <n v="16894"/>
    <n v="6859"/>
    <n v="0.62329999999999997"/>
    <n v="0.40600213093405901"/>
    <n v="0"/>
    <n v="0.40600213093405901"/>
    <n v="0.74409999999999998"/>
    <n v="20138"/>
    <n v="18523"/>
    <n v="20454"/>
    <n v="59115"/>
    <n v="1.9359965009476601"/>
    <n v="0.22693250309999999"/>
    <n v="-9.7272486538970804E-2"/>
  </r>
  <r>
    <s v="EST"/>
    <x v="6"/>
    <x v="39"/>
    <s v="054"/>
    <s v="054016"/>
    <s v="03700"/>
    <x v="323"/>
    <n v="26540011900011"/>
    <s v="MacKesson"/>
    <x v="1"/>
    <x v="0"/>
    <n v="5133"/>
    <n v="1636"/>
    <n v="0.31869999999999998"/>
    <s v="0"/>
    <n v="3410"/>
    <n v="1080"/>
    <n v="0.37230000000000002"/>
    <n v="0.31671554252199402"/>
    <n v="0.32196710075394103"/>
    <n v="-5.2515582319470067E-3"/>
    <n v="-3.2671007539410435E-3"/>
    <n v="2427"/>
    <n v="2280"/>
    <n v="2570"/>
    <n v="7277"/>
    <n v="1.24722222222222"/>
    <n v="0.216"/>
    <n v="0.570904645476773"/>
  </r>
  <r>
    <s v="EST"/>
    <x v="6"/>
    <x v="40"/>
    <s v="055"/>
    <s v="055046"/>
    <s v="01300"/>
    <x v="324"/>
    <n v="26550002500019"/>
    <s v="AGFA"/>
    <x v="1"/>
    <x v="0"/>
    <n v="1449"/>
    <n v="1443"/>
    <n v="0.99590000000000001"/>
    <s v="1"/>
    <n v="772"/>
    <n v="725"/>
    <n v="0.98929999999999996"/>
    <n v="0.93911917098445596"/>
    <n v="0.97689153932165507"/>
    <n v="-3.7772368337199103E-2"/>
    <n v="1.9008460678344941E-2"/>
    <n v="214"/>
    <n v="117"/>
    <n v="225"/>
    <n v="556"/>
    <n v="-0.70482758620689701"/>
    <n v="-0.91546242769999997"/>
    <n v="-0.84407484407484401"/>
  </r>
  <r>
    <s v="EST"/>
    <x v="6"/>
    <x v="40"/>
    <s v="055"/>
    <s v="055046"/>
    <s v="04600"/>
    <x v="325"/>
    <n v="26550004100016"/>
    <s v="AGFA"/>
    <x v="1"/>
    <x v="0"/>
    <n v="388"/>
    <n v="377"/>
    <n v="0.97160000000000002"/>
    <s v="1"/>
    <n v="438"/>
    <n v="372"/>
    <n v="0.93430000000000002"/>
    <n v="0.84931506849315097"/>
    <n v="0.8418367346938771"/>
    <n v="7.478333799273873E-3"/>
    <n v="0.12976326530612292"/>
    <n v="208"/>
    <n v="51"/>
    <n v="59"/>
    <n v="318"/>
    <n v="-0.44086021505376399"/>
    <n v="-0.83706070290000001"/>
    <n v="-0.843501326259947"/>
  </r>
  <r>
    <s v="EST"/>
    <x v="6"/>
    <x v="40"/>
    <s v="055"/>
    <s v="055045"/>
    <s v="10000"/>
    <x v="326"/>
    <n v="20003978200012"/>
    <s v="MacKesson"/>
    <x v="1"/>
    <x v="1"/>
    <n v="5404"/>
    <n v="4778"/>
    <n v="0.88419999999999999"/>
    <s v="1"/>
    <n v="2980"/>
    <n v="2401"/>
    <n v="0.87250000000000005"/>
    <n v="0.80570469798657696"/>
    <n v="0.89002779708130608"/>
    <n v="-8.4323099094729126E-2"/>
    <n v="-5.8277970813060964E-3"/>
    <n v="4084"/>
    <n v="3505"/>
    <n v="3714"/>
    <n v="11303"/>
    <n v="0.70095793419408603"/>
    <n v="-0.16706273760000001"/>
    <n v="-0.22268731686898299"/>
  </r>
  <r>
    <s v="EST"/>
    <x v="6"/>
    <x v="40"/>
    <s v="055"/>
    <s v="055045"/>
    <s v="55000"/>
    <x v="327"/>
    <n v="26550003300013"/>
    <s v="BERGER LEVRAULT DIS"/>
    <x v="0"/>
    <x v="0"/>
    <n v="1875"/>
    <n v="1807"/>
    <n v="0.9637"/>
    <s v="1"/>
    <n v="1216"/>
    <n v="880"/>
    <n v="0.84470000000000001"/>
    <n v="0.72368421052631604"/>
    <n v="0.77178975382568205"/>
    <n v="-4.8105543299366005E-2"/>
    <n v="0.19191024617431796"/>
    <n v="894"/>
    <n v="867"/>
    <n v="946"/>
    <n v="2707"/>
    <n v="1.5909090909090901E-2"/>
    <n v="-0.37982832620000001"/>
    <n v="-0.47648035417819601"/>
  </r>
  <r>
    <s v="EST"/>
    <x v="6"/>
    <x v="41"/>
    <s v="057"/>
    <s v="057014"/>
    <s v="50000"/>
    <x v="328"/>
    <n v="26570015300017"/>
    <s v="MEDIANE"/>
    <x v="0"/>
    <x v="0"/>
    <n v="910"/>
    <n v="910"/>
    <n v="1"/>
    <s v="1"/>
    <n v="767"/>
    <n v="767"/>
    <n v="1"/>
    <n v="1"/>
    <n v="1"/>
    <n v="0"/>
    <n v="0"/>
    <n v="913"/>
    <n v="825"/>
    <n v="857"/>
    <n v="2595"/>
    <n v="0.19035202086049499"/>
    <n v="-0.17664670660000001"/>
    <n v="-5.8241758241758299E-2"/>
  </r>
  <r>
    <s v="EST"/>
    <x v="6"/>
    <x v="41"/>
    <s v="057"/>
    <s v="057061"/>
    <s v="04400"/>
    <x v="329"/>
    <n v="26570002100016"/>
    <s v="AGFA"/>
    <x v="1"/>
    <x v="0"/>
    <n v="2146"/>
    <n v="2143"/>
    <n v="0.99860000000000004"/>
    <s v="1"/>
    <n v="1731"/>
    <n v="1726"/>
    <n v="0.99790000000000001"/>
    <n v="0.99711149624494499"/>
    <n v="0.99573643410852708"/>
    <n v="1.375062136417915E-3"/>
    <n v="2.8635658914729634E-3"/>
    <n v="1042"/>
    <n v="841"/>
    <n v="1035"/>
    <n v="2918"/>
    <n v="-0.39629200463499398"/>
    <n v="-0.63874570450000001"/>
    <n v="-0.51703219785347598"/>
  </r>
  <r>
    <s v="EST"/>
    <x v="6"/>
    <x v="41"/>
    <s v="057"/>
    <s v="057117"/>
    <s v="06900"/>
    <x v="330"/>
    <n v="26570005400074"/>
    <s v="AGFA"/>
    <x v="1"/>
    <x v="1"/>
    <n v="4904"/>
    <n v="4850"/>
    <n v="0.98899999999999999"/>
    <s v="0"/>
    <n v="3509"/>
    <n v="3450"/>
    <n v="0.98960000000000004"/>
    <n v="0.98318609290396097"/>
    <n v="0.38210197710718002"/>
    <n v="0.601084115796781"/>
    <n v="0.60689802289282002"/>
    <n v="2962"/>
    <n v="2796"/>
    <n v="3068"/>
    <n v="8826"/>
    <n v="-0.14144927536231899"/>
    <n v="-0.46742857139999999"/>
    <n v="-0.36742268041237103"/>
  </r>
  <r>
    <s v="EST"/>
    <x v="6"/>
    <x v="41"/>
    <s v="057"/>
    <s v="057061"/>
    <s v="06000"/>
    <x v="331"/>
    <n v="26570304100029"/>
    <s v="MEDIANE"/>
    <x v="0"/>
    <x v="0"/>
    <n v="877"/>
    <n v="874"/>
    <n v="0.99660000000000004"/>
    <s v="1"/>
    <n v="455"/>
    <n v="447"/>
    <n v="0.99650000000000005"/>
    <n v="0.98241758241758204"/>
    <n v="0.99510284035259511"/>
    <n v="-1.2685257935013072E-2"/>
    <n v="1.4971596474049331E-3"/>
    <n v="664"/>
    <n v="634"/>
    <n v="598"/>
    <n v="1896"/>
    <n v="0.485458612975391"/>
    <n v="-0.25147579689999999"/>
    <n v="-0.31578947368421101"/>
  </r>
  <r>
    <s v="EST"/>
    <x v="6"/>
    <x v="41"/>
    <s v="057"/>
    <s v="057067"/>
    <s v="05900"/>
    <x v="332"/>
    <n v="26570313200018"/>
    <s v="AGFA"/>
    <x v="1"/>
    <x v="0"/>
    <n v="3121"/>
    <n v="3089"/>
    <n v="0.98970000000000002"/>
    <s v="1"/>
    <n v="1685"/>
    <n v="1646"/>
    <n v="0.98619999999999997"/>
    <n v="0.97685459940652797"/>
    <n v="0.96787564766839407"/>
    <n v="8.9789517381339001E-3"/>
    <n v="2.1824352331605956E-2"/>
    <n v="2288"/>
    <n v="1877"/>
    <n v="1932"/>
    <n v="6097"/>
    <n v="0.39003645200485998"/>
    <n v="-0.57077521149999999"/>
    <n v="-0.37455487212690203"/>
  </r>
  <r>
    <s v="EST"/>
    <x v="6"/>
    <x v="41"/>
    <s v="057"/>
    <s v="057117"/>
    <s v="07600"/>
    <x v="333"/>
    <n v="26570016100010"/>
    <s v="AGFA"/>
    <x v="1"/>
    <x v="0"/>
    <n v="1969"/>
    <n v="1906"/>
    <n v="0.96799999999999997"/>
    <s v="0"/>
    <n v="1272"/>
    <n v="1184"/>
    <n v="0.96319999999999995"/>
    <n v="0.93081761006289299"/>
    <n v="0.31594784353059202"/>
    <n v="0.61486976653230097"/>
    <n v="0.65205215646940795"/>
    <n v="643"/>
    <n v="526"/>
    <n v="692"/>
    <n v="1861"/>
    <n v="-0.45692567567567599"/>
    <n v="-0.71288209609999997"/>
    <n v="-0.636935991605456"/>
  </r>
  <r>
    <s v="EST"/>
    <x v="6"/>
    <x v="41"/>
    <s v="057"/>
    <s v="057023"/>
    <s v="02000"/>
    <x v="334"/>
    <n v="26570008800015"/>
    <s v="MEDIANE"/>
    <x v="0"/>
    <x v="0"/>
    <n v="1146"/>
    <n v="1082"/>
    <n v="0.94420000000000004"/>
    <s v="1"/>
    <n v="745"/>
    <n v="680"/>
    <n v="0.93740000000000001"/>
    <n v="0.91275167785234901"/>
    <n v="0.84562737642585506"/>
    <n v="6.7124301426493949E-2"/>
    <n v="9.857262357414498E-2"/>
    <n v="514"/>
    <n v="513"/>
    <n v="563"/>
    <n v="1590"/>
    <n v="-0.24411764705882399"/>
    <n v="-0.48129423659999998"/>
    <n v="-0.47966728280961202"/>
  </r>
  <r>
    <s v="EST"/>
    <x v="6"/>
    <x v="41"/>
    <s v="057"/>
    <s v="057107"/>
    <s v="02000"/>
    <x v="335"/>
    <n v="20002625000015"/>
    <s v="MacKesson"/>
    <x v="1"/>
    <x v="0"/>
    <n v="5109"/>
    <n v="4475"/>
    <n v="0.87590000000000001"/>
    <s v="0"/>
    <n v="2580"/>
    <n v="70"/>
    <n v="0.55920000000000003"/>
    <n v="2.7131782945736399E-2"/>
    <n v="1.3376648194152499E-2"/>
    <n v="1.37551347515839E-2"/>
    <n v="0.86252335180584749"/>
    <n v="2912"/>
    <n v="2441"/>
    <n v="2524"/>
    <n v="7877"/>
    <n v="40.6"/>
    <n v="-0.14170182840000001"/>
    <n v="-0.43597765363128499"/>
  </r>
  <r>
    <s v="EST"/>
    <x v="6"/>
    <x v="41"/>
    <s v="057"/>
    <s v="057023"/>
    <s v="05000"/>
    <x v="336"/>
    <n v="26570009600018"/>
    <s v="MacKesson"/>
    <x v="1"/>
    <x v="0"/>
    <n v="2278"/>
    <n v="3"/>
    <n v="1.2999999999999999E-3"/>
    <s v="0"/>
    <n v="1702"/>
    <n v="3"/>
    <n v="1.2999999999999999E-3"/>
    <n v="1.7626321974148101E-3"/>
    <n v="1.1082379017362401E-3"/>
    <n v="6.5439429567856994E-4"/>
    <n v="1.9176209826375981E-4"/>
    <n v="1091"/>
    <n v="766"/>
    <n v="870"/>
    <n v="2727"/>
    <n v="362.66666666666703"/>
    <n v="254.3333333333"/>
    <n v="289"/>
  </r>
  <r>
    <s v="EST"/>
    <x v="6"/>
    <x v="41"/>
    <s v="057"/>
    <s v="057061"/>
    <s v="08000"/>
    <x v="337"/>
    <n v="26540020000019"/>
    <s v="MacKesson"/>
    <x v="1"/>
    <x v="0"/>
    <n v="5492"/>
    <n v="0"/>
    <n v="0"/>
    <s v="0"/>
    <n v="899"/>
    <n v="0"/>
    <n v="0"/>
    <n v="0"/>
    <n v="0"/>
    <n v="0"/>
    <n v="0"/>
    <n v="2382"/>
    <n v="2149"/>
    <n v="2024"/>
    <n v="6555"/>
    <n v="2381"/>
    <n v="2148"/>
    <n v="2024"/>
  </r>
  <r>
    <s v="EST"/>
    <x v="6"/>
    <x v="41"/>
    <s v="057"/>
    <s v="057061"/>
    <s v="02300"/>
    <x v="338"/>
    <n v="26570017900012"/>
    <s v="MacKesson"/>
    <x v="0"/>
    <x v="0"/>
    <n v="1339"/>
    <n v="0"/>
    <n v="0"/>
    <s v="0"/>
    <n v="603"/>
    <n v="0"/>
    <n v="0"/>
    <n v="0"/>
    <n v="0"/>
    <n v="0"/>
    <n v="0"/>
    <n v="509"/>
    <n v="462"/>
    <n v="455"/>
    <n v="1426"/>
    <n v="508"/>
    <n v="461"/>
    <n v="455"/>
  </r>
  <r>
    <s v="EST"/>
    <x v="6"/>
    <x v="41"/>
    <s v="057"/>
    <s v="057061"/>
    <s v="00200"/>
    <x v="339"/>
    <n v="26570280300510"/>
    <s v="MacKesson"/>
    <x v="1"/>
    <x v="1"/>
    <n v="24730"/>
    <n v="0"/>
    <n v="0"/>
    <s v="0"/>
    <n v="9955"/>
    <n v="0"/>
    <n v="0"/>
    <n v="0"/>
    <n v="0"/>
    <n v="0"/>
    <n v="0"/>
    <n v="13824"/>
    <n v="11935"/>
    <n v="12931"/>
    <n v="38690"/>
    <n v="13823"/>
    <n v="11934"/>
    <n v="12931"/>
  </r>
  <r>
    <s v="EST"/>
    <x v="6"/>
    <x v="42"/>
    <s v="088"/>
    <s v="088022"/>
    <s v="50400"/>
    <x v="340"/>
    <n v="26880022400019"/>
    <s v="BERGER LEVRAULT DIS"/>
    <x v="0"/>
    <x v="0"/>
    <n v="1494"/>
    <n v="1493"/>
    <n v="0.99929999999999997"/>
    <s v="1"/>
    <n v="1063"/>
    <n v="1063"/>
    <n v="0.98819999999999997"/>
    <n v="1"/>
    <n v="0.98493408662900206"/>
    <n v="1.5065913370997941E-2"/>
    <n v="1.4365913370997907E-2"/>
    <n v="909"/>
    <n v="736"/>
    <n v="655"/>
    <n v="2300"/>
    <n v="-0.14487300094073399"/>
    <n v="-0.51290536070000003"/>
    <n v="-0.56128600133958495"/>
  </r>
  <r>
    <s v="EST"/>
    <x v="6"/>
    <x v="42"/>
    <s v="088"/>
    <s v="088032"/>
    <s v="20000"/>
    <x v="341"/>
    <n v="20003308200013"/>
    <s v="CPAGE"/>
    <x v="1"/>
    <x v="0"/>
    <n v="4601"/>
    <n v="4573"/>
    <n v="0.99390000000000001"/>
    <s v="0"/>
    <n v="2784"/>
    <n v="2759"/>
    <n v="0.99629999999999996"/>
    <n v="0.99102011494252895"/>
    <n v="0.42837630186102105"/>
    <n v="0.5626438130815079"/>
    <n v="0.56552369813897896"/>
    <n v="3390"/>
    <n v="2974"/>
    <n v="3200"/>
    <n v="9564"/>
    <n v="0.228706052917724"/>
    <n v="-0.44338386670000002"/>
    <n v="-0.30024054231357999"/>
  </r>
  <r>
    <s v="EST"/>
    <x v="6"/>
    <x v="42"/>
    <s v="088"/>
    <s v="088070"/>
    <s v="09200"/>
    <x v="342"/>
    <n v="26880031500015"/>
    <s v="AGFA"/>
    <x v="1"/>
    <x v="0"/>
    <n v="4234"/>
    <n v="4137"/>
    <n v="0.97709999999999997"/>
    <s v="0"/>
    <n v="2517"/>
    <n v="2441"/>
    <n v="0.96809999999999996"/>
    <n v="0.96980532379817197"/>
    <n v="0.43739635157545603"/>
    <n v="0.53240897222271588"/>
    <n v="0.53970364842454388"/>
    <n v="2937"/>
    <n v="2598"/>
    <n v="2874"/>
    <n v="8409"/>
    <n v="0.20319541171651001"/>
    <n v="-0.38884968240000001"/>
    <n v="-0.30529369108049298"/>
  </r>
  <r>
    <s v="EST"/>
    <x v="6"/>
    <x v="42"/>
    <s v="088"/>
    <s v="088022"/>
    <s v="09800"/>
    <x v="343"/>
    <n v="20002944500018"/>
    <s v="AGFA"/>
    <x v="1"/>
    <x v="1"/>
    <n v="7101"/>
    <n v="7040"/>
    <n v="0.99139999999999995"/>
    <s v="0"/>
    <n v="2337"/>
    <n v="2253"/>
    <n v="0.98899999999999999"/>
    <n v="0.96405648267009003"/>
    <n v="0.94969489507367211"/>
    <n v="1.4361587596417924E-2"/>
    <n v="4.1705104926327841E-2"/>
    <n v="3322"/>
    <n v="2926"/>
    <n v="2870"/>
    <n v="9118"/>
    <n v="0.47447847314691499"/>
    <n v="-0.62108262110000001"/>
    <n v="-0.59232954545454497"/>
  </r>
  <r>
    <s v="EST"/>
    <x v="6"/>
    <x v="42"/>
    <s v="088"/>
    <s v="088030"/>
    <s v="09700"/>
    <x v="344"/>
    <n v="26880084400014"/>
    <s v="AGFA"/>
    <x v="1"/>
    <x v="0"/>
    <n v="2734"/>
    <n v="2620"/>
    <n v="0.95830000000000004"/>
    <s v="1"/>
    <n v="2323"/>
    <n v="2211"/>
    <n v="0.96289999999999998"/>
    <n v="0.951786482996126"/>
    <n v="0.86580086580086602"/>
    <n v="8.5985617195259989E-2"/>
    <n v="9.2499134199134025E-2"/>
    <n v="1495"/>
    <n v="1336"/>
    <n v="1327"/>
    <n v="4158"/>
    <n v="-0.32383536861148798"/>
    <n v="-0.52758132960000004"/>
    <n v="-0.49351145038167898"/>
  </r>
  <r>
    <s v="EST"/>
    <x v="6"/>
    <x v="42"/>
    <s v="088"/>
    <s v="088070"/>
    <s v="55000"/>
    <x v="345"/>
    <n v="20005514300016"/>
    <s v="BERGER LEVRAULT DIS"/>
    <x v="0"/>
    <x v="0"/>
    <n v="1661"/>
    <n v="1630"/>
    <n v="0.98129999999999995"/>
    <s v="1"/>
    <n v="682"/>
    <n v="645"/>
    <n v="0.98"/>
    <n v="0.94574780058650998"/>
    <n v="0.97118644067796611"/>
    <n v="-2.5438640091456133E-2"/>
    <n v="1.0113559322033838E-2"/>
    <n v="762"/>
    <n v="742"/>
    <n v="782"/>
    <n v="2286"/>
    <n v="0.18139534883720901"/>
    <n v="-0.36797274279999997"/>
    <n v="-0.52024539877300602"/>
  </r>
  <r>
    <s v="EST"/>
    <x v="6"/>
    <x v="42"/>
    <s v="088"/>
    <s v="088022"/>
    <s v="05000"/>
    <x v="346"/>
    <n v="26880023200012"/>
    <s v="BERGER LEVRAULT DIS"/>
    <x v="0"/>
    <x v="0"/>
    <n v="1060"/>
    <n v="1023"/>
    <n v="0.96509999999999996"/>
    <s v="1"/>
    <n v="803"/>
    <n v="756"/>
    <n v="0.96989999999999998"/>
    <n v="0.94146948941469499"/>
    <n v="0.9516310461192351"/>
    <n v="-1.0161556704540109E-2"/>
    <n v="1.3468953880764856E-2"/>
    <n v="590"/>
    <n v="460"/>
    <n v="508"/>
    <n v="1558"/>
    <n v="-0.21957671957672001"/>
    <n v="-0.61474036850000002"/>
    <n v="-0.503421309872923"/>
  </r>
  <r>
    <s v="EST"/>
    <x v="6"/>
    <x v="42"/>
    <s v="088"/>
    <s v="088030"/>
    <s v="09600"/>
    <x v="347"/>
    <n v="26880747600018"/>
    <s v="MEDIANE"/>
    <x v="0"/>
    <x v="0"/>
    <n v="973"/>
    <n v="937"/>
    <n v="0.96299999999999997"/>
    <s v="1"/>
    <n v="659"/>
    <n v="614"/>
    <n v="0.95440000000000003"/>
    <n v="0.93171471927162397"/>
    <n v="0.84960422163588412"/>
    <n v="8.2110497635739854E-2"/>
    <n v="0.11339577836411585"/>
    <n v="882"/>
    <n v="810"/>
    <n v="808"/>
    <n v="2500"/>
    <n v="0.436482084690554"/>
    <n v="-3.2258064500000003E-2"/>
    <n v="-0.13767342582710801"/>
  </r>
  <r>
    <s v="EST"/>
    <x v="6"/>
    <x v="42"/>
    <s v="088"/>
    <s v="088032"/>
    <s v="05001"/>
    <x v="348"/>
    <n v="26880019000012"/>
    <s v="MEDIANE"/>
    <x v="0"/>
    <x v="0"/>
    <n v="689"/>
    <n v="621"/>
    <n v="0.90129999999999999"/>
    <s v="1"/>
    <n v="418"/>
    <n v="371"/>
    <n v="0.96589999999999998"/>
    <n v="0.88755980861243999"/>
    <n v="0.80065359477124209"/>
    <n v="8.6906213841197899E-2"/>
    <n v="0.1006464052287579"/>
    <n v="546"/>
    <n v="421"/>
    <n v="462"/>
    <n v="1429"/>
    <n v="0.47169811320754701"/>
    <n v="-0.40620592379999998"/>
    <n v="-0.25603864734299497"/>
  </r>
  <r>
    <s v="EST"/>
    <x v="6"/>
    <x v="42"/>
    <s v="088"/>
    <s v="088059"/>
    <s v="00400"/>
    <x v="349"/>
    <n v="26880013300012"/>
    <s v="CPAGE"/>
    <x v="1"/>
    <x v="0"/>
    <n v="3900"/>
    <n v="2480"/>
    <n v="0.63590000000000002"/>
    <s v="0"/>
    <n v="2455"/>
    <n v="1331"/>
    <n v="0.60519999999999996"/>
    <n v="0.54215885947046805"/>
    <n v="0.31844888366627505"/>
    <n v="0.223709975804193"/>
    <n v="0.31745111633372497"/>
    <n v="2881"/>
    <n v="2228"/>
    <n v="2386"/>
    <n v="7495"/>
    <n v="1.1645379413974499"/>
    <n v="3.6036036000000001E-3"/>
    <n v="-3.7903225806451703E-2"/>
  </r>
  <r>
    <s v="EST"/>
    <x v="6"/>
    <x v="42"/>
    <s v="088"/>
    <s v="088059"/>
    <s v="10000"/>
    <x v="350"/>
    <n v="26880017400016"/>
    <s v="CPAGE"/>
    <x v="0"/>
    <x v="0"/>
    <n v="1552"/>
    <n v="805"/>
    <n v="0.51870000000000005"/>
    <s v="0"/>
    <n v="951"/>
    <n v="403"/>
    <n v="0.51759999999999995"/>
    <n v="0.42376445846477401"/>
    <n v="0.18404307391091501"/>
    <n v="0.239721384553859"/>
    <n v="0.33465692608908504"/>
    <n v="1172"/>
    <n v="943"/>
    <n v="1034"/>
    <n v="3149"/>
    <n v="1.9081885856079399"/>
    <n v="6.9160997700000004E-2"/>
    <n v="0.28447204968944101"/>
  </r>
  <r>
    <s v="EST"/>
    <x v="6"/>
    <x v="42"/>
    <s v="088"/>
    <s v="088059"/>
    <s v="50000"/>
    <x v="351"/>
    <n v="26880021600015"/>
    <s v="CPAGE"/>
    <x v="0"/>
    <x v="0"/>
    <n v="472"/>
    <n v="139"/>
    <n v="0.29449999999999998"/>
    <s v="0"/>
    <n v="303"/>
    <n v="3"/>
    <n v="5.0000000000000001E-3"/>
    <n v="9.9009900990098994E-3"/>
    <n v="4.6296296296296302E-3"/>
    <n v="5.2713604693802691E-3"/>
    <n v="0.28987037037037033"/>
    <n v="524"/>
    <n v="439"/>
    <n v="452"/>
    <n v="1415"/>
    <n v="173.666666666667"/>
    <n v="145.3333333333"/>
    <n v="2.2517985611510798"/>
  </r>
  <r>
    <s v="EST"/>
    <x v="6"/>
    <x v="42"/>
    <s v="088"/>
    <s v="088059"/>
    <s v="70000"/>
    <x v="352"/>
    <n v="20007663600014"/>
    <s v="CPAGE"/>
    <x v="0"/>
    <x v="0"/>
    <n v="1055"/>
    <n v="2"/>
    <n v="1.9E-3"/>
    <s v="0"/>
    <n v="701"/>
    <n v="0"/>
    <n v="1.1999999999999999E-3"/>
    <n v="0"/>
    <n v="0"/>
    <n v="0"/>
    <n v="1.9E-3"/>
    <n v="421"/>
    <n v="351"/>
    <n v="395"/>
    <n v="1167"/>
    <n v="420"/>
    <n v="350"/>
    <n v="196.5"/>
  </r>
  <r>
    <s v="SUD-EST OUTRE-MER"/>
    <x v="7"/>
    <x v="43"/>
    <s v="101"/>
    <s v="101018"/>
    <s v="90200"/>
    <x v="353"/>
    <n v="26971037200013"/>
    <s v="AGFA"/>
    <x v="1"/>
    <x v="0"/>
    <n v="768"/>
    <n v="766"/>
    <n v="0.99739999999999995"/>
    <s v="1"/>
    <n v="342"/>
    <n v="342"/>
    <n v="1"/>
    <n v="1"/>
    <n v="0.99909338168631001"/>
    <n v="9.0661831368998858E-4"/>
    <n v="-1.6933816863100581E-3"/>
    <n v="972"/>
    <n v="236"/>
    <n v="690"/>
    <n v="1898"/>
    <n v="1.84210526315789"/>
    <n v="-0.75720164609999996"/>
    <n v="-9.9216710182767703E-2"/>
  </r>
  <r>
    <s v="SUD-EST OUTRE-MER"/>
    <x v="7"/>
    <x v="43"/>
    <s v="101"/>
    <s v="101018"/>
    <s v="90300"/>
    <x v="354"/>
    <n v="26971040600019"/>
    <s v="CPAGE"/>
    <x v="0"/>
    <x v="0"/>
    <n v="622"/>
    <n v="622"/>
    <n v="1"/>
    <s v="1"/>
    <n v="658"/>
    <n v="657"/>
    <n v="0.99109999999999998"/>
    <n v="0.99848024316109396"/>
    <n v="0.99392466585662209"/>
    <n v="4.5555773044718695E-3"/>
    <n v="6.0753341433779084E-3"/>
    <n v="103"/>
    <n v="107"/>
    <n v="152"/>
    <n v="362"/>
    <n v="-0.84322678843226795"/>
    <n v="-0.80755395679999997"/>
    <n v="-0.75562700964630203"/>
  </r>
  <r>
    <s v="SUD-EST OUTRE-MER"/>
    <x v="7"/>
    <x v="43"/>
    <s v="101"/>
    <s v="101018"/>
    <s v="00400"/>
    <x v="355"/>
    <n v="26971039800018"/>
    <s v="AGFA"/>
    <x v="0"/>
    <x v="0"/>
    <n v="828"/>
    <n v="808"/>
    <n v="0.9758"/>
    <s v="1"/>
    <n v="368"/>
    <n v="352"/>
    <n v="0.97409999999999997"/>
    <n v="0.95652173913043503"/>
    <n v="0.9854961832061071"/>
    <n v="-2.8974444075672068E-2"/>
    <n v="-9.6961832061071007E-3"/>
    <n v="52"/>
    <n v="86"/>
    <n v="102"/>
    <n v="240"/>
    <n v="-0.85227272727272696"/>
    <n v="-0.8797202797"/>
    <n v="-0.87376237623762398"/>
  </r>
  <r>
    <s v="SUD-EST OUTRE-MER"/>
    <x v="7"/>
    <x v="43"/>
    <s v="101"/>
    <s v="101018"/>
    <s v="00300"/>
    <x v="356"/>
    <n v="26971044800011"/>
    <s v="AGFA"/>
    <x v="1"/>
    <x v="0"/>
    <n v="2035"/>
    <n v="1992"/>
    <n v="0.97889999999999999"/>
    <s v="1"/>
    <n v="932"/>
    <n v="886"/>
    <n v="0.9748"/>
    <n v="0.950643776824034"/>
    <n v="0.92433110367893001"/>
    <n v="2.6312673145103993E-2"/>
    <n v="5.4568896321069982E-2"/>
    <n v="231"/>
    <n v="417"/>
    <n v="714"/>
    <n v="1362"/>
    <n v="-0.73927765237020304"/>
    <n v="-0.76048248129999996"/>
    <n v="-0.64156626506024095"/>
  </r>
  <r>
    <s v="SUD-EST OUTRE-MER"/>
    <x v="7"/>
    <x v="43"/>
    <s v="101"/>
    <s v="101018"/>
    <s v="90400"/>
    <x v="357"/>
    <n v="26971087700011"/>
    <s v="AGFA"/>
    <x v="1"/>
    <x v="1"/>
    <n v="1606"/>
    <n v="1567"/>
    <n v="0.97570000000000001"/>
    <s v="1"/>
    <n v="909"/>
    <n v="864"/>
    <n v="0.97050000000000003"/>
    <n v="0.95049504950495001"/>
    <n v="0.97711015736766804"/>
    <n v="-2.6615107862718035E-2"/>
    <n v="-1.4101573676680301E-3"/>
    <n v="514"/>
    <n v="492"/>
    <n v="617"/>
    <n v="1623"/>
    <n v="-0.405092592592593"/>
    <n v="-0.75894169519999999"/>
    <n v="-0.60625398851308199"/>
  </r>
  <r>
    <s v="SUD-EST OUTRE-MER"/>
    <x v="7"/>
    <x v="43"/>
    <s v="101"/>
    <s v="101014"/>
    <s v="05000"/>
    <x v="358"/>
    <n v="26971036400010"/>
    <s v="AGFA"/>
    <x v="1"/>
    <x v="1"/>
    <n v="1424"/>
    <n v="1342"/>
    <n v="0.94240000000000002"/>
    <s v="1"/>
    <n v="629"/>
    <n v="567"/>
    <n v="0.93540000000000001"/>
    <n v="0.90143084260731299"/>
    <n v="0.95774647887323905"/>
    <n v="-5.6315636265926061E-2"/>
    <n v="-1.5346478873239033E-2"/>
    <n v="168"/>
    <n v="104"/>
    <n v="170"/>
    <n v="442"/>
    <n v="-0.70370370370370405"/>
    <n v="-0.88221970549999995"/>
    <n v="-0.87332339791356195"/>
  </r>
  <r>
    <s v="SUD-EST OUTRE-MER"/>
    <x v="7"/>
    <x v="43"/>
    <s v="101"/>
    <s v="101012"/>
    <s v="00600"/>
    <x v="359"/>
    <n v="26971065300016"/>
    <s v="AGFA"/>
    <x v="0"/>
    <x v="0"/>
    <n v="427"/>
    <n v="401"/>
    <n v="0.93910000000000005"/>
    <s v="1"/>
    <n v="378"/>
    <n v="333"/>
    <n v="0.95069999999999999"/>
    <n v="0.88095238095238104"/>
    <n v="0.28998849252013803"/>
    <n v="0.59096388843224301"/>
    <n v="0.64911150747986202"/>
    <n v="53"/>
    <n v="36"/>
    <n v="48"/>
    <n v="137"/>
    <n v="-0.84084084084084099"/>
    <n v="-0.93771626299999999"/>
    <n v="-0.88029925187032398"/>
  </r>
  <r>
    <s v="SUD-EST OUTRE-MER"/>
    <x v="7"/>
    <x v="43"/>
    <s v="101"/>
    <s v="101018"/>
    <s v="00100"/>
    <x v="360"/>
    <n v="26971045500016"/>
    <s v="AGFA"/>
    <x v="0"/>
    <x v="0"/>
    <n v="738"/>
    <n v="679"/>
    <n v="0.92010000000000003"/>
    <s v="1"/>
    <n v="322"/>
    <n v="266"/>
    <n v="0.90100000000000002"/>
    <n v="0.82608695652173902"/>
    <n v="0.85996240601503804"/>
    <n v="-3.3875449493299015E-2"/>
    <n v="6.013759398496199E-2"/>
    <n v="90"/>
    <n v="190"/>
    <n v="171"/>
    <n v="451"/>
    <n v="-0.66165413533834605"/>
    <n v="-0.72895863049999998"/>
    <n v="-0.74815905743740796"/>
  </r>
  <r>
    <s v="SUD-EST OUTRE-MER"/>
    <x v="7"/>
    <x v="43"/>
    <s v="101"/>
    <s v="101018"/>
    <s v="50000"/>
    <x v="361"/>
    <n v="26971043000076"/>
    <s v="CPAGE"/>
    <x v="0"/>
    <x v="0"/>
    <n v="405"/>
    <n v="372"/>
    <n v="0.91849999999999998"/>
    <s v="1"/>
    <n v="85"/>
    <n v="66"/>
    <n v="0.89949999999999997"/>
    <n v="0.77647058823529402"/>
    <n v="0.90880000000000005"/>
    <n v="-0.13232941176470603"/>
    <n v="9.6999999999999309E-3"/>
    <n v="133"/>
    <n v="89"/>
    <n v="140"/>
    <n v="362"/>
    <n v="1.01515151515152"/>
    <n v="-0.86555891240000005"/>
    <n v="-0.62365591397849496"/>
  </r>
  <r>
    <s v="SUD-EST OUTRE-MER"/>
    <x v="7"/>
    <x v="43"/>
    <s v="101"/>
    <s v="101018"/>
    <s v="90100"/>
    <x v="362"/>
    <n v="26971041400013"/>
    <s v="MacKesson"/>
    <x v="1"/>
    <x v="0"/>
    <n v="3200"/>
    <n v="2627"/>
    <n v="0.82089999999999996"/>
    <s v="1"/>
    <n v="1875"/>
    <n v="27"/>
    <n v="0.68030000000000002"/>
    <n v="1.44E-2"/>
    <n v="2.1440823327615803E-3"/>
    <n v="1.2255917667238419E-2"/>
    <n v="0.81875591766723843"/>
    <n v="1156"/>
    <n v="1286"/>
    <n v="1354"/>
    <n v="3796"/>
    <n v="41.814814814814802"/>
    <n v="-0.35376884419999999"/>
    <n v="-0.48458317472402002"/>
  </r>
  <r>
    <s v="SUD-EST OUTRE-MER"/>
    <x v="8"/>
    <x v="44"/>
    <s v="102"/>
    <s v="102011"/>
    <s v="99800"/>
    <x v="363"/>
    <n v="20007678400012"/>
    <s v="AGFA"/>
    <x v="0"/>
    <x v="0"/>
    <n v="811"/>
    <n v="767"/>
    <n v="0.94569999999999999"/>
    <s v="1"/>
    <n v="284"/>
    <n v="284"/>
    <n v="0.99380000000000002"/>
    <n v="1"/>
    <n v="0.99769053117782913"/>
    <n v="2.3094688221708681E-3"/>
    <n v="-5.1990531177829147E-2"/>
    <n v="413"/>
    <n v="343"/>
    <n v="348"/>
    <n v="1104"/>
    <n v="0.45422535211267601"/>
    <n v="-0.7309803922"/>
    <n v="-0.54628422425032597"/>
  </r>
  <r>
    <s v="SUD-EST OUTRE-MER"/>
    <x v="8"/>
    <x v="44"/>
    <s v="102"/>
    <s v="102011"/>
    <s v="99700"/>
    <x v="364"/>
    <n v="26973302800022"/>
    <s v="AGFA"/>
    <x v="1"/>
    <x v="0"/>
    <n v="4297"/>
    <n v="4196"/>
    <n v="0.97650000000000003"/>
    <s v="1"/>
    <n v="1387"/>
    <n v="1318"/>
    <n v="0.97570000000000001"/>
    <n v="0.95025234318673402"/>
    <n v="0.8925143953934741"/>
    <n v="5.7737947793259914E-2"/>
    <n v="8.3985604606525932E-2"/>
    <n v="2162"/>
    <n v="2380"/>
    <n v="2411"/>
    <n v="6953"/>
    <n v="0.64036418816388496"/>
    <n v="-0.4122005433"/>
    <n v="-0.42540514775977101"/>
  </r>
  <r>
    <s v="SUD-EST OUTRE-MER"/>
    <x v="8"/>
    <x v="44"/>
    <s v="102"/>
    <s v="102005"/>
    <s v="93300"/>
    <x v="365"/>
    <n v="26973311900060"/>
    <s v="AGFA"/>
    <x v="0"/>
    <x v="0"/>
    <n v="1241"/>
    <n v="1080"/>
    <n v="0.87029999999999996"/>
    <s v="1"/>
    <n v="499"/>
    <n v="408"/>
    <n v="0.97789999999999999"/>
    <n v="0.81763527054108198"/>
    <n v="0.8925143953934741"/>
    <n v="-7.487912485239212E-2"/>
    <n v="-2.221439539347414E-2"/>
    <n v="780"/>
    <n v="904"/>
    <n v="1021"/>
    <n v="2705"/>
    <n v="0.91176470588235303"/>
    <n v="-0.50137893"/>
    <n v="-5.4629629629629597E-2"/>
  </r>
  <r>
    <s v="NORD"/>
    <x v="9"/>
    <x v="45"/>
    <s v="002"/>
    <s v="002056"/>
    <s v="04300"/>
    <x v="366"/>
    <n v="26020009200013"/>
    <s v="MIPIH"/>
    <x v="0"/>
    <x v="0"/>
    <n v="850"/>
    <n v="850"/>
    <n v="1"/>
    <s v="1"/>
    <n v="553"/>
    <n v="553"/>
    <n v="1"/>
    <n v="1"/>
    <n v="0.9991304347826091"/>
    <n v="8.6956521739089965E-4"/>
    <n v="8.6956521739089965E-4"/>
    <n v="249"/>
    <n v="245"/>
    <n v="331"/>
    <n v="825"/>
    <n v="-0.54972875226039797"/>
    <n v="-0.71676300579999996"/>
    <n v="-0.61058823529411799"/>
  </r>
  <r>
    <s v="NORD"/>
    <x v="9"/>
    <x v="45"/>
    <s v="002"/>
    <s v="002048"/>
    <s v="12000"/>
    <x v="367"/>
    <n v="26020862400015"/>
    <s v="MIPIH"/>
    <x v="1"/>
    <x v="1"/>
    <n v="5553"/>
    <n v="5552"/>
    <n v="0.99980000000000002"/>
    <s v="1"/>
    <n v="2040"/>
    <n v="2040"/>
    <n v="0.99960000000000004"/>
    <n v="1"/>
    <n v="1"/>
    <n v="0"/>
    <n v="-1.9999999999997797E-4"/>
    <n v="3791"/>
    <n v="3381"/>
    <n v="3346"/>
    <n v="10518"/>
    <n v="0.85833333333333295"/>
    <n v="-0.50257466529999995"/>
    <n v="-0.39733429394812703"/>
  </r>
  <r>
    <s v="NORD"/>
    <x v="9"/>
    <x v="45"/>
    <s v="002"/>
    <s v="002079"/>
    <s v="12400"/>
    <x v="368"/>
    <n v="26020863200018"/>
    <s v="MIPIH"/>
    <x v="1"/>
    <x v="0"/>
    <n v="4334"/>
    <n v="4332"/>
    <n v="0.99950000000000006"/>
    <s v="1"/>
    <n v="1959"/>
    <n v="1959"/>
    <n v="1"/>
    <n v="1"/>
    <n v="0.29839704069050604"/>
    <n v="0.7016029593094939"/>
    <n v="0.70110295930949396"/>
    <n v="2181"/>
    <n v="1669"/>
    <n v="1678"/>
    <n v="5528"/>
    <n v="0.113323124042879"/>
    <n v="-0.45846852690000001"/>
    <n v="-0.61265004616805196"/>
  </r>
  <r>
    <s v="NORD"/>
    <x v="9"/>
    <x v="45"/>
    <s v="002"/>
    <s v="002054"/>
    <s v="02700"/>
    <x v="369"/>
    <n v="26020865700015"/>
    <s v="MIPIH"/>
    <x v="0"/>
    <x v="0"/>
    <n v="1747"/>
    <n v="1746"/>
    <n v="0.99939999999999996"/>
    <s v="1"/>
    <n v="1355"/>
    <n v="1355"/>
    <n v="1"/>
    <n v="1"/>
    <n v="1"/>
    <n v="0"/>
    <n v="-6.0000000000004494E-4"/>
    <n v="536"/>
    <n v="490"/>
    <n v="545"/>
    <n v="1571"/>
    <n v="-0.60442804428044306"/>
    <n v="-0.65248226949999999"/>
    <n v="-0.68785796105383701"/>
  </r>
  <r>
    <s v="NORD"/>
    <x v="9"/>
    <x v="45"/>
    <s v="002"/>
    <s v="002061"/>
    <s v="12300"/>
    <x v="370"/>
    <n v="26020866500018"/>
    <s v="MIPIH"/>
    <x v="0"/>
    <x v="0"/>
    <n v="1701"/>
    <n v="1701"/>
    <n v="1"/>
    <s v="1"/>
    <n v="667"/>
    <n v="667"/>
    <n v="1"/>
    <n v="1"/>
    <n v="0.91766723842195508"/>
    <n v="8.2332761578044922E-2"/>
    <n v="8.2332761578044922E-2"/>
    <n v="654"/>
    <n v="572"/>
    <n v="556"/>
    <n v="1782"/>
    <n v="-1.94902548725637E-2"/>
    <n v="-0.64929491110000004"/>
    <n v="-0.673133450911229"/>
  </r>
  <r>
    <s v="NORD"/>
    <x v="9"/>
    <x v="45"/>
    <s v="002"/>
    <s v="002052"/>
    <s v="04000"/>
    <x v="371"/>
    <n v="26020867300012"/>
    <s v="MEDIANE"/>
    <x v="0"/>
    <x v="0"/>
    <n v="481"/>
    <n v="481"/>
    <n v="1"/>
    <s v="1"/>
    <n v="296"/>
    <n v="296"/>
    <n v="1"/>
    <n v="1"/>
    <n v="1"/>
    <n v="0"/>
    <n v="0"/>
    <n v="276"/>
    <n v="199"/>
    <n v="223"/>
    <n v="698"/>
    <n v="-6.7567567567567502E-2"/>
    <n v="-0.4456824513"/>
    <n v="-0.53638253638253597"/>
  </r>
  <r>
    <s v="NORD"/>
    <x v="9"/>
    <x v="45"/>
    <s v="002"/>
    <s v="002017"/>
    <s v="12100"/>
    <x v="372"/>
    <n v="26020871500011"/>
    <s v="MIPIH"/>
    <x v="1"/>
    <x v="0"/>
    <n v="4842"/>
    <n v="4840"/>
    <n v="0.99960000000000004"/>
    <s v="1"/>
    <n v="2925"/>
    <n v="2924"/>
    <n v="0.99980000000000002"/>
    <n v="0.99965811965812001"/>
    <n v="0.99922630560928405"/>
    <n v="4.3181404883596564E-4"/>
    <n v="3.7369439071599508E-4"/>
    <n v="2877"/>
    <n v="2575"/>
    <n v="2584"/>
    <n v="8036"/>
    <n v="-1.60738714090287E-2"/>
    <n v="-0.52630610739999995"/>
    <n v="-0.46611570247933898"/>
  </r>
  <r>
    <s v="NORD"/>
    <x v="9"/>
    <x v="45"/>
    <s v="002"/>
    <s v="002081"/>
    <s v="02600"/>
    <x v="373"/>
    <n v="26020007600016"/>
    <s v="MIPIH"/>
    <x v="1"/>
    <x v="0"/>
    <n v="1968"/>
    <n v="1968"/>
    <n v="1"/>
    <s v="1"/>
    <n v="1591"/>
    <n v="1590"/>
    <n v="1"/>
    <n v="0.99937146448774405"/>
    <n v="1"/>
    <n v="-6.2853551225594551E-4"/>
    <n v="0"/>
    <n v="970"/>
    <n v="913"/>
    <n v="1006"/>
    <n v="2889"/>
    <n v="-0.38993710691823902"/>
    <n v="-0.40013140600000002"/>
    <n v="-0.48882113821138201"/>
  </r>
  <r>
    <s v="NORD"/>
    <x v="9"/>
    <x v="45"/>
    <s v="002"/>
    <s v="002017"/>
    <s v="12900"/>
    <x v="374"/>
    <n v="26020034000016"/>
    <s v="MIPIH"/>
    <x v="1"/>
    <x v="0"/>
    <n v="2663"/>
    <n v="2663"/>
    <n v="1"/>
    <s v="1"/>
    <n v="2210"/>
    <n v="2208"/>
    <n v="0.99950000000000006"/>
    <n v="0.99909502262443395"/>
    <n v="0.14527286702536502"/>
    <n v="0.85382215559906893"/>
    <n v="0.85472713297463498"/>
    <n v="1791"/>
    <n v="1807"/>
    <n v="1538"/>
    <n v="5136"/>
    <n v="-0.188858695652174"/>
    <n v="-0.54993773349999997"/>
    <n v="-0.42245587683064201"/>
  </r>
  <r>
    <s v="NORD"/>
    <x v="9"/>
    <x v="45"/>
    <s v="002"/>
    <s v="002017"/>
    <s v="12500"/>
    <x v="375"/>
    <n v="26020864000011"/>
    <s v="MIPIH"/>
    <x v="1"/>
    <x v="0"/>
    <n v="3321"/>
    <n v="3318"/>
    <n v="0.99909999999999999"/>
    <s v="1"/>
    <n v="1998"/>
    <n v="1996"/>
    <n v="0.99939999999999996"/>
    <n v="0.99899899899899902"/>
    <n v="1"/>
    <n v="-1.0010010010009784E-3"/>
    <n v="-9.000000000000119E-4"/>
    <n v="1758"/>
    <n v="1603"/>
    <n v="1594"/>
    <n v="4955"/>
    <n v="-0.119238476953908"/>
    <n v="-0.52977412729999995"/>
    <n v="-0.51959011452682302"/>
  </r>
  <r>
    <s v="NORD"/>
    <x v="9"/>
    <x v="45"/>
    <s v="002"/>
    <s v="002069"/>
    <s v="04500"/>
    <x v="376"/>
    <n v="26020010000014"/>
    <s v="MIPIH"/>
    <x v="0"/>
    <x v="0"/>
    <n v="966"/>
    <n v="966"/>
    <n v="1"/>
    <s v="1"/>
    <n v="667"/>
    <n v="666"/>
    <n v="1"/>
    <n v="0.99850074962518698"/>
    <n v="1"/>
    <n v="-1.4992503748130215E-3"/>
    <n v="0"/>
    <n v="336"/>
    <n v="247"/>
    <n v="306"/>
    <n v="889"/>
    <n v="-0.49549549549549599"/>
    <n v="-0.73945147680000001"/>
    <n v="-0.68322981366459601"/>
  </r>
  <r>
    <s v="NORD"/>
    <x v="9"/>
    <x v="45"/>
    <s v="002"/>
    <s v="002061"/>
    <s v="12200"/>
    <x v="377"/>
    <n v="26020861600011"/>
    <s v="MIPIH"/>
    <x v="1"/>
    <x v="1"/>
    <n v="10075"/>
    <n v="10072"/>
    <n v="0.99970000000000003"/>
    <s v="1"/>
    <n v="5698"/>
    <n v="5687"/>
    <n v="0.99970000000000003"/>
    <n v="0.99806949806949796"/>
    <n v="0.99785361665593508"/>
    <n v="2.1588141356287949E-4"/>
    <n v="1.8463833440649502E-3"/>
    <n v="4976"/>
    <n v="4363"/>
    <n v="4190"/>
    <n v="13529"/>
    <n v="-0.12502197995428199"/>
    <n v="-0.49443800700000001"/>
    <n v="-0.58399523431294698"/>
  </r>
  <r>
    <s v="NORD"/>
    <x v="9"/>
    <x v="45"/>
    <s v="002"/>
    <s v="002061"/>
    <s v="12800"/>
    <x v="378"/>
    <n v="26020035700010"/>
    <s v="MEDIANE"/>
    <x v="0"/>
    <x v="0"/>
    <n v="1332"/>
    <n v="1290"/>
    <n v="0.96850000000000003"/>
    <s v="1"/>
    <n v="1279"/>
    <n v="1234"/>
    <n v="0.97409999999999997"/>
    <n v="0.96481626270523801"/>
    <n v="0.90478615071283108"/>
    <n v="6.0030111992406932E-2"/>
    <n v="6.3713849287168944E-2"/>
    <n v="800"/>
    <n v="706"/>
    <n v="733"/>
    <n v="2239"/>
    <n v="-0.35170178282009701"/>
    <n v="-0.53058510640000001"/>
    <n v="-0.431782945736434"/>
  </r>
  <r>
    <s v="NORD"/>
    <x v="9"/>
    <x v="46"/>
    <s v="059"/>
    <s v="059310"/>
    <s v="50000"/>
    <x v="379"/>
    <n v="26590699000014"/>
    <s v="MEDIANE"/>
    <x v="1"/>
    <x v="0"/>
    <n v="1280"/>
    <n v="1280"/>
    <n v="1"/>
    <s v="1"/>
    <n v="903"/>
    <n v="903"/>
    <n v="1"/>
    <n v="1"/>
    <n v="1"/>
    <n v="0"/>
    <n v="0"/>
    <n v="853"/>
    <n v="672"/>
    <n v="744"/>
    <n v="2269"/>
    <n v="-5.5370985603543699E-2"/>
    <n v="-0.38064516129999998"/>
    <n v="-0.41875000000000001"/>
  </r>
  <r>
    <s v="NORD"/>
    <x v="9"/>
    <x v="46"/>
    <s v="059"/>
    <s v="059526"/>
    <s v="01100"/>
    <x v="380"/>
    <n v="26590695800011"/>
    <s v="MIPIH"/>
    <x v="1"/>
    <x v="0"/>
    <n v="5821"/>
    <n v="5820"/>
    <n v="0.99980000000000002"/>
    <s v="1"/>
    <n v="3486"/>
    <n v="3485"/>
    <n v="0.99950000000000006"/>
    <n v="0.99971313826735497"/>
    <n v="0.99374348279457803"/>
    <n v="5.9696554727769469E-3"/>
    <n v="6.0565172054219962E-3"/>
    <n v="2820"/>
    <n v="2405"/>
    <n v="2519"/>
    <n v="7744"/>
    <n v="-0.19081779053084599"/>
    <n v="-0.56415367890000001"/>
    <n v="-0.56718213058419198"/>
  </r>
  <r>
    <s v="NORD"/>
    <x v="9"/>
    <x v="46"/>
    <s v="059"/>
    <s v="059305"/>
    <s v="06200"/>
    <x v="381"/>
    <n v="26590682600010"/>
    <s v="MIPIH"/>
    <x v="1"/>
    <x v="1"/>
    <n v="7761"/>
    <n v="7760"/>
    <n v="0.99990000000000001"/>
    <s v="1"/>
    <n v="4701"/>
    <n v="4699"/>
    <n v="0.99950000000000006"/>
    <n v="0.99957455860455202"/>
    <n v="0.91806722689075604"/>
    <n v="8.1507331713795983E-2"/>
    <n v="8.1832773109243973E-2"/>
    <n v="5243"/>
    <n v="4785"/>
    <n v="4913"/>
    <n v="14941"/>
    <n v="0.11576931261970599"/>
    <n v="-0.47960848290000002"/>
    <n v="-0.36688144329896899"/>
  </r>
  <r>
    <s v="NORD"/>
    <x v="9"/>
    <x v="46"/>
    <s v="059"/>
    <s v="059505"/>
    <s v="04800"/>
    <x v="382"/>
    <n v="26590681800017"/>
    <s v="MIPIH"/>
    <x v="1"/>
    <x v="0"/>
    <n v="5500"/>
    <n v="5495"/>
    <n v="0.99909999999999999"/>
    <s v="1"/>
    <n v="4692"/>
    <n v="4690"/>
    <n v="0.99870000000000003"/>
    <n v="0.99957374254049403"/>
    <n v="0.99934693877550995"/>
    <n v="2.2680376498407373E-4"/>
    <n v="-2.469387755099639E-4"/>
    <n v="4004"/>
    <n v="3241"/>
    <n v="3444"/>
    <n v="10689"/>
    <n v="-0.14626865671641801"/>
    <n v="-0.3873345936"/>
    <n v="-0.37324840764331202"/>
  </r>
  <r>
    <s v="NORD"/>
    <x v="9"/>
    <x v="46"/>
    <s v="059"/>
    <s v="059042"/>
    <s v="04500"/>
    <x v="383"/>
    <n v="26590698200011"/>
    <s v="MIPIH"/>
    <x v="1"/>
    <x v="0"/>
    <n v="4322"/>
    <n v="4321"/>
    <n v="0.99980000000000002"/>
    <s v="1"/>
    <n v="3620"/>
    <n v="3609"/>
    <n v="1"/>
    <n v="0.99696132596685105"/>
    <n v="0.20144209103199601"/>
    <n v="0.79551923493485499"/>
    <n v="0.79835790896800396"/>
    <n v="3259"/>
    <n v="2617"/>
    <n v="2886"/>
    <n v="8762"/>
    <n v="-9.6979772790246596E-2"/>
    <n v="-0.51093253599999999"/>
    <n v="-0.33209905114556798"/>
  </r>
  <r>
    <s v="NORD"/>
    <x v="9"/>
    <x v="46"/>
    <s v="059"/>
    <s v="059032"/>
    <s v="05000"/>
    <x v="384"/>
    <n v="26590680000015"/>
    <s v="BERGER LEVRAULT DIS"/>
    <x v="0"/>
    <x v="0"/>
    <n v="5884"/>
    <n v="630"/>
    <n v="0.1071"/>
    <s v="0"/>
    <n v="1058"/>
    <n v="1054"/>
    <n v="0.12559999999999999"/>
    <n v="0.99621928166351603"/>
    <n v="0.12965050732807201"/>
    <n v="0.86656877433544399"/>
    <n v="-2.2550507328072011E-2"/>
    <n v="332"/>
    <n v="2954"/>
    <n v="3172"/>
    <n v="6458"/>
    <n v="-0.68500948766603398"/>
    <n v="3.5869565216999999"/>
    <n v="4.0349206349206304"/>
  </r>
  <r>
    <s v="NORD"/>
    <x v="9"/>
    <x v="46"/>
    <s v="059"/>
    <s v="059416"/>
    <s v="05400"/>
    <x v="385"/>
    <n v="26590702200015"/>
    <s v="MEDIANE"/>
    <x v="1"/>
    <x v="0"/>
    <n v="2221"/>
    <n v="2188"/>
    <n v="0.98509999999999998"/>
    <s v="0"/>
    <n v="1083"/>
    <n v="1063"/>
    <n v="0.98509999999999998"/>
    <n v="0.98153277931671301"/>
    <n v="0.99311531841652312"/>
    <n v="-1.1582539099810107E-2"/>
    <n v="-8.0153184165231428E-3"/>
    <n v="1282"/>
    <n v="1139"/>
    <n v="1357"/>
    <n v="3778"/>
    <n v="0.20602069614299201"/>
    <n v="-0.52283200669999996"/>
    <n v="-0.37979890310786102"/>
  </r>
  <r>
    <s v="NORD"/>
    <x v="9"/>
    <x v="46"/>
    <s v="059"/>
    <s v="059520"/>
    <s v="09300"/>
    <x v="386"/>
    <n v="26590685900011"/>
    <s v="AGFA"/>
    <x v="1"/>
    <x v="0"/>
    <n v="3121"/>
    <n v="3063"/>
    <n v="0.98140000000000005"/>
    <s v="1"/>
    <n v="2091"/>
    <n v="2039"/>
    <n v="0.97599999999999998"/>
    <n v="0.97513151602104298"/>
    <n v="4.1362530413625302E-2"/>
    <n v="0.93376898560741772"/>
    <n v="0.9400374695863748"/>
    <n v="1795"/>
    <n v="1531"/>
    <n v="2064"/>
    <n v="5390"/>
    <n v="-0.119666503187837"/>
    <n v="-0.39197776010000002"/>
    <n v="-0.32615083251714"/>
  </r>
  <r>
    <s v="NORD"/>
    <x v="9"/>
    <x v="46"/>
    <s v="059"/>
    <s v="059025"/>
    <s v="00100"/>
    <x v="387"/>
    <n v="26590671900017"/>
    <s v="MacKesson"/>
    <x v="1"/>
    <x v="1"/>
    <n v="47337"/>
    <n v="45777"/>
    <n v="0.96699999999999997"/>
    <s v="1"/>
    <n v="28039"/>
    <n v="26461"/>
    <n v="0.96540000000000004"/>
    <n v="0.94372124540818103"/>
    <n v="0.53713210527538402"/>
    <n v="0.40658914013279701"/>
    <n v="0.42986789472461595"/>
    <n v="28240"/>
    <n v="26132"/>
    <n v="27765"/>
    <n v="82137"/>
    <n v="6.7231019235856504E-2"/>
    <n v="-0.40318823370000001"/>
    <n v="-0.39347270463333101"/>
  </r>
  <r>
    <s v="NORD"/>
    <x v="9"/>
    <x v="46"/>
    <s v="059"/>
    <s v="059516"/>
    <s v="04300"/>
    <x v="388"/>
    <n v="26590697400018"/>
    <s v="AGFA"/>
    <x v="1"/>
    <x v="0"/>
    <n v="1282"/>
    <n v="1222"/>
    <n v="0.95320000000000005"/>
    <s v="1"/>
    <n v="885"/>
    <n v="827"/>
    <n v="0.9506"/>
    <n v="0.93446327683615804"/>
    <n v="0.88745980707395511"/>
    <n v="4.7003469762202932E-2"/>
    <n v="6.5740192926044938E-2"/>
    <n v="1081"/>
    <n v="990"/>
    <n v="1096"/>
    <n v="3167"/>
    <n v="0.30713422007255098"/>
    <n v="-0.15601023019999999"/>
    <n v="-0.103109656301146"/>
  </r>
  <r>
    <s v="NORD"/>
    <x v="9"/>
    <x v="46"/>
    <s v="059"/>
    <s v="059048"/>
    <s v="01800"/>
    <x v="389"/>
    <n v="26590705500015"/>
    <s v="MEDIANE"/>
    <x v="1"/>
    <x v="0"/>
    <n v="1754"/>
    <n v="1677"/>
    <n v="0.95609999999999995"/>
    <s v="1"/>
    <n v="1076"/>
    <n v="1003"/>
    <n v="0.96220000000000006"/>
    <n v="0.93215613382899598"/>
    <n v="0.8900735294117651"/>
    <n v="4.2082604417230884E-2"/>
    <n v="6.6026470588234853E-2"/>
    <n v="800"/>
    <n v="868"/>
    <n v="1000"/>
    <n v="2668"/>
    <n v="-0.20239282153539401"/>
    <n v="-0.52697547680000001"/>
    <n v="-0.40369707811568301"/>
  </r>
  <r>
    <s v="NORD"/>
    <x v="9"/>
    <x v="46"/>
    <s v="059"/>
    <s v="059313"/>
    <s v="00500"/>
    <x v="390"/>
    <n v="26590692500010"/>
    <s v="MEDIANE"/>
    <x v="1"/>
    <x v="0"/>
    <n v="1061"/>
    <n v="996"/>
    <n v="0.93869999999999998"/>
    <s v="1"/>
    <n v="593"/>
    <n v="529"/>
    <n v="0.90749999999999997"/>
    <n v="0.89207419898819595"/>
    <n v="0.44232437120555101"/>
    <n v="0.44974982778264494"/>
    <n v="0.49637562879444896"/>
    <n v="795"/>
    <n v="738"/>
    <n v="698"/>
    <n v="2231"/>
    <n v="0.50283553875236298"/>
    <n v="0.1232876712"/>
    <n v="-0.29919678714859399"/>
  </r>
  <r>
    <s v="NORD"/>
    <x v="9"/>
    <x v="46"/>
    <s v="059"/>
    <s v="059013"/>
    <s v="03300"/>
    <x v="391"/>
    <n v="20003523600013"/>
    <s v="MIPIH"/>
    <x v="1"/>
    <x v="0"/>
    <n v="1933"/>
    <n v="504"/>
    <n v="0.26069999999999999"/>
    <s v="0"/>
    <n v="751"/>
    <n v="506"/>
    <n v="0.26879999999999998"/>
    <n v="0.67376830892143802"/>
    <n v="0.33884844473858405"/>
    <n v="0.33491986418285397"/>
    <n v="-7.8148444738584066E-2"/>
    <n v="1192"/>
    <n v="1059"/>
    <n v="1178"/>
    <n v="3429"/>
    <n v="1.35573122529644"/>
    <n v="1.0724070450000001"/>
    <n v="1.3373015873015901"/>
  </r>
  <r>
    <s v="NORD"/>
    <x v="9"/>
    <x v="46"/>
    <s v="059"/>
    <s v="059003"/>
    <s v="05800"/>
    <x v="392"/>
    <n v="26590870700010"/>
    <s v="MacKesson"/>
    <x v="1"/>
    <x v="0"/>
    <n v="2769"/>
    <n v="2219"/>
    <n v="0.8014"/>
    <s v="1"/>
    <n v="1749"/>
    <n v="1173"/>
    <n v="0.75060000000000004"/>
    <n v="0.67066895368782198"/>
    <n v="0.77429467084639503"/>
    <n v="-0.10362571715857305"/>
    <n v="2.7105329153604973E-2"/>
    <n v="995"/>
    <n v="845"/>
    <n v="1011"/>
    <n v="2851"/>
    <n v="-0.15174765558397299"/>
    <n v="-0.52421171170000003"/>
    <n v="-0.54438936457863896"/>
  </r>
  <r>
    <s v="NORD"/>
    <x v="9"/>
    <x v="46"/>
    <s v="059"/>
    <s v="059003"/>
    <s v="05100"/>
    <x v="393"/>
    <n v="26590706300019"/>
    <s v="MacKesson"/>
    <x v="1"/>
    <x v="1"/>
    <n v="4575"/>
    <n v="3913"/>
    <n v="0.85529999999999995"/>
    <s v="1"/>
    <n v="2239"/>
    <n v="1491"/>
    <n v="0.8397"/>
    <n v="0.66592228673514997"/>
    <n v="0.38896690070210604"/>
    <n v="0.27695538603304393"/>
    <n v="0.4663330992978939"/>
    <n v="1616"/>
    <n v="1641"/>
    <n v="1842"/>
    <n v="5099"/>
    <n v="8.3836351441985299E-2"/>
    <n v="-0.53301081390000005"/>
    <n v="-0.52926143623818001"/>
  </r>
  <r>
    <s v="NORD"/>
    <x v="9"/>
    <x v="46"/>
    <s v="059"/>
    <s v="059007"/>
    <s v="06900"/>
    <x v="394"/>
    <n v="26590691700017"/>
    <s v="MIPIH"/>
    <x v="0"/>
    <x v="0"/>
    <n v="1300"/>
    <n v="340"/>
    <n v="0.26150000000000001"/>
    <s v="0"/>
    <n v="709"/>
    <n v="461"/>
    <n v="0.35580000000000001"/>
    <n v="0.650211565585331"/>
    <n v="0.33406754772393504"/>
    <n v="0.31614401786139595"/>
    <n v="-7.2567547723935033E-2"/>
    <n v="617"/>
    <n v="482"/>
    <n v="480"/>
    <n v="1579"/>
    <n v="0.338394793926247"/>
    <n v="2.5531914900000001E-2"/>
    <n v="0.41176470588235298"/>
  </r>
  <r>
    <s v="NORD"/>
    <x v="9"/>
    <x v="46"/>
    <s v="059"/>
    <s v="059522"/>
    <s v="03300"/>
    <x v="395"/>
    <n v="26590690900048"/>
    <s v="MIPIH"/>
    <x v="0"/>
    <x v="0"/>
    <n v="827"/>
    <n v="330"/>
    <n v="0.39900000000000002"/>
    <s v="0"/>
    <n v="681"/>
    <n v="383"/>
    <n v="0.41620000000000001"/>
    <n v="0.56240822320117501"/>
    <n v="0.38348082595870203"/>
    <n v="0.17892739724247297"/>
    <n v="1.5519174041297989E-2"/>
    <n v="587"/>
    <n v="449"/>
    <n v="384"/>
    <n v="1420"/>
    <n v="0.532637075718016"/>
    <n v="0.28285714290000002"/>
    <n v="0.163636363636364"/>
  </r>
  <r>
    <s v="NORD"/>
    <x v="9"/>
    <x v="46"/>
    <s v="059"/>
    <s v="059521"/>
    <s v="02900"/>
    <x v="396"/>
    <n v="26590688300011"/>
    <s v="MIPIH"/>
    <x v="0"/>
    <x v="0"/>
    <n v="969"/>
    <n v="398"/>
    <n v="0.41070000000000001"/>
    <s v="0"/>
    <n v="784"/>
    <n v="422"/>
    <n v="0.46489999999999998"/>
    <n v="0.53826530612244905"/>
    <n v="0.37420526793823805"/>
    <n v="0.164060038184211"/>
    <n v="3.6494732061761959E-2"/>
    <n v="502"/>
    <n v="409"/>
    <n v="436"/>
    <n v="1347"/>
    <n v="0.18957345971563999"/>
    <n v="-2.4390243999999998E-3"/>
    <n v="9.5477386934673406E-2"/>
  </r>
  <r>
    <s v="NORD"/>
    <x v="9"/>
    <x v="46"/>
    <s v="059"/>
    <s v="059417"/>
    <s v="05200"/>
    <x v="397"/>
    <n v="26590707100012"/>
    <s v="MIPIH"/>
    <x v="1"/>
    <x v="0"/>
    <n v="3601"/>
    <n v="3032"/>
    <n v="0.84199999999999997"/>
    <s v="0"/>
    <n v="1920"/>
    <n v="970"/>
    <n v="0.85640000000000005"/>
    <n v="0.50520833333333304"/>
    <n v="5.7848655409631002E-2"/>
    <n v="0.44735967792370201"/>
    <n v="0.78415134459036895"/>
    <n v="1694"/>
    <n v="1537"/>
    <n v="1774"/>
    <n v="5005"/>
    <n v="0.74639175257732004"/>
    <n v="-0.58616047390000003"/>
    <n v="-0.41490765171504002"/>
  </r>
  <r>
    <s v="NORD"/>
    <x v="9"/>
    <x v="46"/>
    <s v="059"/>
    <s v="059417"/>
    <s v="04200"/>
    <x v="398"/>
    <n v="26590676800014"/>
    <s v="MIPIH"/>
    <x v="0"/>
    <x v="0"/>
    <n v="1346"/>
    <n v="1346"/>
    <n v="1"/>
    <s v="1"/>
    <n v="1053"/>
    <n v="468"/>
    <n v="0.71799999999999997"/>
    <n v="0.44444444444444398"/>
    <n v="0.29257641921397404"/>
    <n v="0.15186802523046994"/>
    <n v="0.70742358078602596"/>
    <n v="786"/>
    <n v="649"/>
    <n v="677"/>
    <n v="2112"/>
    <n v="0.67948717948717996"/>
    <n v="-0.4901806756"/>
    <n v="-0.49702823179791999"/>
  </r>
  <r>
    <s v="NORD"/>
    <x v="9"/>
    <x v="46"/>
    <s v="059"/>
    <s v="059516"/>
    <s v="06800"/>
    <x v="399"/>
    <n v="26590673500013"/>
    <s v="MacKesson"/>
    <x v="1"/>
    <x v="1"/>
    <n v="14096"/>
    <n v="13026"/>
    <n v="0.92410000000000003"/>
    <s v="1"/>
    <n v="9740"/>
    <n v="3869"/>
    <n v="0.92030000000000001"/>
    <n v="0.39722792607802898"/>
    <n v="0.51764162383784706"/>
    <n v="-0.12041369775981808"/>
    <n v="0.40645837616215297"/>
    <n v="10232"/>
    <n v="8556"/>
    <n v="9656"/>
    <n v="28444"/>
    <n v="1.6446110105970499"/>
    <n v="-0.31916925280000003"/>
    <n v="-0.25871334254567802"/>
  </r>
  <r>
    <s v="NORD"/>
    <x v="9"/>
    <x v="46"/>
    <s v="059"/>
    <s v="059529"/>
    <s v="05300"/>
    <x v="400"/>
    <n v="26590684200017"/>
    <s v="MIPIH"/>
    <x v="1"/>
    <x v="0"/>
    <n v="1420"/>
    <n v="408"/>
    <n v="0.2873"/>
    <s v="0"/>
    <n v="1090"/>
    <n v="392"/>
    <n v="0.27760000000000001"/>
    <n v="0.35963302752293602"/>
    <n v="0.25404644616467303"/>
    <n v="0.10558658135826299"/>
    <n v="3.3253553835326966E-2"/>
    <n v="684"/>
    <n v="618"/>
    <n v="554"/>
    <n v="1856"/>
    <n v="0.74489795918367396"/>
    <n v="0.64800000000000002"/>
    <n v="0.35784313725490202"/>
  </r>
  <r>
    <s v="NORD"/>
    <x v="9"/>
    <x v="46"/>
    <s v="059"/>
    <s v="059048"/>
    <s v="05600"/>
    <x v="401"/>
    <n v="26590700600125"/>
    <s v="MIPIH"/>
    <x v="1"/>
    <x v="0"/>
    <n v="7364"/>
    <n v="7364"/>
    <n v="1"/>
    <s v="1"/>
    <n v="4056"/>
    <n v="1421"/>
    <n v="0.99990000000000001"/>
    <n v="0.35034516765286"/>
    <n v="0.109796092970198"/>
    <n v="0.24054907468266201"/>
    <n v="0.89020390702980201"/>
    <n v="4290"/>
    <n v="3690"/>
    <n v="3780"/>
    <n v="11760"/>
    <n v="2.0190007037297701"/>
    <n v="-0.52957674659999998"/>
    <n v="-0.48669201520912603"/>
  </r>
  <r>
    <s v="NORD"/>
    <x v="9"/>
    <x v="46"/>
    <s v="059"/>
    <s v="059312"/>
    <s v="06100"/>
    <x v="402"/>
    <n v="26590678400011"/>
    <s v="MIPIH"/>
    <x v="1"/>
    <x v="0"/>
    <n v="5884"/>
    <n v="630"/>
    <n v="0.1071"/>
    <s v="0"/>
    <n v="1842"/>
    <n v="616"/>
    <n v="0.12559999999999999"/>
    <n v="0.33441910966340899"/>
    <n v="5.53861788617886E-2"/>
    <n v="0.27903293080162039"/>
    <n v="5.1713821138211401E-2"/>
    <n v="3401"/>
    <n v="2954"/>
    <n v="3172"/>
    <n v="9527"/>
    <n v="4.5211038961038996"/>
    <n v="3.5869565216999999"/>
    <n v="4.0349206349206304"/>
  </r>
  <r>
    <s v="NORD"/>
    <x v="9"/>
    <x v="46"/>
    <s v="059"/>
    <s v="059517"/>
    <s v="02600"/>
    <x v="403"/>
    <n v="26590675000012"/>
    <s v="MIPIH"/>
    <x v="0"/>
    <x v="0"/>
    <n v="1724"/>
    <n v="451"/>
    <n v="0.2616"/>
    <s v="0"/>
    <n v="1422"/>
    <n v="426"/>
    <n v="0.23350000000000001"/>
    <n v="0.29957805907173002"/>
    <n v="0.24705882352941202"/>
    <n v="5.2519235542317994E-2"/>
    <n v="1.4541176470587974E-2"/>
    <n v="875"/>
    <n v="767"/>
    <n v="846"/>
    <n v="2488"/>
    <n v="1.0539906103286401"/>
    <n v="0.67102396509999995"/>
    <n v="0.87583148558758295"/>
  </r>
  <r>
    <s v="NORD"/>
    <x v="9"/>
    <x v="46"/>
    <s v="059"/>
    <s v="059039"/>
    <s v="02100"/>
    <x v="404"/>
    <n v="26590701400012"/>
    <s v="BERGER LEVRAULT DIS"/>
    <x v="1"/>
    <x v="0"/>
    <n v="2396"/>
    <n v="255"/>
    <n v="0.10639999999999999"/>
    <s v="0"/>
    <n v="957"/>
    <n v="280"/>
    <n v="0.19350000000000001"/>
    <n v="0.29258098223615497"/>
    <n v="0.115525114155251"/>
    <n v="0.17705586808090396"/>
    <n v="-9.1251141552510101E-3"/>
    <n v="901"/>
    <n v="868"/>
    <n v="913"/>
    <n v="2682"/>
    <n v="2.2178571428571399"/>
    <n v="1.7210031347999999"/>
    <n v="2.5803921568627501"/>
  </r>
  <r>
    <s v="NORD"/>
    <x v="9"/>
    <x v="46"/>
    <s v="059"/>
    <s v="059527"/>
    <s v="05900"/>
    <x v="405"/>
    <n v="26590693300121"/>
    <s v="MIPIH"/>
    <x v="1"/>
    <x v="0"/>
    <n v="2451"/>
    <n v="497"/>
    <n v="0.20280000000000001"/>
    <s v="1"/>
    <n v="2199"/>
    <n v="497"/>
    <n v="0.17519999999999999"/>
    <n v="0.22601182355616201"/>
    <n v="0.18560179977502803"/>
    <n v="4.041002378113398E-2"/>
    <n v="1.7198200224971982E-2"/>
    <n v="1491"/>
    <n v="1365"/>
    <n v="1438"/>
    <n v="4294"/>
    <n v="2"/>
    <n v="1.8919491525000001"/>
    <n v="1.89336016096579"/>
  </r>
  <r>
    <s v="NORD"/>
    <x v="9"/>
    <x v="46"/>
    <s v="059"/>
    <s v="059418"/>
    <s v="09700"/>
    <x v="406"/>
    <n v="26590689100014"/>
    <s v="MIPIH"/>
    <x v="1"/>
    <x v="0"/>
    <n v="3290"/>
    <n v="532"/>
    <n v="0.16170000000000001"/>
    <s v="1"/>
    <n v="2825"/>
    <n v="507"/>
    <n v="0.16270000000000001"/>
    <n v="0.179469026548673"/>
    <n v="0.15859154929577501"/>
    <n v="2.0877477252897986E-2"/>
    <n v="3.1084507042249965E-3"/>
    <n v="1969"/>
    <n v="1640"/>
    <n v="1723"/>
    <n v="5332"/>
    <n v="2.8836291913215"/>
    <n v="2.0202578269"/>
    <n v="2.2387218045112798"/>
  </r>
  <r>
    <s v="NORD"/>
    <x v="9"/>
    <x v="46"/>
    <s v="059"/>
    <s v="059416"/>
    <s v="08600"/>
    <x v="407"/>
    <n v="26590683400014"/>
    <s v="MIPIH"/>
    <x v="1"/>
    <x v="1"/>
    <n v="12065"/>
    <n v="12061"/>
    <n v="0.99970000000000003"/>
    <s v="1"/>
    <n v="2706"/>
    <n v="358"/>
    <n v="0.97409999999999997"/>
    <n v="0.13229859571322999"/>
    <n v="0"/>
    <n v="0.13229859571322999"/>
    <n v="0.99970000000000003"/>
    <n v="6809"/>
    <n v="6519"/>
    <n v="7094"/>
    <n v="20422"/>
    <n v="18.019553072625701"/>
    <n v="-0.2517217631"/>
    <n v="-0.411823231904486"/>
  </r>
  <r>
    <s v="NORD"/>
    <x v="9"/>
    <x v="46"/>
    <s v="059"/>
    <s v="059039"/>
    <s v="06000"/>
    <x v="408"/>
    <n v="26590672700184"/>
    <s v="MIPIH"/>
    <x v="1"/>
    <x v="0"/>
    <n v="8770"/>
    <n v="8766"/>
    <n v="0.99950000000000006"/>
    <s v="1"/>
    <n v="6473"/>
    <n v="226"/>
    <n v="0.99939999999999996"/>
    <n v="3.4914259230650398E-2"/>
    <n v="0"/>
    <n v="3.4914259230650398E-2"/>
    <n v="0.99950000000000006"/>
    <n v="6259"/>
    <n v="5263"/>
    <n v="5728"/>
    <n v="17250"/>
    <n v="26.694690265486699"/>
    <n v="-0.50891107589999995"/>
    <n v="-0.34656627880447199"/>
  </r>
  <r>
    <s v="NORD"/>
    <x v="9"/>
    <x v="46"/>
    <s v="059"/>
    <s v="059003"/>
    <s v="04100"/>
    <x v="409"/>
    <n v="26590674300017"/>
    <s v="MIPIH"/>
    <x v="1"/>
    <x v="0"/>
    <n v="5833"/>
    <n v="5794"/>
    <n v="0.99329999999999996"/>
    <s v="1"/>
    <n v="4094"/>
    <n v="79"/>
    <n v="0.99770000000000003"/>
    <n v="1.9296531509526101E-2"/>
    <n v="0"/>
    <n v="1.9296531509526101E-2"/>
    <n v="0.99329999999999996"/>
    <n v="3352"/>
    <n v="2573"/>
    <n v="2625"/>
    <n v="8550"/>
    <n v="41.430379746835399"/>
    <n v="-0.58216953559999995"/>
    <n v="-0.54694511563686599"/>
  </r>
  <r>
    <s v="NORD"/>
    <x v="9"/>
    <x v="47"/>
    <s v="060"/>
    <s v="060044"/>
    <s v="16700"/>
    <x v="410"/>
    <n v="20002961900018"/>
    <s v="MIPIH"/>
    <x v="1"/>
    <x v="1"/>
    <n v="7113"/>
    <n v="7108"/>
    <n v="0.99929999999999997"/>
    <s v="1"/>
    <n v="5711"/>
    <n v="5711"/>
    <n v="0.99950000000000006"/>
    <n v="1"/>
    <n v="0.99969484284406507"/>
    <n v="3.0515715593493198E-4"/>
    <n v="-3.9484284406510195E-4"/>
    <n v="6081"/>
    <n v="5140"/>
    <n v="5660"/>
    <n v="16881"/>
    <n v="6.4787252670285497E-2"/>
    <n v="-0.29356789439999997"/>
    <n v="-0.20371412492965699"/>
  </r>
  <r>
    <s v="NORD"/>
    <x v="9"/>
    <x v="47"/>
    <s v="060"/>
    <s v="060044"/>
    <s v="50000"/>
    <x v="411"/>
    <n v="26600701200013"/>
    <s v="MEDIANE"/>
    <x v="0"/>
    <x v="0"/>
    <n v="6"/>
    <n v="6"/>
    <n v="1"/>
    <s v="0"/>
    <n v="9"/>
    <n v="9"/>
    <n v="1"/>
    <n v="1"/>
    <n v="1"/>
    <n v="0"/>
    <n v="0"/>
    <n v="31"/>
    <n v="30"/>
    <n v="28"/>
    <n v="89"/>
    <n v="2.4444444444444402"/>
    <n v="2.75"/>
    <n v="3.6666666666666701"/>
  </r>
  <r>
    <s v="NORD"/>
    <x v="9"/>
    <x v="47"/>
    <s v="060"/>
    <s v="060013"/>
    <s v="16900"/>
    <x v="412"/>
    <n v="26600711100013"/>
    <s v="MIPIH"/>
    <x v="1"/>
    <x v="0"/>
    <n v="4720"/>
    <n v="4715"/>
    <n v="0.99890000000000001"/>
    <s v="1"/>
    <n v="3839"/>
    <n v="3839"/>
    <n v="0.99760000000000004"/>
    <n v="1"/>
    <n v="0.95517506733359003"/>
    <n v="4.4824932666409967E-2"/>
    <n v="4.3724932666409977E-2"/>
    <n v="1825"/>
    <n v="1871"/>
    <n v="1902"/>
    <n v="5598"/>
    <n v="-0.52461578536077103"/>
    <n v="-0.59502164499999999"/>
    <n v="-0.5966065747614"/>
  </r>
  <r>
    <s v="NORD"/>
    <x v="9"/>
    <x v="47"/>
    <s v="060"/>
    <s v="060047"/>
    <s v="16300"/>
    <x v="413"/>
    <n v="20003465000016"/>
    <s v="MIPIH"/>
    <x v="1"/>
    <x v="1"/>
    <n v="11182"/>
    <n v="11181"/>
    <n v="0.99990000000000001"/>
    <s v="1"/>
    <n v="5909"/>
    <n v="5908"/>
    <n v="0.99990000000000001"/>
    <n v="0.99983076662717896"/>
    <n v="0.11943561208267101"/>
    <n v="0.8803951545445079"/>
    <n v="0.88046438791732906"/>
    <n v="6323"/>
    <n v="5542"/>
    <n v="5885"/>
    <n v="17750"/>
    <n v="7.0243737305348594E-2"/>
    <n v="-0.54840286829999996"/>
    <n v="-0.47366067435828602"/>
  </r>
  <r>
    <s v="NORD"/>
    <x v="9"/>
    <x v="47"/>
    <s v="060"/>
    <s v="060007"/>
    <s v="16100"/>
    <x v="414"/>
    <n v="26600697200183"/>
    <s v="MIPIH"/>
    <x v="1"/>
    <x v="1"/>
    <n v="7244"/>
    <n v="7243"/>
    <n v="0.99990000000000001"/>
    <s v="1"/>
    <n v="5000"/>
    <n v="4999"/>
    <n v="1"/>
    <n v="0.99980000000000002"/>
    <n v="0.42014118685197405"/>
    <n v="0.57965881314802603"/>
    <n v="0.57975881314802602"/>
    <n v="5113"/>
    <n v="4640"/>
    <n v="4910"/>
    <n v="14663"/>
    <n v="2.2804560912182501E-2"/>
    <n v="-0.44925816019999998"/>
    <n v="-0.32210410051083799"/>
  </r>
  <r>
    <s v="NORD"/>
    <x v="9"/>
    <x v="47"/>
    <s v="060"/>
    <s v="060007"/>
    <s v="04900"/>
    <x v="415"/>
    <n v="26600024900018"/>
    <s v="MIPIH"/>
    <x v="0"/>
    <x v="0"/>
    <n v="1403"/>
    <n v="1403"/>
    <n v="1"/>
    <s v="1"/>
    <n v="1238"/>
    <n v="1234"/>
    <n v="0.99919999999999998"/>
    <n v="0.99676898222940202"/>
    <n v="0.39250275633958104"/>
    <n v="0.60426622588982104"/>
    <n v="0.60749724366041891"/>
    <n v="612"/>
    <n v="488"/>
    <n v="515"/>
    <n v="1615"/>
    <n v="-0.50405186385737399"/>
    <n v="-0.62199845080000005"/>
    <n v="-0.63292943692088399"/>
  </r>
  <r>
    <s v="NORD"/>
    <x v="9"/>
    <x v="47"/>
    <s v="060"/>
    <s v="060007"/>
    <s v="05800"/>
    <x v="416"/>
    <n v="26600023100016"/>
    <s v="MEDIANE"/>
    <x v="0"/>
    <x v="0"/>
    <n v="809"/>
    <n v="809"/>
    <n v="1"/>
    <s v="1"/>
    <n v="188"/>
    <n v="173"/>
    <n v="1"/>
    <n v="0.92021276595744705"/>
    <n v="0.99834710743801702"/>
    <n v="-7.8134341480569969E-2"/>
    <n v="1.6528925619829771E-3"/>
    <n v="425"/>
    <n v="379"/>
    <n v="361"/>
    <n v="1165"/>
    <n v="1.4566473988439299"/>
    <n v="-0.52267002520000005"/>
    <n v="-0.553770086526576"/>
  </r>
  <r>
    <s v="NORD"/>
    <x v="9"/>
    <x v="47"/>
    <s v="060"/>
    <s v="060007"/>
    <s v="06800"/>
    <x v="417"/>
    <n v="26600026400017"/>
    <s v="MEDIANE"/>
    <x v="0"/>
    <x v="0"/>
    <n v="1457"/>
    <n v="85"/>
    <n v="5.8299999999999998E-2"/>
    <s v="0"/>
    <n v="131"/>
    <n v="70"/>
    <n v="5.8000000000000003E-2"/>
    <n v="0.53435114503816805"/>
    <n v="0.23611111111111102"/>
    <n v="0.298240033927057"/>
    <n v="-0.17781111111111103"/>
    <n v="557"/>
    <n v="413"/>
    <n v="449"/>
    <n v="1419"/>
    <n v="6.95714285714286"/>
    <n v="7.7872340425999997"/>
    <n v="4.2823529411764696"/>
  </r>
  <r>
    <s v="NORD"/>
    <x v="9"/>
    <x v="47"/>
    <s v="060"/>
    <s v="060060"/>
    <s v="16200"/>
    <x v="418"/>
    <n v="26600708700015"/>
    <s v="MIPIH"/>
    <x v="1"/>
    <x v="0"/>
    <n v="2195"/>
    <n v="1900"/>
    <n v="0.86560000000000004"/>
    <s v="1"/>
    <n v="1376"/>
    <n v="533"/>
    <n v="0.28010000000000002"/>
    <n v="0.387354651162791"/>
    <n v="4.91421924978191E-2"/>
    <n v="0.3382124586649719"/>
    <n v="0.81645780750218089"/>
    <n v="1426"/>
    <n v="1204"/>
    <n v="1401"/>
    <n v="4031"/>
    <n v="1.67542213883677"/>
    <n v="0.78106508880000003"/>
    <n v="-0.26263157894736799"/>
  </r>
  <r>
    <s v="NORD"/>
    <x v="9"/>
    <x v="47"/>
    <s v="060"/>
    <s v="060044"/>
    <s v="17000"/>
    <x v="419"/>
    <n v="26600698000012"/>
    <s v="AGFA"/>
    <x v="0"/>
    <x v="0"/>
    <n v="541"/>
    <n v="18"/>
    <n v="3.3300000000000003E-2"/>
    <s v="0"/>
    <n v="207"/>
    <n v="7"/>
    <n v="1.2999999999999999E-2"/>
    <n v="3.3816425120772903E-2"/>
    <n v="3.1685678073510797E-2"/>
    <n v="2.1307470472621062E-3"/>
    <n v="1.6143219264892067E-3"/>
    <n v="365"/>
    <n v="331"/>
    <n v="385"/>
    <n v="1081"/>
    <n v="51.142857142857203"/>
    <n v="32.1"/>
    <n v="20.3888888888889"/>
  </r>
  <r>
    <s v="NORD"/>
    <x v="9"/>
    <x v="47"/>
    <s v="060"/>
    <s v="060047"/>
    <s v="06000"/>
    <x v="420"/>
    <n v="26600703800018"/>
    <s v="MEDIANE"/>
    <x v="0"/>
    <x v="0"/>
    <n v="520"/>
    <n v="3"/>
    <n v="5.7999999999999996E-3"/>
    <s v="0"/>
    <n v="334"/>
    <n v="3"/>
    <n v="7.3000000000000001E-3"/>
    <n v="8.9820359281437105E-3"/>
    <n v="7.8023407022106597E-2"/>
    <n v="-6.9041371093962883E-2"/>
    <n v="-7.2223407022106598E-2"/>
    <n v="325"/>
    <n v="255"/>
    <n v="281"/>
    <n v="861"/>
    <n v="107.333333333333"/>
    <n v="84"/>
    <n v="92.6666666666667"/>
  </r>
  <r>
    <s v="NORD"/>
    <x v="9"/>
    <x v="48"/>
    <s v="062"/>
    <s v="062084"/>
    <s v="50100"/>
    <x v="421"/>
    <n v="26620928700017"/>
    <s v="MEDIANE"/>
    <x v="1"/>
    <x v="0"/>
    <n v="1094"/>
    <n v="1091"/>
    <n v="0.99729999999999996"/>
    <s v="1"/>
    <n v="652"/>
    <n v="652"/>
    <n v="0.99870000000000003"/>
    <n v="1"/>
    <n v="0.99842767295597512"/>
    <n v="1.5723270440248793E-3"/>
    <n v="-1.1276729559751564E-3"/>
    <n v="735"/>
    <n v="659"/>
    <n v="780"/>
    <n v="2174"/>
    <n v="0.127300613496933"/>
    <n v="-0.1236702128"/>
    <n v="-0.28505957836846901"/>
  </r>
  <r>
    <s v="NORD"/>
    <x v="9"/>
    <x v="48"/>
    <s v="062"/>
    <s v="062204"/>
    <s v="08300"/>
    <x v="422"/>
    <n v="26620939400011"/>
    <s v="MEDIANE"/>
    <x v="1"/>
    <x v="0"/>
    <n v="1300"/>
    <n v="1300"/>
    <n v="1"/>
    <s v="1"/>
    <n v="1079"/>
    <n v="1079"/>
    <n v="1"/>
    <n v="1"/>
    <n v="1"/>
    <n v="0"/>
    <n v="0"/>
    <n v="855"/>
    <n v="716"/>
    <n v="771"/>
    <n v="2342"/>
    <n v="-0.20759962928637599"/>
    <n v="-0.47080561710000002"/>
    <n v="-0.406923076923077"/>
  </r>
  <r>
    <s v="NORD"/>
    <x v="9"/>
    <x v="48"/>
    <s v="062"/>
    <s v="062049"/>
    <s v="07300"/>
    <x v="423"/>
    <n v="26620925300019"/>
    <s v="MIPIH"/>
    <x v="1"/>
    <x v="1"/>
    <n v="6981"/>
    <n v="6976"/>
    <n v="0.99929999999999997"/>
    <s v="1"/>
    <n v="4602"/>
    <n v="4599"/>
    <n v="0.99950000000000006"/>
    <n v="0.999348109517601"/>
    <n v="0.94939965694682704"/>
    <n v="4.994845257077396E-2"/>
    <n v="4.9900343053172924E-2"/>
    <n v="4542"/>
    <n v="3990"/>
    <n v="3993"/>
    <n v="12525"/>
    <n v="-1.2393998695368599E-2"/>
    <n v="-0.48760755099999997"/>
    <n v="-0.42760894495412799"/>
  </r>
  <r>
    <s v="NORD"/>
    <x v="9"/>
    <x v="48"/>
    <s v="062"/>
    <s v="062009"/>
    <s v="50000"/>
    <x v="424"/>
    <n v="26620926100012"/>
    <s v="MEDIANE"/>
    <x v="0"/>
    <x v="0"/>
    <n v="1094"/>
    <n v="1090"/>
    <n v="0.99629999999999996"/>
    <s v="1"/>
    <n v="985"/>
    <n v="982"/>
    <n v="0.99350000000000005"/>
    <n v="0.99695431472081197"/>
    <n v="0.98470097357440911"/>
    <n v="1.2253341146402863E-2"/>
    <n v="1.1599026425590853E-2"/>
    <n v="758"/>
    <n v="631"/>
    <n v="662"/>
    <n v="2051"/>
    <n v="-0.228105906313646"/>
    <n v="-0.4853181077"/>
    <n v="-0.39266055045871601"/>
  </r>
  <r>
    <s v="NORD"/>
    <x v="9"/>
    <x v="48"/>
    <s v="062"/>
    <s v="062223"/>
    <s v="01600"/>
    <x v="425"/>
    <n v="26620969100192"/>
    <s v="AGFA"/>
    <x v="1"/>
    <x v="0"/>
    <n v="4828"/>
    <n v="4755"/>
    <n v="0.9849"/>
    <s v="1"/>
    <n v="3243"/>
    <n v="3169"/>
    <n v="0.98629999999999995"/>
    <n v="0.97718162195498004"/>
    <n v="0.97036262203626211"/>
    <n v="6.8189999187179273E-3"/>
    <n v="1.4537377963737885E-2"/>
    <n v="4302"/>
    <n v="3880"/>
    <n v="4031"/>
    <n v="12213"/>
    <n v="0.35752603344903799"/>
    <n v="-0.2719084256"/>
    <n v="-0.15226077812828601"/>
  </r>
  <r>
    <s v="NORD"/>
    <x v="9"/>
    <x v="48"/>
    <s v="062"/>
    <s v="062223"/>
    <s v="50000"/>
    <x v="426"/>
    <n v="26620938600017"/>
    <s v="AGFA"/>
    <x v="0"/>
    <x v="0"/>
    <n v="765"/>
    <n v="735"/>
    <n v="0.96079999999999999"/>
    <s v="0"/>
    <n v="593"/>
    <n v="562"/>
    <n v="0.96650000000000003"/>
    <n v="0.94772344013490695"/>
    <n v="0.96365248226950406"/>
    <n v="-1.5929042134597116E-2"/>
    <n v="-2.8524822695040752E-3"/>
    <n v="546"/>
    <n v="417"/>
    <n v="481"/>
    <n v="1444"/>
    <n v="-2.84697508896797E-2"/>
    <n v="-0.53407821229999997"/>
    <n v="-0.34557823129251702"/>
  </r>
  <r>
    <s v="NORD"/>
    <x v="9"/>
    <x v="48"/>
    <s v="062"/>
    <s v="062216"/>
    <s v="08200"/>
    <x v="427"/>
    <n v="26620941000197"/>
    <s v="CPAGE"/>
    <x v="1"/>
    <x v="0"/>
    <n v="4872"/>
    <n v="4745"/>
    <n v="0.97389999999999999"/>
    <s v="1"/>
    <n v="2263"/>
    <n v="1995"/>
    <n v="0.93899999999999995"/>
    <n v="0.88157313300927997"/>
    <n v="0.79784764718294998"/>
    <n v="8.3725485826329993E-2"/>
    <n v="0.17605235281705001"/>
    <n v="4001"/>
    <n v="3532"/>
    <n v="3735"/>
    <n v="11268"/>
    <n v="1.0055137844611499"/>
    <n v="-3.2328767100000003E-2"/>
    <n v="-0.21285563751317199"/>
  </r>
  <r>
    <s v="NORD"/>
    <x v="9"/>
    <x v="48"/>
    <s v="062"/>
    <s v="062076"/>
    <s v="05000"/>
    <x v="428"/>
    <n v="26620932900017"/>
    <s v="MIPIH"/>
    <x v="1"/>
    <x v="1"/>
    <n v="8491"/>
    <n v="819"/>
    <n v="9.6500000000000002E-2"/>
    <s v="0"/>
    <n v="857"/>
    <n v="681"/>
    <n v="5.0999999999999997E-2"/>
    <n v="0.79463243873978995"/>
    <n v="0"/>
    <n v="0.79463243873978995"/>
    <n v="9.6500000000000002E-2"/>
    <n v="6003"/>
    <n v="5346"/>
    <n v="5460"/>
    <n v="16809"/>
    <n v="7.8149779735682801"/>
    <n v="9.6071428570999995"/>
    <n v="5.6666666666666696"/>
  </r>
  <r>
    <s v="NORD"/>
    <x v="9"/>
    <x v="48"/>
    <s v="062"/>
    <s v="062076"/>
    <s v="09800"/>
    <x v="429"/>
    <n v="26620933700010"/>
    <s v="MIPIH"/>
    <x v="1"/>
    <x v="0"/>
    <n v="1947"/>
    <n v="525"/>
    <n v="0.26960000000000001"/>
    <s v="0"/>
    <n v="1118"/>
    <n v="559"/>
    <n v="0.22670000000000001"/>
    <n v="0.5"/>
    <n v="0.25864588407208999"/>
    <n v="0.24135411592791001"/>
    <n v="1.0954115927910013E-2"/>
    <n v="1252"/>
    <n v="1028"/>
    <n v="1002"/>
    <n v="3282"/>
    <n v="1.2397137745975"/>
    <n v="0.93596986820000005"/>
    <n v="0.90857142857142903"/>
  </r>
  <r>
    <s v="NORD"/>
    <x v="9"/>
    <x v="48"/>
    <s v="062"/>
    <s v="062225"/>
    <s v="07100"/>
    <x v="430"/>
    <n v="26620943600051"/>
    <s v="MIPIH"/>
    <x v="0"/>
    <x v="0"/>
    <n v="1050"/>
    <n v="238"/>
    <n v="0.22670000000000001"/>
    <s v="0"/>
    <n v="513"/>
    <n v="237"/>
    <n v="0.2026"/>
    <n v="0.461988304093567"/>
    <n v="0.22779922779922801"/>
    <n v="0.23418907629433899"/>
    <n v="-1.0992277992279975E-3"/>
    <n v="629"/>
    <n v="472"/>
    <n v="488"/>
    <n v="1589"/>
    <n v="1.6540084388185701"/>
    <n v="0.91869918699999997"/>
    <n v="1.05042016806723"/>
  </r>
  <r>
    <s v="NORD"/>
    <x v="9"/>
    <x v="48"/>
    <s v="062"/>
    <s v="062204"/>
    <s v="08100"/>
    <x v="431"/>
    <n v="26620940200012"/>
    <s v="MIPIH"/>
    <x v="1"/>
    <x v="1"/>
    <n v="8566"/>
    <n v="8565"/>
    <n v="0.99990000000000001"/>
    <s v="1"/>
    <n v="5912"/>
    <n v="2686"/>
    <n v="0.99990000000000001"/>
    <n v="0.45433017591339597"/>
    <n v="8.1029011786038094E-2"/>
    <n v="0.37330116412735787"/>
    <n v="0.91887098821396196"/>
    <n v="5612"/>
    <n v="5081"/>
    <n v="5152"/>
    <n v="15845"/>
    <n v="1.0893521965748301"/>
    <n v="-0.45406683139999998"/>
    <n v="-0.39848219497956799"/>
  </r>
  <r>
    <s v="NORD"/>
    <x v="9"/>
    <x v="48"/>
    <s v="062"/>
    <s v="062232"/>
    <s v="00300"/>
    <x v="432"/>
    <n v="26620966700150"/>
    <s v="MIPIH"/>
    <x v="1"/>
    <x v="0"/>
    <n v="4610"/>
    <n v="618"/>
    <n v="0.1341"/>
    <s v="0"/>
    <n v="2452"/>
    <n v="611"/>
    <n v="0.1265"/>
    <n v="0.24918433931484499"/>
    <n v="0.13480139946490999"/>
    <n v="0.114382939849935"/>
    <n v="-7.0139946490999083E-4"/>
    <n v="2494"/>
    <n v="2318"/>
    <n v="2465"/>
    <n v="7277"/>
    <n v="3.0818330605564701"/>
    <n v="2.5937984495999999"/>
    <n v="2.9886731391585801"/>
  </r>
  <r>
    <s v="NORD"/>
    <x v="9"/>
    <x v="48"/>
    <s v="062"/>
    <s v="062061"/>
    <s v="08000"/>
    <x v="433"/>
    <n v="26620929500010"/>
    <s v="MIPIH"/>
    <x v="1"/>
    <x v="0"/>
    <n v="6412"/>
    <n v="664"/>
    <n v="0.1036"/>
    <s v="0"/>
    <n v="3469"/>
    <n v="677"/>
    <n v="0.1014"/>
    <n v="0.195157105794177"/>
    <n v="0"/>
    <n v="0.195157105794177"/>
    <n v="0.1036"/>
    <n v="3608"/>
    <n v="3098"/>
    <n v="3210"/>
    <n v="9916"/>
    <n v="4.3293943870014804"/>
    <n v="3.4898550725000002"/>
    <n v="3.8343373493975901"/>
  </r>
  <r>
    <s v="NORD"/>
    <x v="9"/>
    <x v="48"/>
    <s v="062"/>
    <s v="062082"/>
    <s v="06500"/>
    <x v="434"/>
    <n v="26620930300012"/>
    <s v="MacKesson"/>
    <x v="1"/>
    <x v="0"/>
    <n v="2708"/>
    <n v="3"/>
    <n v="1.1000000000000001E-3"/>
    <s v="0"/>
    <n v="2265"/>
    <n v="3"/>
    <n v="8.9999999999999998E-4"/>
    <n v="1.3245033112582801E-3"/>
    <n v="9.548058561425841E-4"/>
    <n v="3.6969745511569599E-4"/>
    <n v="1.4519414385741596E-4"/>
    <n v="1470"/>
    <n v="1409"/>
    <n v="1599"/>
    <n v="4478"/>
    <n v="489"/>
    <n v="468.6666666667"/>
    <n v="532"/>
  </r>
  <r>
    <s v="NORD"/>
    <x v="9"/>
    <x v="49"/>
    <s v="080"/>
    <s v="080036"/>
    <s v="50300"/>
    <x v="435"/>
    <n v="20002548400177"/>
    <s v="ODYSSEE"/>
    <x v="1"/>
    <x v="0"/>
    <n v="68"/>
    <n v="68"/>
    <n v="1"/>
    <s v="1"/>
    <n v="10"/>
    <n v="10"/>
    <n v="1"/>
    <n v="1"/>
    <n v="1"/>
    <n v="0"/>
    <n v="0"/>
    <n v="84"/>
    <n v="72"/>
    <n v="74"/>
    <n v="230"/>
    <n v="7.4"/>
    <n v="-0.2"/>
    <n v="8.8235294117646995E-2"/>
  </r>
  <r>
    <s v="NORD"/>
    <x v="9"/>
    <x v="49"/>
    <s v="080"/>
    <s v="080031"/>
    <s v="18500"/>
    <x v="436"/>
    <n v="26800016300017"/>
    <s v="MIPIH"/>
    <x v="1"/>
    <x v="0"/>
    <n v="2214"/>
    <n v="2213"/>
    <n v="0.99950000000000006"/>
    <s v="1"/>
    <n v="1106"/>
    <n v="1106"/>
    <n v="1"/>
    <n v="1"/>
    <n v="0.93980904939808996"/>
    <n v="6.0190950601910043E-2"/>
    <n v="5.9690950601910098E-2"/>
    <n v="1652"/>
    <n v="1348"/>
    <n v="1449"/>
    <n v="4449"/>
    <n v="0.493670886075949"/>
    <n v="-0.50166358600000005"/>
    <n v="-0.34523271577044701"/>
  </r>
  <r>
    <s v="NORD"/>
    <x v="9"/>
    <x v="49"/>
    <s v="080"/>
    <s v="080073"/>
    <s v="18600"/>
    <x v="437"/>
    <n v="26800020500016"/>
    <s v="MIPIH"/>
    <x v="1"/>
    <x v="0"/>
    <n v="2698"/>
    <n v="2698"/>
    <n v="1"/>
    <s v="1"/>
    <n v="2141"/>
    <n v="2141"/>
    <n v="1"/>
    <n v="1"/>
    <n v="0.9326556543837361"/>
    <n v="6.7344345616263901E-2"/>
    <n v="6.7344345616263901E-2"/>
    <n v="1576"/>
    <n v="1339"/>
    <n v="1581"/>
    <n v="4496"/>
    <n v="-0.26389537599252699"/>
    <n v="-0.30078328980000002"/>
    <n v="-0.41401037805782098"/>
  </r>
  <r>
    <s v="NORD"/>
    <x v="9"/>
    <x v="49"/>
    <s v="080"/>
    <s v="080058"/>
    <s v="18100"/>
    <x v="438"/>
    <n v="26800001500019"/>
    <s v="MIPIH"/>
    <x v="1"/>
    <x v="0"/>
    <n v="6968"/>
    <n v="6959"/>
    <n v="0.99870000000000003"/>
    <s v="1"/>
    <n v="4608"/>
    <n v="4606"/>
    <n v="0.99719999999999998"/>
    <n v="0.99956597222222199"/>
    <n v="0.99613650998068304"/>
    <n v="3.4294622415389497E-3"/>
    <n v="2.5634900193169941E-3"/>
    <n v="3204"/>
    <n v="2952"/>
    <n v="3211"/>
    <n v="9367"/>
    <n v="-0.30438558402084198"/>
    <n v="-0.49050742149999998"/>
    <n v="-0.53858312976002298"/>
  </r>
  <r>
    <s v="NORD"/>
    <x v="9"/>
    <x v="49"/>
    <s v="080"/>
    <s v="080054"/>
    <s v="50000"/>
    <x v="439"/>
    <n v="26800015500013"/>
    <s v="MEDIANE"/>
    <x v="0"/>
    <x v="0"/>
    <n v="1535"/>
    <n v="1523"/>
    <n v="0.99219999999999997"/>
    <s v="1"/>
    <n v="1156"/>
    <n v="1153"/>
    <n v="0.98560000000000003"/>
    <n v="0.99740484429065701"/>
    <n v="0.99832402234636908"/>
    <n v="-9.1917805571206657E-4"/>
    <n v="-6.1240223463691068E-3"/>
    <n v="677"/>
    <n v="690"/>
    <n v="773"/>
    <n v="2140"/>
    <n v="-0.412836079791847"/>
    <n v="-0.52016689849999997"/>
    <n v="-0.49244911359159499"/>
  </r>
  <r>
    <s v="NORD"/>
    <x v="9"/>
    <x v="49"/>
    <s v="080"/>
    <s v="080068"/>
    <s v="18700"/>
    <x v="440"/>
    <n v="26800010600016"/>
    <s v="AGFA"/>
    <x v="1"/>
    <x v="0"/>
    <n v="2260"/>
    <n v="2217"/>
    <n v="0.98099999999999998"/>
    <s v="1"/>
    <n v="1606"/>
    <n v="1563"/>
    <n v="0.97950000000000004"/>
    <n v="0.97322540473225405"/>
    <n v="0.92482269503546111"/>
    <n v="4.8402709696792945E-2"/>
    <n v="5.6177304964538877E-2"/>
    <n v="1131"/>
    <n v="1030"/>
    <n v="1107"/>
    <n v="3268"/>
    <n v="-0.27639155470249499"/>
    <n v="-0.49878345499999999"/>
    <n v="-0.50067658998646802"/>
  </r>
  <r>
    <s v="NORD"/>
    <x v="9"/>
    <x v="49"/>
    <s v="080"/>
    <s v="080008"/>
    <s v="18000"/>
    <x v="441"/>
    <n v="26800014800018"/>
    <m/>
    <x v="1"/>
    <x v="1"/>
    <n v="27850"/>
    <n v="27530"/>
    <n v="0.98850000000000005"/>
    <s v="1"/>
    <n v="22897"/>
    <n v="22213"/>
    <n v="0.99980000000000002"/>
    <n v="0.97012709088526905"/>
    <n v="0.90572403054793504"/>
    <n v="6.4403060337334006E-2"/>
    <n v="8.2775969452065001E-2"/>
    <n v="18662"/>
    <n v="15646"/>
    <n v="16989"/>
    <n v="51297"/>
    <n v="-0.15986134245712"/>
    <n v="-0.40264202809999999"/>
    <n v="-0.38289139120958998"/>
  </r>
  <r>
    <s v="NORD"/>
    <x v="9"/>
    <x v="49"/>
    <s v="080"/>
    <s v="080015"/>
    <s v="08300"/>
    <x v="442"/>
    <n v="26800007200010"/>
    <s v="MEDIANE"/>
    <x v="1"/>
    <x v="0"/>
    <n v="1471"/>
    <n v="1399"/>
    <n v="0.95109999999999995"/>
    <s v="1"/>
    <n v="1160"/>
    <n v="1084"/>
    <n v="0.95350000000000001"/>
    <n v="0.93448275862068997"/>
    <n v="0.86666666666666703"/>
    <n v="6.7816091954022939E-2"/>
    <n v="8.4433333333332916E-2"/>
    <n v="961"/>
    <n v="842"/>
    <n v="972"/>
    <n v="2775"/>
    <n v="-0.11346863468634701"/>
    <n v="-0.43791722300000002"/>
    <n v="-0.30521801286633299"/>
  </r>
  <r>
    <s v="NORD"/>
    <x v="9"/>
    <x v="49"/>
    <s v="080"/>
    <s v="080049"/>
    <s v="50000"/>
    <x v="443"/>
    <n v="26800003100016"/>
    <s v="MEDIANE"/>
    <x v="0"/>
    <x v="0"/>
    <n v="650"/>
    <n v="592"/>
    <n v="0.91080000000000005"/>
    <s v="1"/>
    <n v="697"/>
    <n v="643"/>
    <n v="0.93930000000000002"/>
    <n v="0.92252510760401696"/>
    <n v="0.79469273743016811"/>
    <n v="0.12783237017384885"/>
    <n v="0.11610726256983195"/>
    <n v="689"/>
    <n v="561"/>
    <n v="548"/>
    <n v="1798"/>
    <n v="7.1539657853810307E-2"/>
    <n v="-0.35219399540000002"/>
    <n v="-7.4324324324324301E-2"/>
  </r>
  <r>
    <s v="NORD"/>
    <x v="9"/>
    <x v="49"/>
    <s v="080"/>
    <s v="080066"/>
    <s v="55500"/>
    <x v="444"/>
    <n v="20004030100018"/>
    <s v="MEDIANE"/>
    <x v="1"/>
    <x v="0"/>
    <n v="1467"/>
    <n v="1396"/>
    <n v="0.9516"/>
    <s v="1"/>
    <n v="777"/>
    <n v="688"/>
    <n v="0.94540000000000002"/>
    <n v="0.88545688545688594"/>
    <n v="0.90298102981029804"/>
    <n v="-1.7524144353412097E-2"/>
    <n v="4.861897018970196E-2"/>
    <n v="1008"/>
    <n v="902"/>
    <n v="962"/>
    <n v="2872"/>
    <n v="0.46511627906976699"/>
    <n v="-0.27666399359999999"/>
    <n v="-0.31088825214899701"/>
  </r>
  <r>
    <s v="NORD"/>
    <x v="9"/>
    <x v="49"/>
    <s v="080"/>
    <s v="080008"/>
    <s v="18900"/>
    <x v="445"/>
    <n v="26800029600015"/>
    <s v="MacKesson"/>
    <x v="1"/>
    <x v="0"/>
    <n v="1748"/>
    <n v="1200"/>
    <n v="0.6865"/>
    <s v="1"/>
    <n v="1172"/>
    <n v="3"/>
    <n v="0.52490000000000003"/>
    <n v="2.55972696245734E-3"/>
    <n v="1.6008537886872999E-3"/>
    <n v="9.5887317377004008E-4"/>
    <n v="0.68489914621131265"/>
    <n v="825"/>
    <n v="724"/>
    <n v="807"/>
    <n v="2356"/>
    <n v="274"/>
    <n v="-0.22732123800000001"/>
    <n v="-0.32750000000000001"/>
  </r>
  <r>
    <s v="ILE-DE-FRANCE"/>
    <x v="10"/>
    <x v="50"/>
    <s v="091"/>
    <s v="091101"/>
    <s v="39600"/>
    <x v="446"/>
    <n v="26910001200013"/>
    <s v="CPAGE"/>
    <x v="1"/>
    <x v="0"/>
    <n v="2231"/>
    <n v="2208"/>
    <n v="0.98970000000000002"/>
    <s v="0"/>
    <n v="1400"/>
    <n v="1376"/>
    <n v="0.98809999999999998"/>
    <n v="0.98285714285714298"/>
    <n v="0.97887323943661997"/>
    <n v="3.9839034205230162E-3"/>
    <n v="1.0826760563380056E-2"/>
    <n v="2107"/>
    <n v="1942"/>
    <n v="1979"/>
    <n v="6028"/>
    <n v="0.53125"/>
    <n v="-0.1958592133"/>
    <n v="-0.103713768115942"/>
  </r>
  <r>
    <s v="ILE-DE-FRANCE"/>
    <x v="10"/>
    <x v="50"/>
    <s v="091"/>
    <s v="091038"/>
    <s v="36400"/>
    <x v="447"/>
    <n v="26910009500018"/>
    <s v="CPAGE"/>
    <x v="1"/>
    <x v="0"/>
    <n v="3114"/>
    <n v="1984"/>
    <n v="0.6371"/>
    <s v="0"/>
    <n v="1670"/>
    <n v="1022"/>
    <n v="0.53720000000000001"/>
    <n v="0.61197604790419202"/>
    <n v="0.45017667844523002"/>
    <n v="0.16179936945896201"/>
    <n v="0.18692332155476998"/>
    <n v="1963"/>
    <n v="1642"/>
    <n v="2030"/>
    <n v="5635"/>
    <n v="0.92074363992172203"/>
    <n v="-4.4237485399999998E-2"/>
    <n v="2.3185483870967701E-2"/>
  </r>
  <r>
    <s v="ILE-DE-FRANCE"/>
    <x v="10"/>
    <x v="50"/>
    <s v="091"/>
    <s v="091038"/>
    <s v="50000"/>
    <x v="448"/>
    <n v="20002643300017"/>
    <s v="CPAGE"/>
    <x v="1"/>
    <x v="0"/>
    <n v="3654"/>
    <n v="2059"/>
    <n v="0.5635"/>
    <s v="0"/>
    <n v="1200"/>
    <n v="692"/>
    <n v="0.6139"/>
    <n v="0.57666666666666699"/>
    <n v="0.45614035087719301"/>
    <n v="0.12052631578947398"/>
    <n v="0.10735964912280699"/>
    <n v="2881"/>
    <n v="2569"/>
    <n v="2658"/>
    <n v="8108"/>
    <n v="3.1632947976878598"/>
    <n v="1.3012618300000001E-2"/>
    <n v="0.29091792132103"/>
  </r>
  <r>
    <s v="ILE-DE-FRANCE"/>
    <x v="10"/>
    <x v="50"/>
    <s v="091"/>
    <s v="091007"/>
    <s v="30700"/>
    <x v="449"/>
    <n v="26910004600318"/>
    <s v="MacKesson"/>
    <x v="1"/>
    <x v="1"/>
    <n v="10070"/>
    <n v="0"/>
    <n v="0"/>
    <s v="0"/>
    <n v="5902"/>
    <n v="0"/>
    <n v="0"/>
    <n v="0"/>
    <n v="0"/>
    <n v="0"/>
    <n v="0"/>
    <n v="6546"/>
    <n v="6054"/>
    <n v="6210"/>
    <n v="18810"/>
    <n v="6545"/>
    <n v="6053"/>
    <n v="6210"/>
  </r>
  <r>
    <s v="ILE-DE-FRANCE"/>
    <x v="10"/>
    <x v="50"/>
    <s v="091"/>
    <s v="091108"/>
    <s v="34100"/>
    <x v="450"/>
    <n v="26910214100083"/>
    <s v="CPAGE"/>
    <x v="1"/>
    <x v="1"/>
    <n v="7290"/>
    <n v="0"/>
    <n v="0"/>
    <s v="0"/>
    <n v="2542"/>
    <n v="0"/>
    <n v="0"/>
    <n v="0"/>
    <n v="0"/>
    <n v="0"/>
    <n v="0"/>
    <n v="4764"/>
    <n v="4284"/>
    <n v="4402"/>
    <n v="13450"/>
    <n v="4763"/>
    <n v="4283"/>
    <n v="4402"/>
  </r>
  <r>
    <s v="ILE-DE-FRANCE"/>
    <x v="10"/>
    <x v="51"/>
    <s v="092"/>
    <s v="092101"/>
    <s v="15600"/>
    <x v="451"/>
    <n v="26920141400019"/>
    <s v="MEDIANE"/>
    <x v="1"/>
    <x v="0"/>
    <n v="1241"/>
    <n v="1240"/>
    <n v="0.99919999999999998"/>
    <s v="1"/>
    <n v="950"/>
    <n v="950"/>
    <n v="0.99829999999999997"/>
    <n v="1"/>
    <n v="0.99811912225705313"/>
    <n v="1.8808777429468737E-3"/>
    <n v="1.0808777429468508E-3"/>
    <n v="599"/>
    <n v="492"/>
    <n v="500"/>
    <n v="1591"/>
    <n v="-0.36947368421052601"/>
    <n v="-0.58091993190000002"/>
    <n v="-0.59677419354838701"/>
  </r>
  <r>
    <s v="ILE-DE-FRANCE"/>
    <x v="10"/>
    <x v="51"/>
    <s v="092"/>
    <s v="092028"/>
    <s v="10300"/>
    <x v="452"/>
    <n v="20002723300010"/>
    <s v="CPAGE"/>
    <x v="1"/>
    <x v="0"/>
    <n v="2737"/>
    <n v="2729"/>
    <n v="0.99709999999999999"/>
    <s v="1"/>
    <n v="1824"/>
    <n v="1822"/>
    <n v="0.99329999999999996"/>
    <n v="0.99890350877193002"/>
    <n v="0.45033557046979905"/>
    <n v="0.54856793830213091"/>
    <n v="0.54676442953020099"/>
    <n v="1733"/>
    <n v="1506"/>
    <n v="1702"/>
    <n v="4941"/>
    <n v="-4.8847420417124102E-2"/>
    <n v="-0.27561327559999999"/>
    <n v="-0.37632832539391697"/>
  </r>
  <r>
    <s v="ILE-DE-FRANCE"/>
    <x v="10"/>
    <x v="51"/>
    <s v="092"/>
    <s v="092012"/>
    <s v="04300"/>
    <x v="453"/>
    <n v="26920136400016"/>
    <s v="CPAGE"/>
    <x v="1"/>
    <x v="0"/>
    <n v="1082"/>
    <n v="1081"/>
    <n v="0.99909999999999999"/>
    <s v="1"/>
    <n v="583"/>
    <n v="559"/>
    <n v="0.99370000000000003"/>
    <n v="0.95883361921097798"/>
    <n v="0.71276595744680804"/>
    <n v="0.24606766176416994"/>
    <n v="0.28633404255319195"/>
    <n v="545"/>
    <n v="460"/>
    <n v="479"/>
    <n v="1484"/>
    <n v="-2.5044722719141401E-2"/>
    <n v="-0.51731374610000003"/>
    <n v="-0.55689176688251596"/>
  </r>
  <r>
    <s v="ILE-DE-FRANCE"/>
    <x v="10"/>
    <x v="51"/>
    <s v="092"/>
    <s v="092032"/>
    <s v="18200"/>
    <x v="454"/>
    <n v="26920133100015"/>
    <s v="CPAGE"/>
    <x v="1"/>
    <x v="0"/>
    <n v="984"/>
    <n v="938"/>
    <n v="0.95330000000000004"/>
    <s v="1"/>
    <n v="825"/>
    <n v="778"/>
    <n v="0.93979999999999997"/>
    <n v="0.943030303030303"/>
    <n v="0.7605011053795141"/>
    <n v="0.1825291976507889"/>
    <n v="0.19279889462048594"/>
    <n v="1234"/>
    <n v="790"/>
    <n v="970"/>
    <n v="2994"/>
    <n v="0.58611825192802103"/>
    <n v="-0.40422322779999997"/>
    <n v="3.4115138592750498E-2"/>
  </r>
  <r>
    <s v="ILE-DE-FRANCE"/>
    <x v="10"/>
    <x v="51"/>
    <s v="092"/>
    <s v="092007"/>
    <s v="15300"/>
    <x v="455"/>
    <n v="26920097800063"/>
    <s v="AGFA"/>
    <x v="1"/>
    <x v="0"/>
    <n v="1063"/>
    <n v="1032"/>
    <n v="0.9708"/>
    <s v="1"/>
    <n v="687"/>
    <n v="636"/>
    <n v="0.95209999999999995"/>
    <n v="0.92576419213973804"/>
    <n v="0.96415552855407005"/>
    <n v="-3.8391336414332011E-2"/>
    <n v="6.6444714459299448E-3"/>
    <n v="291"/>
    <n v="251"/>
    <n v="313"/>
    <n v="855"/>
    <n v="-0.54245283018867896"/>
    <n v="-0.75701839299999996"/>
    <n v="-0.69670542635658905"/>
  </r>
  <r>
    <s v="ILE-DE-FRANCE"/>
    <x v="10"/>
    <x v="51"/>
    <s v="092"/>
    <s v="092033"/>
    <s v="18700"/>
    <x v="456"/>
    <n v="26920154700016"/>
    <s v="CPAGE"/>
    <x v="1"/>
    <x v="1"/>
    <n v="4643"/>
    <n v="3853"/>
    <n v="0.82989999999999997"/>
    <s v="1"/>
    <n v="3116"/>
    <n v="2477"/>
    <n v="0.88819999999999999"/>
    <n v="0.79492939666238804"/>
    <n v="0.82534471437951407"/>
    <n v="-3.0415317717126023E-2"/>
    <n v="4.5552856204859049E-3"/>
    <n v="2457"/>
    <n v="2326"/>
    <n v="2469"/>
    <n v="7252"/>
    <n v="-8.0742834073476103E-3"/>
    <n v="-0.40221022870000001"/>
    <n v="-0.35920062289125398"/>
  </r>
  <r>
    <s v="ILE-DE-FRANCE"/>
    <x v="10"/>
    <x v="52"/>
    <s v="075"/>
    <s v="075064"/>
    <s v="61500"/>
    <x v="457"/>
    <n v="26940111300015"/>
    <s v="CPAGE"/>
    <x v="1"/>
    <x v="0"/>
    <n v="593"/>
    <n v="591"/>
    <n v="0.99660000000000004"/>
    <s v="1"/>
    <n v="534"/>
    <n v="532"/>
    <n v="0.9929"/>
    <n v="0.99625468164793995"/>
    <n v="0.9969879518072291"/>
    <n v="-7.3327015928914552E-4"/>
    <n v="-3.8795180722905886E-4"/>
    <n v="362"/>
    <n v="272"/>
    <n v="287"/>
    <n v="921"/>
    <n v="-0.31954887218045103"/>
    <n v="-0.60919540230000002"/>
    <n v="-0.51438240270727598"/>
  </r>
  <r>
    <s v="ILE-DE-FRANCE"/>
    <x v="10"/>
    <x v="52"/>
    <s v="075"/>
    <s v="075064"/>
    <s v="62200"/>
    <x v="458"/>
    <n v="20008210500012"/>
    <s v="MacKesson"/>
    <x v="0"/>
    <x v="0"/>
    <n v="7903"/>
    <n v="888"/>
    <n v="0.1124"/>
    <s v="0"/>
    <n v="3716"/>
    <n v="89"/>
    <n v="5.4800000000000001E-2"/>
    <n v="2.39504843918192E-2"/>
    <n v="6.4930162325405799E-2"/>
    <n v="-4.0979677933586603E-2"/>
    <n v="4.7469837674594201E-2"/>
    <n v="2180"/>
    <n v="3550"/>
    <n v="4898"/>
    <n v="10628"/>
    <n v="23.4943820224719"/>
    <n v="7.4523809524000004"/>
    <n v="4.5157657657657699"/>
  </r>
  <r>
    <s v="ILE-DE-FRANCE"/>
    <x v="10"/>
    <x v="52"/>
    <s v="075"/>
    <s v="075080"/>
    <s v="39300"/>
    <x v="459"/>
    <n v="18003601400017"/>
    <s v="MacKesson"/>
    <x v="1"/>
    <x v="0"/>
    <n v="4557"/>
    <n v="0"/>
    <n v="0"/>
    <s v="0"/>
    <n v="2572"/>
    <n v="0"/>
    <n v="0"/>
    <n v="0"/>
    <n v="0"/>
    <n v="0"/>
    <n v="0"/>
    <n v="2088"/>
    <n v="1866"/>
    <n v="1867"/>
    <n v="5821"/>
    <n v="2087"/>
    <n v="1865"/>
    <n v="1867"/>
  </r>
  <r>
    <s v="ILE-DE-FRANCE"/>
    <x v="10"/>
    <x v="52"/>
    <s v="075"/>
    <s v="075009"/>
    <s v="63700"/>
    <x v="460"/>
    <n v="26920138000012"/>
    <s v="CPAGE"/>
    <x v="1"/>
    <x v="0"/>
    <n v="1592"/>
    <n v="0"/>
    <n v="0"/>
    <s v="0"/>
    <n v="1392"/>
    <n v="0"/>
    <n v="0"/>
    <n v="0"/>
    <n v="0"/>
    <n v="0"/>
    <n v="0"/>
    <n v="1318"/>
    <n v="1055"/>
    <n v="1241"/>
    <n v="3614"/>
    <n v="1317"/>
    <n v="1054"/>
    <n v="1241"/>
  </r>
  <r>
    <s v="ILE-DE-FRANCE"/>
    <x v="10"/>
    <x v="53"/>
    <s v="077"/>
    <s v="077015"/>
    <s v="43200"/>
    <x v="461"/>
    <n v="26770005200298"/>
    <s v="AGFA"/>
    <x v="1"/>
    <x v="1"/>
    <n v="5714"/>
    <n v="5690"/>
    <n v="0.99580000000000002"/>
    <s v="1"/>
    <n v="2736"/>
    <n v="2713"/>
    <n v="0.99380000000000002"/>
    <n v="0.99159356725146197"/>
    <n v="0.24704455895725999"/>
    <n v="0.74454900829420201"/>
    <n v="0.74875544104274006"/>
    <n v="1374"/>
    <n v="1620"/>
    <n v="2002"/>
    <n v="4996"/>
    <n v="-0.493549576115002"/>
    <n v="-0.71230687270000004"/>
    <n v="-0.64815465729349697"/>
  </r>
  <r>
    <s v="ILE-DE-FRANCE"/>
    <x v="10"/>
    <x v="53"/>
    <s v="077"/>
    <s v="077040"/>
    <s v="41400"/>
    <x v="462"/>
    <n v="26770008600023"/>
    <s v="CPAGE"/>
    <x v="1"/>
    <x v="0"/>
    <n v="3493"/>
    <n v="3413"/>
    <n v="0.97709999999999997"/>
    <s v="1"/>
    <n v="2135"/>
    <n v="2055"/>
    <n v="0.97919999999999996"/>
    <n v="0.96252927400468402"/>
    <n v="0.91446028513238309"/>
    <n v="4.8068988872300933E-2"/>
    <n v="6.263971486761688E-2"/>
    <n v="2454"/>
    <n v="2282"/>
    <n v="2408"/>
    <n v="7144"/>
    <n v="0.19416058394160601"/>
    <n v="-0.35463800899999998"/>
    <n v="-0.294462349838851"/>
  </r>
  <r>
    <s v="ILE-DE-FRANCE"/>
    <x v="10"/>
    <x v="53"/>
    <s v="077"/>
    <s v="077034"/>
    <s v="10000"/>
    <x v="463"/>
    <n v="20006345100013"/>
    <s v="CPAGE"/>
    <x v="1"/>
    <x v="0"/>
    <n v="6929"/>
    <n v="0"/>
    <n v="0"/>
    <s v="0"/>
    <n v="3868"/>
    <n v="0"/>
    <n v="0"/>
    <n v="0"/>
    <n v="0"/>
    <n v="0"/>
    <n v="0"/>
    <n v="4834"/>
    <n v="3574"/>
    <n v="4085"/>
    <n v="12493"/>
    <n v="4833"/>
    <n v="3573"/>
    <n v="4085"/>
  </r>
  <r>
    <s v="ILE-DE-FRANCE"/>
    <x v="10"/>
    <x v="53"/>
    <s v="077"/>
    <s v="077211"/>
    <s v="50000"/>
    <x v="464"/>
    <n v="20006347700018"/>
    <s v="MIPIH"/>
    <x v="1"/>
    <x v="1"/>
    <n v="18125"/>
    <n v="17919"/>
    <n v="0.98860000000000003"/>
    <s v="1"/>
    <n v="6906"/>
    <n v="0"/>
    <n v="7.1000000000000004E-3"/>
    <n v="0"/>
    <n v="0"/>
    <n v="0"/>
    <n v="0.98860000000000003"/>
    <n v="11325"/>
    <n v="10474"/>
    <n v="11450"/>
    <n v="33249"/>
    <n v="11324"/>
    <n v="85.561983471100007"/>
    <n v="-0.36101344941123897"/>
  </r>
  <r>
    <s v="ILE-DE-FRANCE"/>
    <x v="10"/>
    <x v="54"/>
    <s v="093"/>
    <s v="093016"/>
    <s v="21900"/>
    <x v="465"/>
    <n v="26930261800013"/>
    <s v="AGFA"/>
    <x v="1"/>
    <x v="0"/>
    <n v="4081"/>
    <n v="4018"/>
    <n v="0.98460000000000003"/>
    <s v="1"/>
    <n v="3838"/>
    <n v="3777"/>
    <n v="0.98450000000000004"/>
    <n v="0.98410630536737898"/>
    <n v="0.96052398654629112"/>
    <n v="2.3582318821087855E-2"/>
    <n v="2.4076013453708911E-2"/>
    <n v="3043"/>
    <n v="2600"/>
    <n v="2838"/>
    <n v="8481"/>
    <n v="-0.19433412761450899"/>
    <n v="-0.35929029080000002"/>
    <n v="-0.293678446988552"/>
  </r>
  <r>
    <s v="ILE-DE-FRANCE"/>
    <x v="10"/>
    <x v="54"/>
    <s v="093"/>
    <s v="093108"/>
    <s v="22500"/>
    <x v="466"/>
    <n v="26930101600011"/>
    <s v="MIPIH"/>
    <x v="1"/>
    <x v="1"/>
    <n v="7533"/>
    <n v="7512"/>
    <n v="0.99719999999999998"/>
    <s v="1"/>
    <n v="3917"/>
    <n v="768"/>
    <n v="0.51190000000000002"/>
    <n v="0.19606841970896099"/>
    <n v="9.1448931116389492E-2"/>
    <n v="0.1046194885925715"/>
    <n v="0.90575106888361046"/>
    <n v="4478"/>
    <n v="3829"/>
    <n v="4218"/>
    <n v="12525"/>
    <n v="4.8307291666666696"/>
    <n v="1.8621973900000002E-2"/>
    <n v="-0.43849840255591099"/>
  </r>
  <r>
    <s v="ILE-DE-FRANCE"/>
    <x v="10"/>
    <x v="54"/>
    <s v="093"/>
    <s v="093036"/>
    <s v="28300"/>
    <x v="467"/>
    <n v="26930116400019"/>
    <s v="MacKesson"/>
    <x v="1"/>
    <x v="0"/>
    <n v="6757"/>
    <n v="2"/>
    <n v="2.9999999999999997E-4"/>
    <s v="0"/>
    <n v="861"/>
    <n v="3"/>
    <n v="1.1999999999999999E-3"/>
    <n v="3.4843205574912901E-3"/>
    <n v="3.5848718408316901E-4"/>
    <n v="3.125833373408121E-3"/>
    <n v="-5.8487184083169034E-5"/>
    <n v="3784"/>
    <n v="3139"/>
    <n v="3389"/>
    <n v="10312"/>
    <n v="1260.3333333333301"/>
    <n v="1045.3333333333001"/>
    <n v="1693.5"/>
  </r>
  <r>
    <s v="ILE-DE-FRANCE"/>
    <x v="10"/>
    <x v="54"/>
    <s v="093"/>
    <s v="093035"/>
    <s v="20300"/>
    <x v="468"/>
    <n v="26930093500013"/>
    <s v="CPAGE"/>
    <x v="1"/>
    <x v="0"/>
    <n v="3068"/>
    <n v="3"/>
    <n v="1E-3"/>
    <s v="0"/>
    <n v="2145"/>
    <n v="2"/>
    <n v="8.9999999999999998E-4"/>
    <n v="9.3240093240093197E-4"/>
    <n v="0"/>
    <n v="9.3240093240093197E-4"/>
    <n v="1E-3"/>
    <n v="2019"/>
    <n v="1941"/>
    <n v="2077"/>
    <n v="6037"/>
    <n v="1008.5"/>
    <n v="646"/>
    <n v="691.33333333333303"/>
  </r>
  <r>
    <s v="ILE-DE-FRANCE"/>
    <x v="10"/>
    <x v="54"/>
    <s v="093"/>
    <s v="093014"/>
    <s v="21300"/>
    <x v="469"/>
    <n v="20001803400013"/>
    <s v="MacKesson"/>
    <x v="1"/>
    <x v="1"/>
    <n v="5297"/>
    <n v="3"/>
    <n v="5.9999999999999995E-4"/>
    <s v="0"/>
    <n v="4419"/>
    <n v="3"/>
    <n v="5.9999999999999995E-4"/>
    <n v="6.7888662593346897E-4"/>
    <n v="4.2182227221597304E-4"/>
    <n v="2.5706435371749593E-4"/>
    <n v="1.781777277840269E-4"/>
    <n v="5198"/>
    <n v="4072"/>
    <n v="4378"/>
    <n v="13648"/>
    <n v="1731.6666666666699"/>
    <n v="1356.3333333333001"/>
    <n v="1458.3333333333301"/>
  </r>
  <r>
    <s v="ILE-DE-FRANCE"/>
    <x v="10"/>
    <x v="55"/>
    <s v="094"/>
    <s v="094008"/>
    <s v="47700"/>
    <x v="470"/>
    <n v="26940115400019"/>
    <s v="AGFA"/>
    <x v="1"/>
    <x v="1"/>
    <n v="6173"/>
    <n v="6115"/>
    <n v="0.99060000000000004"/>
    <s v="1"/>
    <n v="3972"/>
    <n v="3913"/>
    <n v="0.98950000000000005"/>
    <n v="0.98514602215508595"/>
    <n v="0.96210374639769403"/>
    <n v="2.3042275757391928E-2"/>
    <n v="2.849625360230601E-2"/>
    <n v="5891"/>
    <n v="4813"/>
    <n v="5154"/>
    <n v="15858"/>
    <n v="0.50549450549450603"/>
    <n v="-0.19996675529999999"/>
    <n v="-0.157154538021259"/>
  </r>
  <r>
    <s v="ILE-DE-FRANCE"/>
    <x v="10"/>
    <x v="55"/>
    <s v="094"/>
    <s v="094032"/>
    <s v="49300"/>
    <x v="471"/>
    <n v="26940106300012"/>
    <s v="CPAGE"/>
    <x v="1"/>
    <x v="1"/>
    <n v="3930"/>
    <n v="3845"/>
    <n v="0.97840000000000005"/>
    <s v="1"/>
    <n v="3214"/>
    <n v="3130"/>
    <n v="0.9829"/>
    <n v="0.97386434349719997"/>
    <n v="0.98036620339730907"/>
    <n v="-6.5018599001090971E-3"/>
    <n v="-1.9662033973090187E-3"/>
    <n v="1891"/>
    <n v="1908"/>
    <n v="2211"/>
    <n v="6010"/>
    <n v="-0.39584664536741199"/>
    <n v="-0.59447396389999996"/>
    <n v="-0.42496749024707398"/>
  </r>
  <r>
    <s v="ILE-DE-FRANCE"/>
    <x v="10"/>
    <x v="55"/>
    <s v="094"/>
    <s v="094103"/>
    <s v="43000"/>
    <x v="472"/>
    <n v="26940134500013"/>
    <s v="CPAGE"/>
    <x v="1"/>
    <x v="0"/>
    <n v="1864"/>
    <n v="1839"/>
    <n v="0.98660000000000003"/>
    <s v="1"/>
    <n v="989"/>
    <n v="476"/>
    <n v="0.81210000000000004"/>
    <n v="0.48129423660262899"/>
    <n v="0.11491829204006301"/>
    <n v="0.36637594456256595"/>
    <n v="0.87168170795993705"/>
    <n v="1499"/>
    <n v="1240"/>
    <n v="1435"/>
    <n v="4174"/>
    <n v="2.1491596638655501"/>
    <n v="-0.32791327910000001"/>
    <n v="-0.21968461120173999"/>
  </r>
  <r>
    <s v="ILE-DE-FRANCE"/>
    <x v="10"/>
    <x v="55"/>
    <s v="094"/>
    <s v="094034"/>
    <s v="50100"/>
    <x v="473"/>
    <n v="20002709200010"/>
    <s v="AGFA"/>
    <x v="1"/>
    <x v="1"/>
    <n v="4112"/>
    <n v="3990"/>
    <n v="0.97030000000000005"/>
    <s v="1"/>
    <n v="2403"/>
    <n v="811"/>
    <n v="0.48609999999999998"/>
    <n v="0.337494798168955"/>
    <n v="0.271404399323181"/>
    <n v="6.6090398845774001E-2"/>
    <n v="0.698895600676819"/>
    <n v="2370"/>
    <n v="2048"/>
    <n v="2307"/>
    <n v="6725"/>
    <n v="1.9223181257706501"/>
    <n v="0.1076257436"/>
    <n v="-0.42180451127819601"/>
  </r>
  <r>
    <s v="ILE-DE-FRANCE"/>
    <x v="10"/>
    <x v="55"/>
    <s v="094"/>
    <s v="094023"/>
    <s v="40100"/>
    <x v="474"/>
    <n v="26940120400012"/>
    <s v="MacKesson"/>
    <x v="1"/>
    <x v="0"/>
    <n v="5370"/>
    <n v="0"/>
    <n v="0"/>
    <s v="0"/>
    <n v="3334"/>
    <n v="0"/>
    <n v="0"/>
    <n v="0"/>
    <n v="0"/>
    <n v="0"/>
    <n v="0"/>
    <n v="3982"/>
    <n v="3428"/>
    <n v="3418"/>
    <n v="10828"/>
    <n v="3981"/>
    <n v="3427"/>
    <n v="3418"/>
  </r>
  <r>
    <s v="ILE-DE-FRANCE"/>
    <x v="10"/>
    <x v="56"/>
    <s v="095"/>
    <s v="095007"/>
    <s v="50000"/>
    <x v="475"/>
    <n v="26950010400014"/>
    <s v="BERGER LEVRAULT DIS"/>
    <x v="0"/>
    <x v="0"/>
    <n v="1013"/>
    <n v="1013"/>
    <n v="1"/>
    <s v="1"/>
    <n v="762"/>
    <n v="762"/>
    <n v="1"/>
    <n v="1"/>
    <n v="0.99813084112149508"/>
    <n v="1.8691588785049174E-3"/>
    <n v="1.8691588785049174E-3"/>
    <n v="670"/>
    <n v="371"/>
    <n v="655"/>
    <n v="1696"/>
    <n v="-0.12073490813648299"/>
    <n v="-0.6376953125"/>
    <n v="-0.35340572556762101"/>
  </r>
  <r>
    <s v="ILE-DE-FRANCE"/>
    <x v="10"/>
    <x v="56"/>
    <s v="095"/>
    <s v="095004"/>
    <s v="10100"/>
    <x v="476"/>
    <n v="26950163100015"/>
    <s v="MIPIH"/>
    <x v="1"/>
    <x v="1"/>
    <n v="9446"/>
    <n v="9440"/>
    <n v="0.99939999999999996"/>
    <s v="1"/>
    <n v="6190"/>
    <n v="6187"/>
    <n v="0.99919999999999998"/>
    <n v="0.99951534733441005"/>
    <n v="5.89542760372566E-2"/>
    <n v="0.94056107129715349"/>
    <n v="0.9404457239627434"/>
    <n v="5610"/>
    <n v="4855"/>
    <n v="5045"/>
    <n v="15510"/>
    <n v="-9.3260061419104603E-2"/>
    <n v="-0.47885358519999999"/>
    <n v="-0.46557203389830498"/>
  </r>
  <r>
    <s v="ILE-DE-FRANCE"/>
    <x v="10"/>
    <x v="56"/>
    <s v="095"/>
    <s v="095007"/>
    <s v="03200"/>
    <x v="477"/>
    <n v="26950008800019"/>
    <s v="MIPIH"/>
    <x v="1"/>
    <x v="0"/>
    <n v="2377"/>
    <n v="2377"/>
    <n v="1"/>
    <s v="1"/>
    <n v="1900"/>
    <n v="1899"/>
    <n v="0.99609999999999999"/>
    <n v="0.99947368421052596"/>
    <n v="0.87977632805218997"/>
    <n v="0.11969735615833599"/>
    <n v="0.12022367194781003"/>
    <n v="1096"/>
    <n v="954"/>
    <n v="986"/>
    <n v="3036"/>
    <n v="-0.42285413375460801"/>
    <n v="-0.58575770729999999"/>
    <n v="-0.58519141775347105"/>
  </r>
  <r>
    <s v="ILE-DE-FRANCE"/>
    <x v="10"/>
    <x v="56"/>
    <s v="095"/>
    <s v="095007"/>
    <s v="11600"/>
    <x v="478"/>
    <n v="26950472600010"/>
    <s v="AGFA"/>
    <x v="1"/>
    <x v="0"/>
    <n v="5866"/>
    <n v="5828"/>
    <n v="0.99350000000000005"/>
    <s v="1"/>
    <n v="3958"/>
    <n v="3917"/>
    <n v="0.99270000000000003"/>
    <n v="0.98964123294593198"/>
    <n v="0.99158538917575112"/>
    <n v="-1.9441562298191384E-3"/>
    <n v="1.9146108242489301E-3"/>
    <n v="4152"/>
    <n v="3637"/>
    <n v="4166"/>
    <n v="11955"/>
    <n v="5.9994894051569998E-2"/>
    <n v="-0.28051434219999999"/>
    <n v="-0.28517501715854499"/>
  </r>
  <r>
    <s v="ILE-DE-FRANCE"/>
    <x v="10"/>
    <x v="56"/>
    <s v="095"/>
    <s v="095015"/>
    <s v="50000"/>
    <x v="479"/>
    <n v="20002688800012"/>
    <s v="CPAGE"/>
    <x v="1"/>
    <x v="0"/>
    <n v="1788"/>
    <n v="1772"/>
    <n v="0.99109999999999998"/>
    <s v="1"/>
    <n v="1337"/>
    <n v="1322"/>
    <n v="0.99309999999999998"/>
    <n v="0.98878085265519799"/>
    <n v="0.99129906920275213"/>
    <n v="-2.5182165475541307E-3"/>
    <n v="-1.9906920275214457E-4"/>
    <n v="1784"/>
    <n v="1429"/>
    <n v="1443"/>
    <n v="4656"/>
    <n v="0.34947049924356999"/>
    <n v="-0.37896566710000001"/>
    <n v="-0.185665914221219"/>
  </r>
  <r>
    <s v="ILE-DE-FRANCE"/>
    <x v="10"/>
    <x v="56"/>
    <s v="095"/>
    <s v="095032"/>
    <s v="12000"/>
    <x v="480"/>
    <n v="26950015300011"/>
    <s v="CPAGE"/>
    <x v="1"/>
    <x v="1"/>
    <n v="8241"/>
    <n v="8193"/>
    <n v="0.99419999999999997"/>
    <s v="1"/>
    <n v="5391"/>
    <n v="13"/>
    <n v="0.3911"/>
    <n v="2.4114264514932299E-3"/>
    <n v="0"/>
    <n v="2.4114264514932299E-3"/>
    <n v="0.99419999999999997"/>
    <n v="7675"/>
    <n v="6699"/>
    <n v="7048"/>
    <n v="21422"/>
    <n v="589.38461538461502"/>
    <n v="0.57958028770000003"/>
    <n v="-0.139753448065422"/>
  </r>
  <r>
    <s v="ILE-DE-FRANCE"/>
    <x v="10"/>
    <x v="56"/>
    <s v="095"/>
    <s v="095005"/>
    <s v="11600"/>
    <x v="481"/>
    <n v="20004866800012"/>
    <s v="CPAGE"/>
    <x v="1"/>
    <x v="0"/>
    <n v="2675"/>
    <n v="2619"/>
    <n v="0.97909999999999997"/>
    <s v="1"/>
    <n v="1804"/>
    <n v="1"/>
    <n v="0.38990000000000002"/>
    <n v="5.5432372505543205E-4"/>
    <n v="0"/>
    <n v="5.5432372505543205E-4"/>
    <n v="0.97909999999999997"/>
    <n v="3112"/>
    <n v="2540"/>
    <n v="2553"/>
    <n v="8205"/>
    <n v="3111"/>
    <n v="1.0922570015999999"/>
    <n v="-2.5200458190148899E-2"/>
  </r>
  <r>
    <s v="ILE-DE-FRANCE"/>
    <x v="10"/>
    <x v="56"/>
    <s v="095"/>
    <s v="095103"/>
    <s v="11000"/>
    <x v="482"/>
    <n v="26950004700015"/>
    <s v="MIPIH"/>
    <x v="1"/>
    <x v="0"/>
    <n v="9047"/>
    <n v="9044"/>
    <n v="0.99970000000000003"/>
    <s v="1"/>
    <n v="4175"/>
    <n v="0"/>
    <n v="0.50819999999999999"/>
    <n v="0"/>
    <n v="0"/>
    <n v="0"/>
    <n v="0.99970000000000003"/>
    <n v="4985"/>
    <n v="3771"/>
    <n v="4760"/>
    <n v="13516"/>
    <n v="4984"/>
    <n v="-0.1034236805"/>
    <n v="-0.47368421052631599"/>
  </r>
  <r>
    <s v="ILE-DE-FRANCE"/>
    <x v="10"/>
    <x v="57"/>
    <s v="078"/>
    <s v="078038"/>
    <s v="35500"/>
    <x v="483"/>
    <n v="26780240300019"/>
    <s v="MIPIH"/>
    <x v="1"/>
    <x v="0"/>
    <n v="2599"/>
    <n v="2598"/>
    <n v="0.99960000000000004"/>
    <s v="1"/>
    <n v="1811"/>
    <n v="1811"/>
    <n v="1"/>
    <n v="1"/>
    <n v="0.99966644429619711"/>
    <n v="3.3355570380289024E-4"/>
    <n v="-6.6444296197065711E-5"/>
    <n v="1301"/>
    <n v="1189"/>
    <n v="1350"/>
    <n v="3840"/>
    <n v="-0.28161236885698498"/>
    <n v="-0.49703891709999998"/>
    <n v="-0.48036951501154701"/>
  </r>
  <r>
    <s v="ILE-DE-FRANCE"/>
    <x v="10"/>
    <x v="57"/>
    <s v="078"/>
    <s v="078011"/>
    <s v="31100"/>
    <x v="484"/>
    <n v="26780580200019"/>
    <s v="MIPIH"/>
    <x v="1"/>
    <x v="1"/>
    <n v="11650"/>
    <n v="11647"/>
    <n v="0.99970000000000003"/>
    <s v="1"/>
    <n v="6180"/>
    <n v="6176"/>
    <n v="0.99990000000000001"/>
    <n v="0.99935275080906205"/>
    <n v="0.48300871974574205"/>
    <n v="0.51634403106332005"/>
    <n v="0.51669128025425803"/>
    <n v="8228"/>
    <n v="7210"/>
    <n v="7001"/>
    <n v="22439"/>
    <n v="0.33225388601036299"/>
    <n v="-0.34662437699999998"/>
    <n v="-0.39890100455052802"/>
  </r>
  <r>
    <s v="ILE-DE-FRANCE"/>
    <x v="10"/>
    <x v="57"/>
    <s v="078"/>
    <s v="078024"/>
    <s v="35000"/>
    <x v="485"/>
    <n v="20003030200018"/>
    <s v="BERGER LEVRAULT DIS"/>
    <x v="1"/>
    <x v="0"/>
    <n v="1518"/>
    <n v="1516"/>
    <n v="0.99870000000000003"/>
    <s v="0"/>
    <n v="583"/>
    <n v="581"/>
    <n v="0.99919999999999998"/>
    <n v="0.99656946826758197"/>
    <n v="0.97433962264150908"/>
    <n v="2.2229845626072886E-2"/>
    <n v="2.4360377358490948E-2"/>
    <n v="1138"/>
    <n v="881"/>
    <n v="1130"/>
    <n v="3149"/>
    <n v="0.95869191049913904"/>
    <n v="-0.31652443749999998"/>
    <n v="-0.25461741424802098"/>
  </r>
  <r>
    <s v="ILE-DE-FRANCE"/>
    <x v="10"/>
    <x v="57"/>
    <s v="078"/>
    <s v="078074"/>
    <s v="34600"/>
    <x v="486"/>
    <n v="26780234600010"/>
    <s v="BERGER LEVRAULT DIS"/>
    <x v="1"/>
    <x v="0"/>
    <n v="879"/>
    <n v="829"/>
    <n v="0.94310000000000005"/>
    <s v="0"/>
    <n v="970"/>
    <n v="922"/>
    <n v="0.96970000000000001"/>
    <n v="0.95051546391752595"/>
    <n v="0.94547053649956003"/>
    <n v="5.0449274179659165E-3"/>
    <n v="-2.3705364995599831E-3"/>
    <n v="822"/>
    <n v="667"/>
    <n v="663"/>
    <n v="2152"/>
    <n v="-0.108459869848156"/>
    <n v="-0.46554487179999998"/>
    <n v="-0.20024125452352201"/>
  </r>
  <r>
    <s v="ILE-DE-FRANCE"/>
    <x v="10"/>
    <x v="57"/>
    <s v="078"/>
    <s v="078074"/>
    <s v="00100"/>
    <x v="487"/>
    <n v="26780249400018"/>
    <s v="AGFA"/>
    <x v="0"/>
    <x v="0"/>
    <n v="498"/>
    <n v="474"/>
    <n v="0.95179999999999998"/>
    <s v="0"/>
    <n v="415"/>
    <n v="392"/>
    <n v="0.94269999999999998"/>
    <n v="0.944578313253012"/>
    <n v="0.95170454545454508"/>
    <n v="-7.1262322015330781E-3"/>
    <n v="9.5454545454898287E-5"/>
    <n v="331"/>
    <n v="263"/>
    <n v="308"/>
    <n v="902"/>
    <n v="-0.155612244897959"/>
    <n v="-0.4486373166"/>
    <n v="-0.35021097046413502"/>
  </r>
  <r>
    <s v="ILE-DE-FRANCE"/>
    <x v="10"/>
    <x v="57"/>
    <s v="078"/>
    <s v="078074"/>
    <s v="37900"/>
    <x v="488"/>
    <n v="26780007600064"/>
    <s v="AGFA"/>
    <x v="1"/>
    <x v="0"/>
    <n v="2603"/>
    <n v="2576"/>
    <n v="0.98960000000000004"/>
    <s v="1"/>
    <n v="386"/>
    <n v="357"/>
    <n v="0.98650000000000004"/>
    <n v="0.92487046632124303"/>
    <n v="0.39975093399750905"/>
    <n v="0.52511953232373398"/>
    <n v="0.58984906600249098"/>
    <n v="1931"/>
    <n v="1483"/>
    <n v="1696"/>
    <n v="5110"/>
    <n v="4.4089635854341704"/>
    <n v="-0.54841656520000004"/>
    <n v="-0.341614906832298"/>
  </r>
  <r>
    <s v="ILE-DE-FRANCE"/>
    <x v="10"/>
    <x v="57"/>
    <s v="078"/>
    <s v="078011"/>
    <s v="31200"/>
    <x v="489"/>
    <n v="26780244500010"/>
    <s v="AGFA"/>
    <x v="1"/>
    <x v="0"/>
    <n v="1518"/>
    <n v="1436"/>
    <n v="0.94599999999999995"/>
    <s v="1"/>
    <n v="952"/>
    <n v="876"/>
    <n v="0.94979999999999998"/>
    <n v="0.92016806722689104"/>
    <n v="0.41425215348472999"/>
    <n v="0.50591591374216105"/>
    <n v="0.53174784651526996"/>
    <n v="1012"/>
    <n v="1090"/>
    <n v="970"/>
    <n v="3072"/>
    <n v="0.15525114155251199"/>
    <n v="-0.28052805279999998"/>
    <n v="-0.32451253481894099"/>
  </r>
  <r>
    <s v="ILE-DE-FRANCE"/>
    <x v="10"/>
    <x v="57"/>
    <s v="078"/>
    <s v="078038"/>
    <s v="39100"/>
    <x v="490"/>
    <n v="26780271800028"/>
    <s v="MacKesson"/>
    <x v="1"/>
    <x v="1"/>
    <n v="11710"/>
    <n v="10426"/>
    <n v="0.89039999999999997"/>
    <s v="1"/>
    <n v="4557"/>
    <n v="3499"/>
    <n v="0.7702"/>
    <n v="0.76782971253017296"/>
    <n v="0"/>
    <n v="0.76782971253017296"/>
    <n v="0.89039999999999997"/>
    <n v="7040"/>
    <n v="6580"/>
    <n v="6627"/>
    <n v="20247"/>
    <n v="1.0120034295513001"/>
    <n v="-0.27059084360000002"/>
    <n v="-0.36437751774410099"/>
  </r>
  <r>
    <s v="ILE-DE-FRANCE"/>
    <x v="10"/>
    <x v="57"/>
    <s v="078"/>
    <s v="078122"/>
    <s v="35800"/>
    <x v="491"/>
    <n v="26780238700071"/>
    <s v="MIPIH"/>
    <x v="1"/>
    <x v="0"/>
    <n v="7979"/>
    <n v="7974"/>
    <n v="0.99939999999999996"/>
    <s v="1"/>
    <n v="3810"/>
    <n v="1826"/>
    <n v="0.98750000000000004"/>
    <n v="0.47926509186351701"/>
    <n v="7.1943526584559894E-2"/>
    <n v="0.40732156527895713"/>
    <n v="0.92745647341544002"/>
    <n v="3466"/>
    <n v="3302"/>
    <n v="3275"/>
    <n v="10043"/>
    <n v="0.89813800657174103"/>
    <n v="-0.55701636710000002"/>
    <n v="-0.58929019312766495"/>
  </r>
  <r>
    <s v="ILE-DE-FRANCE"/>
    <x v="10"/>
    <x v="57"/>
    <s v="078"/>
    <s v="078074"/>
    <s v="09500"/>
    <x v="492"/>
    <n v="26780247800011"/>
    <s v="CPAGE"/>
    <x v="1"/>
    <x v="0"/>
    <n v="1245"/>
    <n v="1191"/>
    <n v="0.95660000000000001"/>
    <s v="0"/>
    <n v="461"/>
    <n v="174"/>
    <n v="0.72960000000000003"/>
    <n v="0.37744034707158403"/>
    <n v="1.1098779134295202E-3"/>
    <n v="0.37633046915815449"/>
    <n v="0.95549012208657047"/>
    <n v="963"/>
    <n v="790"/>
    <n v="1009"/>
    <n v="2762"/>
    <n v="4.5344827586206904"/>
    <n v="-0.14130434780000001"/>
    <n v="-0.15281276238455099"/>
  </r>
  <r>
    <s v="ILE-DE-FRANCE"/>
    <x v="10"/>
    <x v="57"/>
    <s v="078"/>
    <s v="078122"/>
    <s v="32000"/>
    <x v="493"/>
    <n v="26780577800011"/>
    <s v="MIPIH"/>
    <x v="1"/>
    <x v="0"/>
    <n v="6894"/>
    <n v="6888"/>
    <n v="0.99909999999999999"/>
    <s v="1"/>
    <n v="3659"/>
    <n v="695"/>
    <n v="0.86009999999999998"/>
    <n v="0.18994260726974599"/>
    <n v="0.13735276502295901"/>
    <n v="5.2589842246786977E-2"/>
    <n v="0.86174723497704098"/>
    <n v="3906"/>
    <n v="3055"/>
    <n v="3270"/>
    <n v="10231"/>
    <n v="4.6201438848920899"/>
    <n v="-0.46450482030000001"/>
    <n v="-0.52526132404181203"/>
  </r>
  <r>
    <s v="ILE-DE-FRANCE"/>
    <x v="10"/>
    <x v="57"/>
    <s v="078"/>
    <s v="078024"/>
    <s v="37500"/>
    <x v="494"/>
    <n v="20007630500016"/>
    <s v="AGFA"/>
    <x v="0"/>
    <x v="0"/>
    <n v="1897"/>
    <n v="518"/>
    <n v="0.27310000000000001"/>
    <s v="0"/>
    <n v="1437"/>
    <n v="138"/>
    <n v="0.26879999999999998"/>
    <n v="9.6033402922755695E-2"/>
    <n v="5.4424432263116697E-2"/>
    <n v="4.1608970659638998E-2"/>
    <n v="0.21867556773688332"/>
    <n v="929"/>
    <n v="883"/>
    <n v="920"/>
    <n v="2732"/>
    <n v="5.7318840579710102"/>
    <n v="0.46192052979999998"/>
    <n v="0.77606177606177595"/>
  </r>
  <r>
    <s v="SUD-EST OUTRE-MER"/>
    <x v="11"/>
    <x v="58"/>
    <s v="104"/>
    <s v="104015"/>
    <s v="64000"/>
    <x v="495"/>
    <n v="26974231800034"/>
    <s v="MIPIH"/>
    <x v="0"/>
    <x v="0"/>
    <n v="3936"/>
    <n v="3936"/>
    <n v="1"/>
    <s v="1"/>
    <n v="191"/>
    <n v="190"/>
    <n v="0.96609999999999996"/>
    <n v="0.99476439790575899"/>
    <n v="0.8925143953934741"/>
    <n v="0.10225000251228489"/>
    <n v="0.1074856046065259"/>
    <n v="215"/>
    <n v="470"/>
    <n v="645"/>
    <n v="1330"/>
    <n v="0.13157894736842099"/>
    <n v="-0.86309350419999997"/>
    <n v="-0.83612804878048796"/>
  </r>
  <r>
    <s v="SUD-EST OUTRE-MER"/>
    <x v="11"/>
    <x v="58"/>
    <s v="104"/>
    <s v="104014"/>
    <s v="68500"/>
    <x v="496"/>
    <n v="26974118700059"/>
    <s v="AGFA"/>
    <x v="1"/>
    <x v="0"/>
    <n v="1990"/>
    <n v="1971"/>
    <n v="0.99050000000000005"/>
    <s v="1"/>
    <n v="1253"/>
    <n v="1236"/>
    <n v="0.99329999999999996"/>
    <n v="0.98643256185155603"/>
    <n v="0.8925143953934741"/>
    <n v="9.3918166458081931E-2"/>
    <n v="9.7985604606525945E-2"/>
    <n v="558"/>
    <n v="501"/>
    <n v="486"/>
    <n v="1545"/>
    <n v="-0.54854368932038799"/>
    <n v="-0.78887484200000002"/>
    <n v="-0.75342465753424703"/>
  </r>
  <r>
    <s v="SUD-EST OUTRE-MER"/>
    <x v="11"/>
    <x v="58"/>
    <s v="104"/>
    <s v="104015"/>
    <s v="65000"/>
    <x v="497"/>
    <n v="26974214400034"/>
    <s v="AGFA"/>
    <x v="1"/>
    <x v="0"/>
    <n v="1185"/>
    <n v="1131"/>
    <n v="0.95440000000000003"/>
    <s v="1"/>
    <n v="433"/>
    <n v="379"/>
    <n v="0.96609999999999996"/>
    <n v="0.87528868360277101"/>
    <n v="0.8925143953934741"/>
    <n v="-1.7225711790703091E-2"/>
    <n v="6.1885604606525924E-2"/>
    <n v="163"/>
    <n v="172"/>
    <n v="192"/>
    <n v="527"/>
    <n v="-0.56992084432717705"/>
    <n v="-0.89030612239999996"/>
    <n v="-0.83023872679045096"/>
  </r>
  <r>
    <s v="SUD-EST OUTRE-MER"/>
    <x v="11"/>
    <x v="58"/>
    <s v="104"/>
    <s v="104014"/>
    <s v="09700"/>
    <x v="498"/>
    <n v="20003001300011"/>
    <s v="MIPIH"/>
    <x v="1"/>
    <x v="1"/>
    <n v="13788"/>
    <n v="3254"/>
    <n v="0.23599999999999999"/>
    <s v="0"/>
    <n v="12199"/>
    <n v="1604"/>
    <n v="8.9599999999999999E-2"/>
    <n v="0.131486187392409"/>
    <n v="3.4081226924169303E-4"/>
    <n v="0.13114537512316732"/>
    <n v="0.23565918773075831"/>
    <n v="4107"/>
    <n v="3842"/>
    <n v="4528"/>
    <n v="12477"/>
    <n v="1.56047381546135"/>
    <n v="1.8757485030000001"/>
    <n v="0.39151813153042397"/>
  </r>
  <r>
    <s v="SUD-EST OUTRE-MER"/>
    <x v="12"/>
    <x v="59"/>
    <s v="103"/>
    <s v="103004"/>
    <s v="09000"/>
    <x v="499"/>
    <n v="26972071000012"/>
    <s v="CPAGE"/>
    <x v="0"/>
    <x v="0"/>
    <n v="368"/>
    <n v="367"/>
    <n v="0.99729999999999996"/>
    <s v="0"/>
    <n v="301"/>
    <n v="277"/>
    <n v="0.9224"/>
    <n v="0.92026578073089704"/>
    <n v="0.99202127659574513"/>
    <n v="-7.1755495864848085E-2"/>
    <n v="5.278723404254837E-3"/>
    <n v="45"/>
    <n v="39"/>
    <n v="53"/>
    <n v="137"/>
    <n v="-0.83754512635379097"/>
    <n v="-0.87378640780000005"/>
    <n v="-0.85558583106267005"/>
  </r>
  <r>
    <s v="SUD-EST OUTRE-MER"/>
    <x v="12"/>
    <x v="59"/>
    <s v="103"/>
    <s v="103004"/>
    <s v="07500"/>
    <x v="500"/>
    <n v="26972087600011"/>
    <s v="AGFA"/>
    <x v="0"/>
    <x v="0"/>
    <n v="489"/>
    <n v="461"/>
    <n v="0.94269999999999998"/>
    <s v="1"/>
    <n v="387"/>
    <n v="356"/>
    <n v="0.91820000000000002"/>
    <n v="0.91989664082687295"/>
    <n v="0.8925143953934741"/>
    <n v="2.7382245433398844E-2"/>
    <n v="5.018560460652588E-2"/>
    <n v="87"/>
    <n v="84"/>
    <n v="67"/>
    <n v="238"/>
    <n v="-0.75561797752809001"/>
    <n v="-0.75862068969999996"/>
    <n v="-0.85466377440347097"/>
  </r>
  <r>
    <s v="SUD-EST OUTRE-MER"/>
    <x v="12"/>
    <x v="59"/>
    <s v="103"/>
    <s v="103004"/>
    <s v="93000"/>
    <x v="501"/>
    <n v="26972072800014"/>
    <s v="AGFA"/>
    <x v="1"/>
    <x v="0"/>
    <n v="1407"/>
    <n v="1293"/>
    <n v="0.91900000000000004"/>
    <s v="1"/>
    <n v="919"/>
    <n v="816"/>
    <n v="0.9194"/>
    <n v="0.88792165397170797"/>
    <n v="0.88284286507495802"/>
    <n v="5.0787888967499528E-3"/>
    <n v="3.6157134925042023E-2"/>
    <n v="287"/>
    <n v="241"/>
    <n v="310"/>
    <n v="838"/>
    <n v="-0.64828431372549"/>
    <n v="-0.83738191630000003"/>
    <n v="-0.76024748646558404"/>
  </r>
  <r>
    <s v="SUD-EST OUTRE-MER"/>
    <x v="12"/>
    <x v="59"/>
    <s v="103"/>
    <s v="103004"/>
    <s v="05500"/>
    <x v="502"/>
    <n v="26972073600017"/>
    <s v="CPAGE"/>
    <x v="0"/>
    <x v="0"/>
    <n v="384"/>
    <n v="333"/>
    <n v="0.86719999999999997"/>
    <s v="1"/>
    <n v="322"/>
    <n v="269"/>
    <n v="0.86570000000000003"/>
    <n v="0.83540372670807495"/>
    <n v="0.8925143953934741"/>
    <n v="-5.7110668685399157E-2"/>
    <n v="-2.5314395393474132E-2"/>
    <n v="37"/>
    <n v="46"/>
    <n v="7"/>
    <n v="90"/>
    <n v="-0.86245353159851301"/>
    <n v="-0.86781609199999998"/>
    <n v="-0.97897897897897901"/>
  </r>
  <r>
    <s v="SUD-EST OUTRE-MER"/>
    <x v="12"/>
    <x v="59"/>
    <s v="103"/>
    <s v="103004"/>
    <s v="98500"/>
    <x v="503"/>
    <n v="26972075100016"/>
    <s v="CPAGE"/>
    <x v="0"/>
    <x v="0"/>
    <n v="368"/>
    <n v="299"/>
    <n v="0.8125"/>
    <s v="0"/>
    <n v="117"/>
    <n v="52"/>
    <n v="0.75719999999999998"/>
    <n v="0.44444444444444398"/>
    <n v="0.8925143953934741"/>
    <n v="-0.44806995094903013"/>
    <n v="-8.0014395393474103E-2"/>
    <n v="81"/>
    <n v="67"/>
    <n v="84"/>
    <n v="232"/>
    <n v="0.55769230769230804"/>
    <n v="-0.67942583729999995"/>
    <n v="-0.71906354515050197"/>
  </r>
  <r>
    <s v="SUD-EST OUTRE-MER"/>
    <x v="12"/>
    <x v="59"/>
    <s v="103"/>
    <s v="103004"/>
    <s v="06500"/>
    <x v="504"/>
    <n v="26972079300018"/>
    <s v="CPAGE"/>
    <x v="0"/>
    <x v="0"/>
    <n v="362"/>
    <n v="291"/>
    <n v="0.80389999999999995"/>
    <s v="0"/>
    <n v="70"/>
    <n v="17"/>
    <n v="0.86129999999999995"/>
    <n v="0.24285714285714299"/>
    <n v="0.8925143953934741"/>
    <n v="-0.64965725253633111"/>
    <n v="-8.8614395393474155E-2"/>
    <n v="164"/>
    <n v="175"/>
    <n v="175"/>
    <n v="514"/>
    <n v="8.6470588235294095"/>
    <n v="-0.62923728810000001"/>
    <n v="-0.39862542955326502"/>
  </r>
  <r>
    <s v="SUD-EST OUTRE-MER"/>
    <x v="12"/>
    <x v="59"/>
    <s v="103"/>
    <s v="103004"/>
    <s v="05000"/>
    <x v="505"/>
    <n v="26972074400011"/>
    <s v="CPAGE"/>
    <x v="0"/>
    <x v="1"/>
    <n v="997"/>
    <n v="834"/>
    <n v="0.83650000000000002"/>
    <s v="1"/>
    <n v="188"/>
    <n v="23"/>
    <n v="0.61699999999999999"/>
    <n v="0.122340425531915"/>
    <n v="0.8925143953934741"/>
    <n v="-0.77017396986155906"/>
    <n v="-5.6014395393474081E-2"/>
    <n v="144"/>
    <n v="154"/>
    <n v="171"/>
    <n v="469"/>
    <n v="5.2608695652173898"/>
    <n v="-0.46896551720000001"/>
    <n v="-0.79496402877697803"/>
  </r>
  <r>
    <s v="SUD-EST OUTRE-MER"/>
    <x v="12"/>
    <x v="59"/>
    <s v="103"/>
    <s v="103004"/>
    <s v="04500"/>
    <x v="506"/>
    <n v="20003106000011"/>
    <s v="AGFA"/>
    <x v="1"/>
    <x v="0"/>
    <n v="846"/>
    <n v="14"/>
    <n v="1.6500000000000001E-2"/>
    <s v="1"/>
    <n v="521"/>
    <n v="49"/>
    <n v="5.4800000000000001E-2"/>
    <n v="9.4049904030710202E-2"/>
    <n v="5.3716766142159499E-2"/>
    <n v="4.0333137888550703E-2"/>
    <n v="-3.7216766142159498E-2"/>
    <n v="236"/>
    <n v="326"/>
    <n v="363"/>
    <n v="925"/>
    <n v="3.81632653061224"/>
    <n v="2.9277108433999999"/>
    <n v="24.928571428571399"/>
  </r>
  <r>
    <s v="SUD-EST OUTRE-MER"/>
    <x v="12"/>
    <x v="59"/>
    <s v="103"/>
    <s v="103004"/>
    <s v="01100"/>
    <x v="507"/>
    <n v="20003452800014"/>
    <s v="MacKesson"/>
    <x v="1"/>
    <x v="0"/>
    <n v="6112"/>
    <n v="5259"/>
    <n v="0.86040000000000005"/>
    <s v="1"/>
    <n v="3513"/>
    <n v="24"/>
    <n v="0.70409999999999995"/>
    <n v="6.8317677198975199E-3"/>
    <n v="0"/>
    <n v="6.8317677198975199E-3"/>
    <n v="0.86040000000000005"/>
    <n v="2161"/>
    <n v="2265"/>
    <n v="2781"/>
    <n v="7207"/>
    <n v="89.0416666666667"/>
    <n v="-0.52851790170000001"/>
    <n v="-0.471192241871078"/>
  </r>
  <r>
    <s v="SUD-EST OUTRE-MER"/>
    <x v="13"/>
    <x v="60"/>
    <s v="106"/>
    <s v="106001"/>
    <s v="25000"/>
    <x v="508"/>
    <n v="22985001100011"/>
    <s v="AGFA"/>
    <x v="1"/>
    <x v="0"/>
    <n v="3844"/>
    <n v="3756"/>
    <n v="0.97709999999999997"/>
    <s v="1"/>
    <n v="1322"/>
    <n v="1257"/>
    <n v="0.97950000000000004"/>
    <n v="0.950832072617247"/>
    <n v="0.192509744111168"/>
    <n v="0.75832232850607895"/>
    <n v="0.78459025588883202"/>
    <n v="649"/>
    <n v="641"/>
    <n v="960"/>
    <n v="2250"/>
    <n v="-0.48369132856006403"/>
    <n v="-0.85540266190000003"/>
    <n v="-0.74440894568690097"/>
  </r>
  <r>
    <s v="NORD"/>
    <x v="14"/>
    <x v="61"/>
    <s v="014"/>
    <s v="014005"/>
    <s v="51400"/>
    <x v="509"/>
    <n v="26140092300015"/>
    <s v="MIPIH"/>
    <x v="1"/>
    <x v="0"/>
    <n v="6906"/>
    <n v="6906"/>
    <n v="1"/>
    <s v="1"/>
    <n v="3452"/>
    <n v="3452"/>
    <n v="0.98080000000000001"/>
    <n v="1"/>
    <n v="0.46124481327800804"/>
    <n v="0.53875518672199196"/>
    <n v="0.53875518672199196"/>
    <n v="3347"/>
    <n v="2932"/>
    <n v="3138"/>
    <n v="9417"/>
    <n v="-3.04171494785631E-2"/>
    <n v="-0.41523733550000003"/>
    <n v="-0.54561251086012197"/>
  </r>
  <r>
    <s v="NORD"/>
    <x v="14"/>
    <x v="61"/>
    <s v="014"/>
    <s v="014023"/>
    <s v="59100"/>
    <x v="510"/>
    <n v="26140100400013"/>
    <s v="MIPIH"/>
    <x v="1"/>
    <x v="0"/>
    <n v="3533"/>
    <n v="3505"/>
    <n v="0.99209999999999998"/>
    <s v="1"/>
    <n v="1862"/>
    <n v="1859"/>
    <n v="0.99790000000000001"/>
    <n v="0.998388829215897"/>
    <n v="0.99791356184798807"/>
    <n v="4.7526736790892699E-4"/>
    <n v="-5.8135618479880913E-3"/>
    <n v="2029"/>
    <n v="1682"/>
    <n v="1792"/>
    <n v="5503"/>
    <n v="9.1447014523937706E-2"/>
    <n v="-0.49322084970000002"/>
    <n v="-0.48873038516405098"/>
  </r>
  <r>
    <s v="NORD"/>
    <x v="14"/>
    <x v="61"/>
    <s v="014"/>
    <s v="014014"/>
    <s v="53100"/>
    <x v="511"/>
    <n v="26140127700015"/>
    <s v="MIPIH"/>
    <x v="1"/>
    <x v="0"/>
    <n v="2748"/>
    <n v="2748"/>
    <n v="1"/>
    <s v="1"/>
    <n v="1756"/>
    <n v="1752"/>
    <n v="1"/>
    <n v="0.997722095671982"/>
    <n v="0.99965409892770707"/>
    <n v="-1.9320032557250677E-3"/>
    <n v="3.4590107229293121E-4"/>
    <n v="920"/>
    <n v="899"/>
    <n v="932"/>
    <n v="2751"/>
    <n v="-0.47488584474885798"/>
    <n v="-0.66467735920000004"/>
    <n v="-0.66084425036390104"/>
  </r>
  <r>
    <s v="NORD"/>
    <x v="14"/>
    <x v="61"/>
    <s v="014"/>
    <s v="014043"/>
    <s v="50900"/>
    <x v="512"/>
    <n v="26140097200012"/>
    <s v="MIPIH"/>
    <x v="1"/>
    <x v="0"/>
    <n v="2723"/>
    <n v="2720"/>
    <n v="0.99890000000000001"/>
    <s v="1"/>
    <n v="2329"/>
    <n v="2323"/>
    <n v="0.99709999999999999"/>
    <n v="0.997423787033061"/>
    <n v="0.99747713654998404"/>
    <n v="-5.3349516923040241E-5"/>
    <n v="1.4228634500159654E-3"/>
    <n v="621"/>
    <n v="561"/>
    <n v="650"/>
    <n v="1832"/>
    <n v="-0.73267326732673299"/>
    <n v="-0.7979106628"/>
    <n v="-0.76102941176470595"/>
  </r>
  <r>
    <s v="NORD"/>
    <x v="14"/>
    <x v="61"/>
    <s v="014"/>
    <s v="014052"/>
    <s v="51000"/>
    <x v="513"/>
    <n v="26140091500011"/>
    <s v="MIPIH"/>
    <x v="1"/>
    <x v="0"/>
    <n v="4246"/>
    <n v="4246"/>
    <n v="1"/>
    <s v="1"/>
    <n v="1423"/>
    <n v="1389"/>
    <n v="1"/>
    <n v="0.97610681658468001"/>
    <n v="1"/>
    <n v="-2.3893183415319985E-2"/>
    <n v="0"/>
    <n v="3423"/>
    <n v="3000"/>
    <n v="3347"/>
    <n v="9770"/>
    <n v="1.46436285097192"/>
    <n v="-0.31647300070000001"/>
    <n v="-0.21172868582195001"/>
  </r>
  <r>
    <s v="NORD"/>
    <x v="14"/>
    <x v="61"/>
    <s v="014"/>
    <s v="014014"/>
    <s v="50100"/>
    <x v="514"/>
    <n v="26140093100018"/>
    <s v="MacKesson"/>
    <x v="1"/>
    <x v="1"/>
    <n v="24547"/>
    <n v="20322"/>
    <n v="0.82789999999999997"/>
    <s v="1"/>
    <n v="11579"/>
    <n v="7663"/>
    <n v="0.52510000000000001"/>
    <n v="0.66180153726573998"/>
    <n v="0.38842501115431205"/>
    <n v="0.27337652611142793"/>
    <n v="0.43947498884568792"/>
    <n v="12258"/>
    <n v="11019"/>
    <n v="11242"/>
    <n v="34519"/>
    <n v="0.59963460785593103"/>
    <n v="0.24621126439999999"/>
    <n v="-0.44680641669127102"/>
  </r>
  <r>
    <s v="NORD"/>
    <x v="14"/>
    <x v="61"/>
    <s v="014"/>
    <s v="014051"/>
    <s v="50200"/>
    <x v="515"/>
    <n v="20001798600015"/>
    <s v="CPAGE"/>
    <x v="1"/>
    <x v="0"/>
    <n v="1622"/>
    <n v="1619"/>
    <n v="0.99819999999999998"/>
    <s v="1"/>
    <n v="1040"/>
    <n v="547"/>
    <n v="0.99860000000000004"/>
    <n v="0.52596153846153804"/>
    <n v="2.2234574763757603E-3"/>
    <n v="0.52373808098516228"/>
    <n v="0.99597654252362422"/>
    <n v="1495"/>
    <n v="1364"/>
    <n v="1652"/>
    <n v="4511"/>
    <n v="1.7330895795246799"/>
    <n v="-4.8150732699999997E-2"/>
    <n v="2.0382952439777599E-2"/>
  </r>
  <r>
    <s v="NORD"/>
    <x v="14"/>
    <x v="61"/>
    <s v="014"/>
    <s v="014052"/>
    <s v="50700"/>
    <x v="516"/>
    <n v="26140095600015"/>
    <s v="MIPIH"/>
    <x v="0"/>
    <x v="0"/>
    <n v="1518"/>
    <n v="1473"/>
    <n v="0.97040000000000004"/>
    <s v="1"/>
    <n v="922"/>
    <n v="357"/>
    <n v="0.23669999999999999"/>
    <n v="0.38720173535791802"/>
    <n v="0.23695260947810401"/>
    <n v="0.15024912587981401"/>
    <n v="0.733447390521896"/>
    <n v="1164"/>
    <n v="1011"/>
    <n v="1076"/>
    <n v="3251"/>
    <n v="2.26050420168067"/>
    <n v="2.2508038584999999"/>
    <n v="-0.269517990495587"/>
  </r>
  <r>
    <s v="NORD"/>
    <x v="14"/>
    <x v="62"/>
    <s v="027"/>
    <s v="027047"/>
    <s v="06800"/>
    <x v="517"/>
    <n v="26270282200012"/>
    <s v="MEDIANE"/>
    <x v="1"/>
    <x v="0"/>
    <n v="1817"/>
    <n v="1817"/>
    <n v="1"/>
    <s v="1"/>
    <n v="829"/>
    <n v="829"/>
    <n v="0.97570000000000001"/>
    <n v="1"/>
    <n v="0.99617258176757106"/>
    <n v="3.8274182324289363E-3"/>
    <n v="3.8274182324289363E-3"/>
    <n v="1274"/>
    <n v="1143"/>
    <n v="1011"/>
    <n v="3428"/>
    <n v="0.53679131483715303"/>
    <n v="-0.40685002590000002"/>
    <n v="-0.44358833241606999"/>
  </r>
  <r>
    <s v="NORD"/>
    <x v="14"/>
    <x v="62"/>
    <s v="027"/>
    <s v="027042"/>
    <s v="05300"/>
    <x v="518"/>
    <n v="26270283000080"/>
    <s v="MEDIANE"/>
    <x v="1"/>
    <x v="0"/>
    <n v="1859"/>
    <n v="1859"/>
    <n v="1"/>
    <s v="1"/>
    <n v="1608"/>
    <n v="1608"/>
    <n v="0.99950000000000006"/>
    <n v="1"/>
    <n v="1"/>
    <n v="0"/>
    <n v="0"/>
    <n v="1226"/>
    <n v="1232"/>
    <n v="1207"/>
    <n v="3665"/>
    <n v="-0.23756218905472601"/>
    <n v="-0.36820512820000001"/>
    <n v="-0.35072619688004297"/>
  </r>
  <r>
    <s v="NORD"/>
    <x v="14"/>
    <x v="62"/>
    <s v="027"/>
    <s v="027037"/>
    <s v="50000"/>
    <x v="519"/>
    <n v="26270286300016"/>
    <s v="MEDIANE"/>
    <x v="0"/>
    <x v="0"/>
    <n v="803"/>
    <n v="803"/>
    <n v="1"/>
    <s v="1"/>
    <n v="612"/>
    <n v="612"/>
    <n v="1"/>
    <n v="1"/>
    <n v="1"/>
    <n v="0"/>
    <n v="0"/>
    <n v="704"/>
    <n v="650"/>
    <n v="622"/>
    <n v="1976"/>
    <n v="0.15032679738562099"/>
    <n v="-0.14021164019999999"/>
    <n v="-0.225404732254047"/>
  </r>
  <r>
    <s v="NORD"/>
    <x v="14"/>
    <x v="62"/>
    <s v="027"/>
    <s v="027033"/>
    <s v="50000"/>
    <x v="520"/>
    <n v="26270289700014"/>
    <s v="BERGER LEVRAULT DIS"/>
    <x v="0"/>
    <x v="0"/>
    <n v="1178"/>
    <n v="1177"/>
    <n v="0.99919999999999998"/>
    <s v="1"/>
    <n v="959"/>
    <n v="959"/>
    <n v="0.99870000000000003"/>
    <n v="1"/>
    <n v="0.9957507082152971"/>
    <n v="4.2492917847029021E-3"/>
    <n v="3.4492917847028792E-3"/>
    <n v="903"/>
    <n v="1000"/>
    <n v="1017"/>
    <n v="2920"/>
    <n v="-5.8394160583941597E-2"/>
    <n v="-0.35149156939999998"/>
    <n v="-0.13593882752761299"/>
  </r>
  <r>
    <s v="NORD"/>
    <x v="14"/>
    <x v="62"/>
    <s v="027"/>
    <s v="027042"/>
    <s v="04400"/>
    <x v="521"/>
    <n v="26270280600015"/>
    <s v="AGFA"/>
    <x v="1"/>
    <x v="0"/>
    <n v="2887"/>
    <n v="2865"/>
    <n v="0.99239999999999995"/>
    <s v="1"/>
    <n v="834"/>
    <n v="824"/>
    <n v="0.98780000000000001"/>
    <n v="0.98800959232613905"/>
    <n v="0.95291561028612803"/>
    <n v="3.5093982040011018E-2"/>
    <n v="3.9484389713871915E-2"/>
    <n v="1623"/>
    <n v="1712"/>
    <n v="1955"/>
    <n v="5290"/>
    <n v="0.96966019417475702"/>
    <n v="-4.08963585E-2"/>
    <n v="-0.31762652705061101"/>
  </r>
  <r>
    <s v="NORD"/>
    <x v="14"/>
    <x v="62"/>
    <s v="027"/>
    <s v="027042"/>
    <s v="02600"/>
    <x v="522"/>
    <n v="26270304400012"/>
    <s v="AGFA"/>
    <x v="1"/>
    <x v="0"/>
    <n v="2704"/>
    <n v="2659"/>
    <n v="0.98340000000000005"/>
    <s v="1"/>
    <n v="1257"/>
    <n v="1213"/>
    <n v="0.98419999999999996"/>
    <n v="0.96499602227525905"/>
    <n v="0.98614105327995105"/>
    <n v="-2.1145031004692005E-2"/>
    <n v="-2.7410532799510001E-3"/>
    <n v="840"/>
    <n v="738"/>
    <n v="778"/>
    <n v="2356"/>
    <n v="-0.30750206100577099"/>
    <n v="-0.72472957849999997"/>
    <n v="-0.70740880030086495"/>
  </r>
  <r>
    <s v="NORD"/>
    <x v="14"/>
    <x v="62"/>
    <s v="027"/>
    <s v="027042"/>
    <s v="02300"/>
    <x v="523"/>
    <n v="26270278000012"/>
    <s v="CPAGE"/>
    <x v="1"/>
    <x v="0"/>
    <n v="1710"/>
    <n v="1660"/>
    <n v="0.9708"/>
    <s v="1"/>
    <n v="830"/>
    <n v="800"/>
    <n v="0.95209999999999995"/>
    <n v="0.96385542168674698"/>
    <n v="0.91089588377723996"/>
    <n v="5.2959537909507026E-2"/>
    <n v="5.990411622276004E-2"/>
    <n v="1521"/>
    <n v="1302"/>
    <n v="1378"/>
    <n v="4201"/>
    <n v="0.90125"/>
    <n v="-0.2726256983"/>
    <n v="-0.16987951807228899"/>
  </r>
  <r>
    <s v="NORD"/>
    <x v="14"/>
    <x v="62"/>
    <s v="027"/>
    <s v="027042"/>
    <s v="08100"/>
    <x v="524"/>
    <n v="26270874600215"/>
    <s v="CPAGE"/>
    <x v="1"/>
    <x v="1"/>
    <n v="5234"/>
    <n v="5140"/>
    <n v="0.98199999999999998"/>
    <s v="1"/>
    <n v="1800"/>
    <n v="1730"/>
    <n v="0.98740000000000006"/>
    <n v="0.96111111111111103"/>
    <n v="0.369300437226733"/>
    <n v="0.59181067388437802"/>
    <n v="0.61269956277326698"/>
    <n v="3917"/>
    <n v="3539"/>
    <n v="3489"/>
    <n v="10945"/>
    <n v="1.2641618497109799"/>
    <n v="-0.47406746919999998"/>
    <n v="-0.32120622568093399"/>
  </r>
  <r>
    <s v="NORD"/>
    <x v="14"/>
    <x v="62"/>
    <s v="027"/>
    <s v="027042"/>
    <s v="50000"/>
    <x v="525"/>
    <n v="26270285500012"/>
    <s v="AGFA"/>
    <x v="0"/>
    <x v="0"/>
    <n v="1039"/>
    <n v="1009"/>
    <n v="0.97109999999999996"/>
    <s v="1"/>
    <n v="722"/>
    <n v="693"/>
    <n v="0.96299999999999997"/>
    <n v="0.95983379501385002"/>
    <n v="0.97797356828193804"/>
    <n v="-1.8139773268088022E-2"/>
    <n v="-6.8735682819380806E-3"/>
    <n v="763"/>
    <n v="639"/>
    <n v="685"/>
    <n v="2087"/>
    <n v="0.10101010101010099"/>
    <n v="-0.23381294959999999"/>
    <n v="-0.32111000991080302"/>
  </r>
  <r>
    <s v="NORD"/>
    <x v="14"/>
    <x v="63"/>
    <s v="050"/>
    <s v="050018"/>
    <s v="59400"/>
    <x v="526"/>
    <n v="26500107300013"/>
    <s v="MIPIH"/>
    <x v="1"/>
    <x v="1"/>
    <n v="6304"/>
    <n v="6299"/>
    <n v="0.99919999999999998"/>
    <s v="1"/>
    <n v="3348"/>
    <n v="3348"/>
    <n v="1"/>
    <n v="1"/>
    <n v="0.99911520084940708"/>
    <n v="8.8479915059291869E-4"/>
    <n v="8.4799150592895778E-5"/>
    <n v="5000"/>
    <n v="3882"/>
    <n v="4122"/>
    <n v="13004"/>
    <n v="0.49342891278375101"/>
    <n v="-0.26113437379999999"/>
    <n v="-0.34561041435148399"/>
  </r>
  <r>
    <s v="NORD"/>
    <x v="14"/>
    <x v="63"/>
    <s v="050"/>
    <s v="050006"/>
    <s v="59200"/>
    <x v="527"/>
    <n v="26500110700019"/>
    <s v="MIPIH"/>
    <x v="1"/>
    <x v="0"/>
    <n v="1774"/>
    <n v="1774"/>
    <n v="1"/>
    <s v="1"/>
    <n v="1127"/>
    <n v="1127"/>
    <n v="0.99950000000000006"/>
    <n v="1"/>
    <n v="0.99671951886276711"/>
    <n v="3.2804811372328935E-3"/>
    <n v="3.2804811372328935E-3"/>
    <n v="1017"/>
    <n v="907"/>
    <n v="906"/>
    <n v="2830"/>
    <n v="-9.7604259094942303E-2"/>
    <n v="-0.56013579049999995"/>
    <n v="-0.48928974069898501"/>
  </r>
  <r>
    <s v="NORD"/>
    <x v="14"/>
    <x v="63"/>
    <s v="050"/>
    <s v="050003"/>
    <s v="50000"/>
    <x v="528"/>
    <n v="26500101600012"/>
    <s v="BERGER LEVRAULT DIS"/>
    <x v="0"/>
    <x v="0"/>
    <n v="1248"/>
    <n v="1244"/>
    <n v="0.99680000000000002"/>
    <s v="1"/>
    <n v="904"/>
    <n v="898"/>
    <n v="0.99629999999999996"/>
    <n v="0.99336283185840701"/>
    <n v="0.99582463465553206"/>
    <n v="-2.4618027971250456E-3"/>
    <n v="9.7536534446795997E-4"/>
    <n v="668"/>
    <n v="570"/>
    <n v="628"/>
    <n v="1866"/>
    <n v="-0.25612472160356298"/>
    <n v="-0.58149779739999996"/>
    <n v="-0.49517684887459801"/>
  </r>
  <r>
    <s v="NORD"/>
    <x v="14"/>
    <x v="63"/>
    <s v="050"/>
    <s v="050031"/>
    <s v="01700"/>
    <x v="529"/>
    <n v="26500106500019"/>
    <s v="AGFA"/>
    <x v="0"/>
    <x v="0"/>
    <n v="1421"/>
    <n v="1371"/>
    <n v="0.96479999999999999"/>
    <s v="1"/>
    <n v="1004"/>
    <n v="956"/>
    <n v="0.97"/>
    <n v="0.952191235059761"/>
    <n v="0.9119669876203581"/>
    <n v="4.0224247439402894E-2"/>
    <n v="5.2833012379641886E-2"/>
    <n v="1232"/>
    <n v="1036"/>
    <n v="1075"/>
    <n v="3343"/>
    <n v="0.28870292887029297"/>
    <n v="-0.33290405670000001"/>
    <n v="-0.215900802334063"/>
  </r>
  <r>
    <s v="NORD"/>
    <x v="14"/>
    <x v="63"/>
    <s v="050"/>
    <s v="050032"/>
    <s v="01600"/>
    <x v="530"/>
    <n v="26500105700016"/>
    <s v="AGFA"/>
    <x v="0"/>
    <x v="0"/>
    <n v="1050"/>
    <n v="993"/>
    <n v="0.94569999999999999"/>
    <s v="1"/>
    <n v="438"/>
    <n v="385"/>
    <n v="0.94159999999999999"/>
    <n v="0.87899543378995404"/>
    <n v="0.93344155844155807"/>
    <n v="-5.4446124651604033E-2"/>
    <n v="1.2258441558441913E-2"/>
    <n v="687"/>
    <n v="633"/>
    <n v="637"/>
    <n v="1957"/>
    <n v="0.78441558441558401"/>
    <n v="-0.25878220140000002"/>
    <n v="-0.358509566968781"/>
  </r>
  <r>
    <s v="NORD"/>
    <x v="14"/>
    <x v="63"/>
    <s v="050"/>
    <s v="050030"/>
    <s v="50400"/>
    <x v="531"/>
    <n v="26500103200019"/>
    <s v="CPAGE"/>
    <x v="0"/>
    <x v="0"/>
    <n v="860"/>
    <n v="804"/>
    <n v="0.93489999999999995"/>
    <s v="0"/>
    <n v="438"/>
    <n v="383"/>
    <n v="0.93130000000000002"/>
    <n v="0.87442922374429199"/>
    <n v="0.92307692307692302"/>
    <n v="-4.8647699332631023E-2"/>
    <n v="1.1823076923076936E-2"/>
    <n v="481"/>
    <n v="413"/>
    <n v="414"/>
    <n v="1308"/>
    <n v="0.25587467362924299"/>
    <n v="-0.4463806971"/>
    <n v="-0.48507462686567199"/>
  </r>
  <r>
    <s v="NORD"/>
    <x v="14"/>
    <x v="63"/>
    <s v="050"/>
    <s v="050043"/>
    <s v="53900"/>
    <x v="532"/>
    <n v="20000297000016"/>
    <s v="MacKesson"/>
    <x v="1"/>
    <x v="1"/>
    <n v="8002"/>
    <n v="7483"/>
    <n v="0.93510000000000004"/>
    <s v="1"/>
    <n v="4999"/>
    <n v="4308"/>
    <n v="0.91830000000000001"/>
    <n v="0.86177235447089395"/>
    <n v="0.21298974493820702"/>
    <n v="0.64878260953268696"/>
    <n v="0.72211025506179305"/>
    <n v="5192"/>
    <n v="4168"/>
    <n v="4378"/>
    <n v="13738"/>
    <n v="0.20519962859795701"/>
    <n v="-0.47605279700000003"/>
    <n v="-0.414940531872244"/>
  </r>
  <r>
    <s v="NORD"/>
    <x v="14"/>
    <x v="63"/>
    <s v="050"/>
    <s v="050008"/>
    <s v="56600"/>
    <x v="533"/>
    <n v="26500165100016"/>
    <s v="MacKesson"/>
    <x v="1"/>
    <x v="1"/>
    <n v="5972"/>
    <n v="5282"/>
    <n v="0.88449999999999995"/>
    <s v="1"/>
    <n v="3345"/>
    <n v="2667"/>
    <n v="0.87880000000000003"/>
    <n v="0.79730941704035896"/>
    <n v="0.88369262865090403"/>
    <n v="-8.6383211610545074E-2"/>
    <n v="8.0737134909592001E-4"/>
    <n v="3802"/>
    <n v="3189"/>
    <n v="3532"/>
    <n v="10523"/>
    <n v="0.42557180352455998"/>
    <n v="-0.38065643809999999"/>
    <n v="-0.33131389625141999"/>
  </r>
  <r>
    <s v="NORD"/>
    <x v="14"/>
    <x v="63"/>
    <s v="050"/>
    <s v="050031"/>
    <s v="59600"/>
    <x v="534"/>
    <n v="26500133900018"/>
    <s v="MIPIH"/>
    <x v="1"/>
    <x v="0"/>
    <n v="2680"/>
    <n v="349"/>
    <n v="0.13020000000000001"/>
    <s v="0"/>
    <n v="1283"/>
    <n v="339"/>
    <n v="0.16400000000000001"/>
    <n v="0.26422447388932202"/>
    <n v="0.13403263403263402"/>
    <n v="0.130191839856688"/>
    <n v="-3.832634032634008E-3"/>
    <n v="1609"/>
    <n v="1266"/>
    <n v="1416"/>
    <n v="4291"/>
    <n v="3.7463126843657801"/>
    <n v="2.4216216215999999"/>
    <n v="3.05730659025788"/>
  </r>
  <r>
    <s v="NORD"/>
    <x v="14"/>
    <x v="63"/>
    <s v="050"/>
    <s v="050037"/>
    <s v="03400"/>
    <x v="535"/>
    <n v="26500109900018"/>
    <s v="CPAGE"/>
    <x v="0"/>
    <x v="0"/>
    <n v="464"/>
    <n v="3"/>
    <n v="6.4999999999999997E-3"/>
    <s v="0"/>
    <n v="170"/>
    <n v="2"/>
    <n v="3.5999999999999999E-3"/>
    <n v="1.1764705882352899E-2"/>
    <n v="7.2463768115941995E-3"/>
    <n v="4.5183290707586999E-3"/>
    <n v="-7.4637681159419982E-4"/>
    <n v="337"/>
    <n v="268"/>
    <n v="312"/>
    <n v="917"/>
    <n v="167.5"/>
    <n v="133"/>
    <n v="103"/>
  </r>
  <r>
    <s v="NORD"/>
    <x v="14"/>
    <x v="64"/>
    <s v="061"/>
    <s v="061002"/>
    <s v="52500"/>
    <x v="536"/>
    <n v="26610604600011"/>
    <s v="MIPIH"/>
    <x v="1"/>
    <x v="1"/>
    <n v="7632"/>
    <n v="7619"/>
    <n v="0.99829999999999997"/>
    <s v="1"/>
    <n v="1920"/>
    <n v="1901"/>
    <n v="0.99419999999999997"/>
    <n v="0.99010416666666701"/>
    <n v="0.185200668896321"/>
    <n v="0.80490349777034598"/>
    <n v="0.81309933110367894"/>
    <n v="3466"/>
    <n v="2982"/>
    <n v="3269"/>
    <n v="9717"/>
    <n v="0.82325092056812199"/>
    <n v="-0.43597503310000002"/>
    <n v="-0.57094106838167702"/>
  </r>
  <r>
    <s v="NORD"/>
    <x v="14"/>
    <x v="64"/>
    <s v="061"/>
    <s v="061016"/>
    <s v="52200"/>
    <x v="537"/>
    <n v="26610048600015"/>
    <s v="AGFA"/>
    <x v="1"/>
    <x v="0"/>
    <n v="2547"/>
    <n v="2520"/>
    <n v="0.98939999999999995"/>
    <s v="1"/>
    <n v="1136"/>
    <n v="1116"/>
    <n v="0.9839"/>
    <n v="0.98239436619718301"/>
    <n v="0.91475998205473308"/>
    <n v="6.7634384142449933E-2"/>
    <n v="7.4640017945266868E-2"/>
    <n v="1687"/>
    <n v="1534"/>
    <n v="1460"/>
    <n v="4681"/>
    <n v="0.51164874551971296"/>
    <n v="-0.42995169080000001"/>
    <n v="-0.42063492063492097"/>
  </r>
  <r>
    <s v="NORD"/>
    <x v="14"/>
    <x v="64"/>
    <s v="061"/>
    <s v="061029"/>
    <s v="51500"/>
    <x v="538"/>
    <n v="26610050200019"/>
    <s v="AGFA"/>
    <x v="1"/>
    <x v="0"/>
    <n v="3624"/>
    <n v="3565"/>
    <n v="0.98370000000000002"/>
    <s v="1"/>
    <n v="2352"/>
    <n v="2274"/>
    <n v="0.97909999999999997"/>
    <n v="0.96683673469387799"/>
    <n v="0.53133514986375996"/>
    <n v="0.43550158483011803"/>
    <n v="0.45236485013624006"/>
    <n v="2604"/>
    <n v="2216"/>
    <n v="2316"/>
    <n v="7136"/>
    <n v="0.14511873350923499"/>
    <n v="-0.1968104386"/>
    <n v="-0.35035063113604498"/>
  </r>
  <r>
    <s v="NORD"/>
    <x v="14"/>
    <x v="64"/>
    <s v="061"/>
    <s v="061034"/>
    <s v="59300"/>
    <x v="539"/>
    <n v="26610057700011"/>
    <s v="AGFA"/>
    <x v="1"/>
    <x v="1"/>
    <n v="4261"/>
    <n v="4259"/>
    <n v="0.99950000000000006"/>
    <s v="1"/>
    <n v="1768"/>
    <n v="1705"/>
    <n v="0.99980000000000002"/>
    <n v="0.96436651583710398"/>
    <n v="0.97877984084880609"/>
    <n v="-1.4413325011702116E-2"/>
    <n v="2.0720159151193962E-2"/>
    <n v="2699"/>
    <n v="2345"/>
    <n v="2339"/>
    <n v="7383"/>
    <n v="0.58299120234604096"/>
    <n v="-0.44126757210000001"/>
    <n v="-0.45081004930734903"/>
  </r>
  <r>
    <s v="NORD"/>
    <x v="14"/>
    <x v="64"/>
    <s v="061"/>
    <s v="061002"/>
    <s v="06800"/>
    <x v="540"/>
    <n v="26610054400011"/>
    <s v="AGFA"/>
    <x v="0"/>
    <x v="0"/>
    <n v="843"/>
    <n v="809"/>
    <n v="0.9597"/>
    <s v="1"/>
    <n v="814"/>
    <n v="784"/>
    <n v="0.96889999999999998"/>
    <n v="0.96314496314496301"/>
    <n v="0.94979647218453211"/>
    <n v="1.3348490960430892E-2"/>
    <n v="9.903527815467883E-3"/>
    <n v="755"/>
    <n v="599"/>
    <n v="703"/>
    <n v="2057"/>
    <n v="-3.6989795918367402E-2"/>
    <n v="-0.35867237689999998"/>
    <n v="-0.131025957972806"/>
  </r>
  <r>
    <s v="NORD"/>
    <x v="14"/>
    <x v="64"/>
    <s v="061"/>
    <s v="061019"/>
    <s v="52300"/>
    <x v="541"/>
    <n v="26610053600017"/>
    <s v="AGFA"/>
    <x v="1"/>
    <x v="0"/>
    <n v="1769"/>
    <n v="1714"/>
    <n v="0.96889999999999998"/>
    <s v="1"/>
    <n v="1361"/>
    <n v="1310"/>
    <n v="0.9708"/>
    <n v="0.962527553269655"/>
    <n v="0.89574468085106407"/>
    <n v="6.6782872418590933E-2"/>
    <n v="7.3155319148935916E-2"/>
    <n v="1381"/>
    <n v="1114"/>
    <n v="1151"/>
    <n v="3646"/>
    <n v="5.4198473282442802E-2"/>
    <n v="-0.41213720320000002"/>
    <n v="-0.32847141190198398"/>
  </r>
  <r>
    <s v="NORD"/>
    <x v="14"/>
    <x v="64"/>
    <s v="061"/>
    <s v="061002"/>
    <s v="57300"/>
    <x v="542"/>
    <n v="26610055100016"/>
    <s v="AGFA"/>
    <x v="0"/>
    <x v="0"/>
    <n v="887"/>
    <n v="850"/>
    <n v="0.95830000000000004"/>
    <s v="1"/>
    <n v="683"/>
    <n v="650"/>
    <n v="0.96740000000000004"/>
    <n v="0.95168374816983903"/>
    <n v="0.90789473684210509"/>
    <n v="4.378901132773394E-2"/>
    <n v="5.0405263157894953E-2"/>
    <n v="626"/>
    <n v="555"/>
    <n v="622"/>
    <n v="1803"/>
    <n v="-3.6923076923076899E-2"/>
    <n v="-0.4494047619"/>
    <n v="-0.26823529411764702"/>
  </r>
  <r>
    <s v="NORD"/>
    <x v="14"/>
    <x v="64"/>
    <s v="061"/>
    <s v="061002"/>
    <s v="57000"/>
    <x v="543"/>
    <n v="26610216900015"/>
    <s v="AGFA"/>
    <x v="1"/>
    <x v="0"/>
    <n v="1863"/>
    <n v="1794"/>
    <n v="0.96299999999999997"/>
    <s v="1"/>
    <n v="1229"/>
    <n v="1160"/>
    <n v="0.9637"/>
    <n v="0.94385679414157897"/>
    <n v="0.84350132625994712"/>
    <n v="0.10035546788163185"/>
    <n v="0.11949867374005285"/>
    <n v="1079"/>
    <n v="1032"/>
    <n v="1086"/>
    <n v="3197"/>
    <n v="-6.9827586206896594E-2"/>
    <n v="-0.42888765909999998"/>
    <n v="-0.39464882943143798"/>
  </r>
  <r>
    <s v="NORD"/>
    <x v="14"/>
    <x v="64"/>
    <s v="061"/>
    <s v="061002"/>
    <s v="52600"/>
    <x v="544"/>
    <n v="26610069200018"/>
    <s v="MEDIANE"/>
    <x v="1"/>
    <x v="0"/>
    <n v="1676"/>
    <n v="1593"/>
    <n v="0.95050000000000001"/>
    <s v="1"/>
    <n v="1408"/>
    <n v="1313"/>
    <n v="0.95679999999999998"/>
    <n v="0.93252840909090895"/>
    <n v="0.86980609418282506"/>
    <n v="6.2722314908083887E-2"/>
    <n v="8.0693905817174949E-2"/>
    <n v="916"/>
    <n v="682"/>
    <n v="773"/>
    <n v="2371"/>
    <n v="-0.302361005331302"/>
    <n v="-0.61490683229999998"/>
    <n v="-0.51475204017576903"/>
  </r>
  <r>
    <s v="NORD"/>
    <x v="14"/>
    <x v="64"/>
    <s v="061"/>
    <s v="061029"/>
    <s v="50200"/>
    <x v="545"/>
    <n v="26610056900018"/>
    <s v="MIPIH"/>
    <x v="0"/>
    <x v="0"/>
    <n v="949"/>
    <n v="829"/>
    <n v="0.87360000000000004"/>
    <s v="1"/>
    <n v="713"/>
    <n v="370"/>
    <n v="0.35809999999999997"/>
    <n v="0.51893408134642405"/>
    <n v="0.35106382978723405"/>
    <n v="0.16787025155919"/>
    <n v="0.52253617021276599"/>
    <n v="598"/>
    <n v="457"/>
    <n v="496"/>
    <n v="1551"/>
    <n v="0.61621621621621603"/>
    <n v="0.28011204480000002"/>
    <n v="-0.40168878166465599"/>
  </r>
  <r>
    <s v="NORD"/>
    <x v="14"/>
    <x v="65"/>
    <s v="076"/>
    <s v="076072"/>
    <s v="00400"/>
    <x v="546"/>
    <n v="26760163100018"/>
    <s v="CPAGE"/>
    <x v="0"/>
    <x v="0"/>
    <n v="568"/>
    <n v="567"/>
    <n v="0.99819999999999998"/>
    <s v="0"/>
    <n v="314"/>
    <n v="313"/>
    <n v="0.99180000000000001"/>
    <n v="0.99681528662420404"/>
    <n v="0.99877600979192205"/>
    <n v="-1.9607231677180037E-3"/>
    <n v="-5.7600979192207191E-4"/>
    <n v="559"/>
    <n v="520"/>
    <n v="436"/>
    <n v="1515"/>
    <n v="0.78594249201277999"/>
    <n v="-0.1390728477"/>
    <n v="-0.231040564373898"/>
  </r>
  <r>
    <s v="NORD"/>
    <x v="14"/>
    <x v="65"/>
    <s v="076"/>
    <s v="076206"/>
    <s v="02800"/>
    <x v="547"/>
    <n v="26760172200197"/>
    <s v="MIPIH"/>
    <x v="1"/>
    <x v="0"/>
    <n v="2977"/>
    <n v="2974"/>
    <n v="0.999"/>
    <s v="1"/>
    <n v="1678"/>
    <n v="1671"/>
    <n v="0.998"/>
    <n v="0.99582836710369504"/>
    <n v="0.96117921774664306"/>
    <n v="3.4649149357051989E-2"/>
    <n v="3.7820782253356944E-2"/>
    <n v="1678"/>
    <n v="1505"/>
    <n v="1319"/>
    <n v="4502"/>
    <n v="4.1891083183722699E-3"/>
    <n v="-0.56224549160000004"/>
    <n v="-0.55648957632817797"/>
  </r>
  <r>
    <s v="NORD"/>
    <x v="14"/>
    <x v="65"/>
    <s v="076"/>
    <s v="076218"/>
    <s v="00600"/>
    <x v="548"/>
    <n v="26760174800010"/>
    <s v="MEDIANE"/>
    <x v="0"/>
    <x v="0"/>
    <n v="977"/>
    <n v="974"/>
    <n v="0.99690000000000001"/>
    <s v="1"/>
    <n v="552"/>
    <n v="546"/>
    <n v="1"/>
    <n v="0.98913043478260898"/>
    <n v="4.8295454545454496E-2"/>
    <n v="0.94083498023715451"/>
    <n v="0.94860454545454553"/>
    <n v="639"/>
    <n v="647"/>
    <n v="640"/>
    <n v="1926"/>
    <n v="0.17032967032967"/>
    <n v="-0.39362699159999998"/>
    <n v="-0.342915811088296"/>
  </r>
  <r>
    <s v="NORD"/>
    <x v="14"/>
    <x v="65"/>
    <s v="076"/>
    <s v="076214"/>
    <s v="01100"/>
    <x v="549"/>
    <n v="26760171400012"/>
    <s v="CPAGE"/>
    <x v="1"/>
    <x v="1"/>
    <n v="9679"/>
    <n v="9599"/>
    <n v="0.99170000000000003"/>
    <s v="1"/>
    <n v="6741"/>
    <n v="6553"/>
    <n v="0.99219999999999997"/>
    <n v="0.97211096276516795"/>
    <n v="0.74814088420364511"/>
    <n v="0.22397007856152285"/>
    <n v="0.24355911579635492"/>
    <n v="7127"/>
    <n v="5922"/>
    <n v="6653"/>
    <n v="19702"/>
    <n v="8.7593468640317501E-2"/>
    <n v="-0.4072665399"/>
    <n v="-0.306906969475987"/>
  </r>
  <r>
    <s v="NORD"/>
    <x v="14"/>
    <x v="65"/>
    <s v="076"/>
    <s v="076002"/>
    <s v="05400"/>
    <x v="550"/>
    <n v="26760166400019"/>
    <s v="CPAGE"/>
    <x v="0"/>
    <x v="0"/>
    <n v="1289"/>
    <n v="1229"/>
    <n v="0.95350000000000001"/>
    <s v="1"/>
    <n v="1054"/>
    <n v="963"/>
    <n v="0.94799999999999995"/>
    <n v="0.91366223908918398"/>
    <n v="0.90803814713896502"/>
    <n v="5.6240919502189568E-3"/>
    <n v="4.546185286103499E-2"/>
    <n v="1056"/>
    <n v="859"/>
    <n v="886"/>
    <n v="2801"/>
    <n v="9.6573208722741305E-2"/>
    <n v="-0.43856209149999997"/>
    <n v="-0.27908868999186298"/>
  </r>
  <r>
    <s v="NORD"/>
    <x v="14"/>
    <x v="65"/>
    <s v="076"/>
    <s v="076076"/>
    <s v="08500"/>
    <x v="551"/>
    <n v="26760176300019"/>
    <s v="CPAGE"/>
    <x v="1"/>
    <x v="1"/>
    <n v="6637"/>
    <n v="6489"/>
    <n v="0.97770000000000001"/>
    <s v="0"/>
    <n v="2196"/>
    <n v="1988"/>
    <n v="0.89080000000000004"/>
    <n v="0.90528233151184001"/>
    <n v="2.45188181929631E-4"/>
    <n v="0.90503714332991037"/>
    <n v="0.97745481181807037"/>
    <n v="5810"/>
    <n v="5400"/>
    <n v="5272"/>
    <n v="16482"/>
    <n v="1.92253521126761"/>
    <n v="9.9572388499999998E-2"/>
    <n v="-0.187548158421945"/>
  </r>
  <r>
    <s v="NORD"/>
    <x v="14"/>
    <x v="65"/>
    <s v="076"/>
    <s v="076216"/>
    <s v="03300"/>
    <x v="552"/>
    <n v="26760173000018"/>
    <s v="CPAGE"/>
    <x v="1"/>
    <x v="0"/>
    <n v="1703"/>
    <n v="1631"/>
    <n v="0.9577"/>
    <s v="1"/>
    <n v="627"/>
    <n v="552"/>
    <n v="0.94940000000000002"/>
    <n v="0.88038277511961704"/>
    <n v="0.35246913580246902"/>
    <n v="0.52791363931714796"/>
    <n v="0.60523086419753103"/>
    <n v="891"/>
    <n v="863"/>
    <n v="902"/>
    <n v="2656"/>
    <n v="0.61413043478260898"/>
    <n v="-0.3782420749"/>
    <n v="-0.44696505211526699"/>
  </r>
  <r>
    <s v="NORD"/>
    <x v="14"/>
    <x v="65"/>
    <s v="076"/>
    <s v="076044"/>
    <s v="02400"/>
    <x v="553"/>
    <n v="26760217500015"/>
    <s v="CPAGE"/>
    <x v="1"/>
    <x v="0"/>
    <n v="2644"/>
    <n v="2567"/>
    <n v="0.97089999999999999"/>
    <s v="0"/>
    <n v="1852"/>
    <n v="1567"/>
    <n v="0.9728"/>
    <n v="0.84611231101511897"/>
    <n v="0.12581409117821202"/>
    <n v="0.72029821983690701"/>
    <n v="0.84508590882178791"/>
    <n v="1958"/>
    <n v="1631"/>
    <n v="1723"/>
    <n v="5312"/>
    <n v="0.24952137843012101"/>
    <n v="-0.43031784839999998"/>
    <n v="-0.32878846902999598"/>
  </r>
  <r>
    <s v="NORD"/>
    <x v="14"/>
    <x v="65"/>
    <s v="076"/>
    <s v="076073"/>
    <s v="04800"/>
    <x v="554"/>
    <n v="26760165600015"/>
    <s v="CPAGE"/>
    <x v="0"/>
    <x v="0"/>
    <n v="1065"/>
    <n v="632"/>
    <n v="0.59340000000000004"/>
    <s v="0"/>
    <n v="520"/>
    <n v="343"/>
    <n v="0.6"/>
    <n v="0.65961538461538505"/>
    <n v="0.27085201793722002"/>
    <n v="0.38876336667816502"/>
    <n v="0.32254798206278001"/>
    <n v="888"/>
    <n v="706"/>
    <n v="702"/>
    <n v="2296"/>
    <n v="1.5889212827988299"/>
    <n v="6.00600601E-2"/>
    <n v="0.110759493670886"/>
  </r>
  <r>
    <s v="NORD"/>
    <x v="14"/>
    <x v="65"/>
    <s v="076"/>
    <s v="076074"/>
    <s v="06900"/>
    <x v="555"/>
    <n v="26760162300015"/>
    <s v="AGFA"/>
    <x v="0"/>
    <x v="0"/>
    <n v="863"/>
    <n v="694"/>
    <n v="0.80420000000000003"/>
    <s v="0"/>
    <n v="522"/>
    <n v="309"/>
    <e v="#REF!"/>
    <n v="0.59195402298850597"/>
    <n v="0.47145328719723206"/>
    <n v="0.12050073579127391"/>
    <n v="0.33274671280276796"/>
    <n v="546"/>
    <n v="499"/>
    <n v="547"/>
    <n v="1592"/>
    <n v="0.76699029126213603"/>
    <n v="-0.23230769230000001"/>
    <n v="-0.21181556195965401"/>
  </r>
  <r>
    <s v="NORD"/>
    <x v="14"/>
    <x v="65"/>
    <s v="076"/>
    <s v="076057"/>
    <s v="01800"/>
    <x v="556"/>
    <n v="26760161500011"/>
    <s v="CPAGE"/>
    <x v="1"/>
    <x v="1"/>
    <n v="5590"/>
    <n v="3550"/>
    <n v="0.6351"/>
    <s v="0"/>
    <n v="2331"/>
    <n v="1258"/>
    <n v="0.53620000000000001"/>
    <n v="0.53968253968253999"/>
    <n v="5.67310640907697E-3"/>
    <n v="0.53400943327346306"/>
    <n v="0.62942689359092308"/>
    <n v="3655"/>
    <n v="3173"/>
    <n v="3736"/>
    <n v="10564"/>
    <n v="1.9054054054054099"/>
    <n v="-8.4375000000000006E-3"/>
    <n v="5.2394366197183101E-2"/>
  </r>
  <r>
    <s v="NORD"/>
    <x v="14"/>
    <x v="65"/>
    <s v="076"/>
    <s v="076059"/>
    <s v="07800"/>
    <x v="557"/>
    <n v="26760164900010"/>
    <s v="CPAGE"/>
    <x v="0"/>
    <x v="0"/>
    <n v="1085"/>
    <n v="443"/>
    <n v="0.4083"/>
    <s v="0"/>
    <n v="942"/>
    <n v="422"/>
    <n v="0.50700000000000001"/>
    <n v="0.44798301486199599"/>
    <n v="0.31396287328490702"/>
    <n v="0.13402014157708897"/>
    <n v="9.4337126715092978E-2"/>
    <n v="821"/>
    <n v="668"/>
    <n v="596"/>
    <n v="2085"/>
    <n v="0.94549763033175405"/>
    <n v="8.6178861800000006E-2"/>
    <n v="0.34537246049661402"/>
  </r>
  <r>
    <s v="NORD"/>
    <x v="14"/>
    <x v="65"/>
    <s v="076"/>
    <s v="076038"/>
    <s v="01000"/>
    <x v="558"/>
    <n v="26760168000015"/>
    <s v="CPAGE"/>
    <x v="1"/>
    <x v="1"/>
    <n v="21181"/>
    <n v="16216"/>
    <n v="0.76559999999999995"/>
    <s v="0"/>
    <n v="5728"/>
    <n v="1775"/>
    <n v="0.55630000000000002"/>
    <n v="0.30988128491620098"/>
    <n v="0.337979407400746"/>
    <n v="-2.8098122484545018E-2"/>
    <n v="0.42762059259925395"/>
    <n v="19395"/>
    <n v="18935"/>
    <n v="21225"/>
    <n v="59555"/>
    <n v="9.9267605633802791"/>
    <n v="0.46419733990000001"/>
    <n v="0.30889245189935899"/>
  </r>
  <r>
    <s v="NORD"/>
    <x v="14"/>
    <x v="65"/>
    <s v="076"/>
    <s v="076012"/>
    <s v="04900"/>
    <x v="559"/>
    <n v="26760170600018"/>
    <s v="CPAGE"/>
    <x v="1"/>
    <x v="0"/>
    <n v="699"/>
    <n v="324"/>
    <n v="0.46350000000000002"/>
    <s v="0"/>
    <n v="404"/>
    <n v="36"/>
    <n v="0.29409999999999997"/>
    <n v="8.9108910891089105E-2"/>
    <n v="2.2300469483568099E-2"/>
    <n v="6.6808441407521013E-2"/>
    <n v="0.4411995305164319"/>
    <n v="631"/>
    <n v="544"/>
    <n v="514"/>
    <n v="1689"/>
    <n v="16.5277777777778"/>
    <n v="1.1759999999999999"/>
    <n v="0.58641975308642003"/>
  </r>
  <r>
    <s v="NORD"/>
    <x v="14"/>
    <x v="65"/>
    <s v="076"/>
    <s v="076038"/>
    <s v="09600"/>
    <x v="560"/>
    <n v="26760183900017"/>
    <s v="CPAGE"/>
    <x v="1"/>
    <x v="0"/>
    <n v="1191"/>
    <n v="3"/>
    <n v="2.5000000000000001E-3"/>
    <s v="0"/>
    <n v="214"/>
    <n v="3"/>
    <n v="4.5999999999999999E-3"/>
    <n v="1.4018691588785E-2"/>
    <n v="5.6179775280898901E-3"/>
    <n v="8.4007140606951088E-3"/>
    <n v="-3.11797752808989E-3"/>
    <n v="544"/>
    <n v="454"/>
    <n v="473"/>
    <n v="1471"/>
    <n v="180.333333333333"/>
    <n v="150.3333333333"/>
    <n v="156.666666666667"/>
  </r>
  <r>
    <s v="NORD"/>
    <x v="14"/>
    <x v="65"/>
    <s v="076"/>
    <s v="076049"/>
    <s v="50000"/>
    <x v="561"/>
    <n v="26760169800017"/>
    <s v="CPAGE"/>
    <x v="0"/>
    <x v="0"/>
    <n v="756"/>
    <n v="3"/>
    <n v="4.0000000000000001E-3"/>
    <s v="0"/>
    <n v="645"/>
    <n v="3"/>
    <n v="2.8999999999999998E-3"/>
    <n v="4.65116279069767E-3"/>
    <n v="2.37529691211401E-3"/>
    <n v="2.27586587858366E-3"/>
    <n v="1.6247030878859901E-3"/>
    <n v="911"/>
    <n v="796"/>
    <n v="768"/>
    <n v="2475"/>
    <n v="302.66666666666703"/>
    <n v="264.3333333333"/>
    <n v="255"/>
  </r>
  <r>
    <s v="NORD"/>
    <x v="14"/>
    <x v="65"/>
    <s v="076"/>
    <s v="076044"/>
    <s v="05100"/>
    <x v="562"/>
    <n v="26760202700026"/>
    <s v="CPAGE"/>
    <x v="0"/>
    <x v="0"/>
    <n v="612"/>
    <n v="31"/>
    <n v="5.0700000000000002E-2"/>
    <s v="0"/>
    <n v="228"/>
    <n v="0"/>
    <n v="1.11E-2"/>
    <n v="0"/>
    <n v="0"/>
    <n v="0"/>
    <n v="5.0700000000000002E-2"/>
    <n v="303"/>
    <n v="250"/>
    <n v="229"/>
    <n v="782"/>
    <n v="302"/>
    <n v="40.666666666700003"/>
    <n v="6.3870967741935498"/>
  </r>
  <r>
    <s v="SUD-OUEST"/>
    <x v="15"/>
    <x v="66"/>
    <s v="016"/>
    <s v="016004"/>
    <s v="02600"/>
    <x v="563"/>
    <n v="26160026600017"/>
    <s v="MEDIANE"/>
    <x v="1"/>
    <x v="0"/>
    <n v="1646"/>
    <n v="1646"/>
    <n v="1"/>
    <s v="1"/>
    <n v="812"/>
    <n v="812"/>
    <n v="1"/>
    <n v="1"/>
    <n v="1"/>
    <n v="0"/>
    <n v="0"/>
    <n v="1241"/>
    <n v="1062"/>
    <n v="1083"/>
    <n v="3386"/>
    <n v="0.52832512315270896"/>
    <n v="-0.43056300269999997"/>
    <n v="-0.34204131227217499"/>
  </r>
  <r>
    <s v="SUD-OUEST"/>
    <x v="15"/>
    <x v="66"/>
    <s v="016"/>
    <s v="016004"/>
    <s v="09000"/>
    <x v="564"/>
    <n v="26160034000010"/>
    <s v="MIPIH"/>
    <x v="1"/>
    <x v="1"/>
    <n v="7377"/>
    <n v="7377"/>
    <n v="1"/>
    <s v="1"/>
    <n v="4880"/>
    <n v="4879"/>
    <n v="1"/>
    <n v="0.99979508196721301"/>
    <n v="0.49053238199780502"/>
    <n v="0.50926269996940798"/>
    <n v="0.50946761800219498"/>
    <n v="5165"/>
    <n v="4438"/>
    <n v="4870"/>
    <n v="14473"/>
    <n v="5.86185693789711E-2"/>
    <n v="-0.53136219640000004"/>
    <n v="-0.339840043378067"/>
  </r>
  <r>
    <s v="SUD-OUEST"/>
    <x v="15"/>
    <x v="66"/>
    <s v="016"/>
    <s v="016004"/>
    <s v="03600"/>
    <x v="565"/>
    <n v="26160028200014"/>
    <s v="MEDIANE"/>
    <x v="0"/>
    <x v="0"/>
    <n v="1260"/>
    <n v="1257"/>
    <n v="0.99760000000000004"/>
    <s v="0"/>
    <n v="778"/>
    <n v="772"/>
    <n v="0.99239999999999995"/>
    <n v="0.99228791773778902"/>
    <n v="0.99888268156424609"/>
    <n v="-6.5947638264570729E-3"/>
    <n v="-1.2826815642460465E-3"/>
    <n v="1052"/>
    <n v="822"/>
    <n v="777"/>
    <n v="2651"/>
    <n v="0.362694300518135"/>
    <n v="-0.55155482820000001"/>
    <n v="-0.38186157517899799"/>
  </r>
  <r>
    <s v="SUD-OUEST"/>
    <x v="15"/>
    <x v="66"/>
    <s v="016"/>
    <s v="016004"/>
    <s v="05700"/>
    <x v="566"/>
    <n v="26160022500062"/>
    <s v="MEDIANE"/>
    <x v="0"/>
    <x v="0"/>
    <n v="1772"/>
    <n v="1719"/>
    <n v="0.97009999999999996"/>
    <s v="1"/>
    <n v="1021"/>
    <n v="974"/>
    <n v="0.97019999999999995"/>
    <n v="0.95396669931439804"/>
    <n v="7.5702629193109702E-2"/>
    <n v="0.87826407012128838"/>
    <n v="0.8943973708068903"/>
    <n v="1066"/>
    <n v="972"/>
    <n v="988"/>
    <n v="3026"/>
    <n v="9.4455852156057396E-2"/>
    <n v="-0.56077722549999998"/>
    <n v="-0.42524723676556098"/>
  </r>
  <r>
    <s v="SUD-OUEST"/>
    <x v="15"/>
    <x v="66"/>
    <s v="016"/>
    <s v="016020"/>
    <s v="09500"/>
    <x v="567"/>
    <n v="26160032400014"/>
    <s v="MacKesson"/>
    <x v="1"/>
    <x v="0"/>
    <n v="2476"/>
    <n v="1897"/>
    <n v="0.76619999999999999"/>
    <s v="1"/>
    <n v="2073"/>
    <n v="1506"/>
    <n v="0.80189999999999995"/>
    <n v="0.72648335745296699"/>
    <n v="0.79874213836478003"/>
    <n v="-7.2258780911813036E-2"/>
    <n v="-3.2542138364780038E-2"/>
    <n v="1354"/>
    <n v="1004"/>
    <n v="1004"/>
    <n v="3362"/>
    <n v="-0.100929614873838"/>
    <n v="-0.5700214133"/>
    <n v="-0.47074327886136003"/>
  </r>
  <r>
    <s v="SUD-OUEST"/>
    <x v="15"/>
    <x v="66"/>
    <s v="016"/>
    <s v="016008"/>
    <s v="01500"/>
    <x v="568"/>
    <n v="26161071100010"/>
    <s v="MacKesson"/>
    <x v="1"/>
    <x v="0"/>
    <n v="2838"/>
    <n v="2199"/>
    <n v="0.77480000000000004"/>
    <s v="1"/>
    <n v="1506"/>
    <n v="946"/>
    <n v="0.77569999999999995"/>
    <n v="0.62815405046480699"/>
    <n v="0"/>
    <n v="0.62815405046480699"/>
    <n v="0.77480000000000004"/>
    <n v="1480"/>
    <n v="1302"/>
    <n v="1330"/>
    <n v="4112"/>
    <n v="0.56448202959830895"/>
    <n v="-0.42440318300000002"/>
    <n v="-0.39517962710322901"/>
  </r>
  <r>
    <s v="SUD-OUEST"/>
    <x v="15"/>
    <x v="66"/>
    <s v="016"/>
    <s v="016004"/>
    <s v="09500"/>
    <x v="569"/>
    <n v="20001870300104"/>
    <s v="MacKesson"/>
    <x v="1"/>
    <x v="0"/>
    <n v="3423"/>
    <n v="2792"/>
    <n v="0.81569999999999998"/>
    <s v="1"/>
    <n v="1566"/>
    <n v="941"/>
    <n v="0.80900000000000005"/>
    <n v="0.60089399744572203"/>
    <n v="0.17320534223706202"/>
    <n v="0.42768865520866001"/>
    <n v="0.64249465776293802"/>
    <n v="1302"/>
    <n v="1164"/>
    <n v="1170"/>
    <n v="3636"/>
    <n v="0.38363443145589798"/>
    <n v="-0.40246406569999998"/>
    <n v="-0.58094555873925502"/>
  </r>
  <r>
    <s v="SUD-OUEST"/>
    <x v="15"/>
    <x v="66"/>
    <s v="016"/>
    <s v="016004"/>
    <s v="06200"/>
    <x v="570"/>
    <n v="26160018300014"/>
    <s v="MacKesson"/>
    <x v="0"/>
    <x v="0"/>
    <n v="813"/>
    <n v="598"/>
    <n v="0.73550000000000004"/>
    <s v="1"/>
    <n v="351"/>
    <n v="148"/>
    <n v="0.63380000000000003"/>
    <n v="0.421652421652422"/>
    <n v="8.1664098613251093E-2"/>
    <n v="0.33998832303917093"/>
    <n v="0.65383590138674896"/>
    <n v="629"/>
    <n v="452"/>
    <n v="437"/>
    <n v="1518"/>
    <n v="3.25"/>
    <n v="-0.18115942030000001"/>
    <n v="-0.269230769230769"/>
  </r>
  <r>
    <s v="SUD-OUEST"/>
    <x v="15"/>
    <x v="67"/>
    <s v="017"/>
    <s v="017022"/>
    <s v="03700"/>
    <x v="571"/>
    <n v="26170037100014"/>
    <s v="BERGER LEVRAULT DIS"/>
    <x v="0"/>
    <x v="0"/>
    <n v="1405"/>
    <n v="1405"/>
    <n v="1"/>
    <s v="0"/>
    <n v="528"/>
    <n v="527"/>
    <n v="1"/>
    <n v="0.998106060606061"/>
    <n v="0.98623188405797113"/>
    <n v="1.1874176548089865E-2"/>
    <n v="1.3768115942028869E-2"/>
    <n v="628"/>
    <n v="574"/>
    <n v="613"/>
    <n v="1815"/>
    <n v="0.19165085388994299"/>
    <n v="-0.4288557214"/>
    <n v="-0.56370106761565797"/>
  </r>
  <r>
    <s v="SUD-OUEST"/>
    <x v="15"/>
    <x v="67"/>
    <s v="017"/>
    <s v="017029"/>
    <s v="02200"/>
    <x v="572"/>
    <n v="26170026400011"/>
    <s v="MIPIH"/>
    <x v="0"/>
    <x v="0"/>
    <n v="2148"/>
    <n v="2144"/>
    <n v="0.99809999999999999"/>
    <s v="1"/>
    <n v="1250"/>
    <n v="1242"/>
    <n v="0.995"/>
    <n v="0.99360000000000004"/>
    <n v="0.82413350449293998"/>
    <n v="0.16946649550706006"/>
    <n v="0.17396649550706"/>
    <n v="957"/>
    <n v="814"/>
    <n v="930"/>
    <n v="2701"/>
    <n v="-0.229468599033816"/>
    <n v="-0.41773962799999997"/>
    <n v="-0.56623134328358204"/>
  </r>
  <r>
    <s v="SUD-OUEST"/>
    <x v="15"/>
    <x v="67"/>
    <s v="017"/>
    <s v="017029"/>
    <s v="04400"/>
    <x v="573"/>
    <n v="26170027200014"/>
    <s v="MIPIH"/>
    <x v="1"/>
    <x v="0"/>
    <n v="6240"/>
    <n v="6128"/>
    <n v="0.98209999999999997"/>
    <s v="1"/>
    <n v="2835"/>
    <n v="2720"/>
    <n v="0.97470000000000001"/>
    <n v="0.95943562610229305"/>
    <n v="0.88008800880088001"/>
    <n v="7.9347617301413043E-2"/>
    <n v="0.10201199119911997"/>
    <n v="2970"/>
    <n v="2702"/>
    <n v="2989"/>
    <n v="8661"/>
    <n v="9.1911764705882304E-2"/>
    <n v="-0.41464471400000003"/>
    <n v="-0.51223890339425604"/>
  </r>
  <r>
    <s v="SUD-OUEST"/>
    <x v="15"/>
    <x v="67"/>
    <s v="017"/>
    <s v="017038"/>
    <s v="02400"/>
    <x v="574"/>
    <n v="26170039700019"/>
    <s v="MacKesson"/>
    <x v="1"/>
    <x v="0"/>
    <n v="2872"/>
    <n v="2296"/>
    <n v="0.7994"/>
    <s v="1"/>
    <n v="1368"/>
    <n v="6"/>
    <n v="0.28570000000000001"/>
    <n v="4.3859649122806998E-3"/>
    <n v="2.8441410693970403E-3"/>
    <n v="1.5418238428836595E-3"/>
    <n v="0.79655585893060299"/>
    <n v="2082"/>
    <n v="1771"/>
    <n v="1872"/>
    <n v="5725"/>
    <n v="346"/>
    <n v="1.1783517834999999"/>
    <n v="-0.184668989547038"/>
  </r>
  <r>
    <s v="SUD-OUEST"/>
    <x v="15"/>
    <x v="67"/>
    <s v="017"/>
    <s v="017038"/>
    <s v="02500"/>
    <x v="575"/>
    <n v="13000579600011"/>
    <s v="MacKesson"/>
    <x v="0"/>
    <x v="0"/>
    <n v="68"/>
    <n v="0"/>
    <n v="0"/>
    <s v="0"/>
    <n v="25"/>
    <n v="0"/>
    <n v="0"/>
    <n v="0"/>
    <n v="0"/>
    <n v="0"/>
    <n v="0"/>
    <n v="6"/>
    <n v="10"/>
    <n v="10"/>
    <n v="26"/>
    <n v="5"/>
    <n v="9"/>
    <n v="10"/>
  </r>
  <r>
    <s v="SUD-OUEST"/>
    <x v="15"/>
    <x v="67"/>
    <s v="017"/>
    <s v="017016"/>
    <s v="01000"/>
    <x v="576"/>
    <n v="20004783500018"/>
    <s v="MacKesson"/>
    <x v="1"/>
    <x v="1"/>
    <n v="13239"/>
    <n v="0"/>
    <n v="0"/>
    <s v="0"/>
    <n v="6823"/>
    <n v="0"/>
    <n v="0"/>
    <n v="0"/>
    <n v="0"/>
    <n v="0"/>
    <n v="0"/>
    <n v="8368"/>
    <n v="7315"/>
    <n v="7932"/>
    <n v="23615"/>
    <n v="8367"/>
    <n v="7314"/>
    <n v="7932"/>
  </r>
  <r>
    <s v="SUD-OUEST"/>
    <x v="15"/>
    <x v="67"/>
    <s v="017"/>
    <s v="017063"/>
    <s v="09300"/>
    <x v="577"/>
    <n v="26170002500339"/>
    <s v="MacKesson"/>
    <x v="1"/>
    <x v="1"/>
    <n v="9642"/>
    <n v="8856"/>
    <n v="0.91849999999999998"/>
    <s v="0"/>
    <n v="4751"/>
    <n v="0"/>
    <n v="0.53049999999999997"/>
    <n v="0"/>
    <n v="0"/>
    <n v="0"/>
    <n v="0.91849999999999998"/>
    <n v="7071"/>
    <n v="6134"/>
    <n v="6646"/>
    <n v="19851"/>
    <n v="7070"/>
    <n v="0.38935447340000001"/>
    <n v="-0.24954832881662101"/>
  </r>
  <r>
    <s v="SUD-OUEST"/>
    <x v="15"/>
    <x v="67"/>
    <s v="017"/>
    <s v="017016"/>
    <s v="06400"/>
    <x v="578"/>
    <n v="26170030600069"/>
    <s v="MacKesson"/>
    <x v="0"/>
    <x v="0"/>
    <n v="857"/>
    <n v="569"/>
    <n v="0.66390000000000005"/>
    <s v="1"/>
    <n v="620"/>
    <n v="0"/>
    <n v="1.9199999999999998E-2"/>
    <n v="0"/>
    <n v="0"/>
    <n v="0"/>
    <n v="0.66390000000000005"/>
    <n v="392"/>
    <n v="307"/>
    <n v="349"/>
    <n v="1048"/>
    <n v="391"/>
    <n v="17.058823529400001"/>
    <n v="-0.38664323374340898"/>
  </r>
  <r>
    <s v="SUD-OUEST"/>
    <x v="15"/>
    <x v="67"/>
    <s v="017"/>
    <s v="017016"/>
    <s v="09200"/>
    <x v="579"/>
    <n v="26170033000135"/>
    <s v="MacKesson"/>
    <x v="1"/>
    <x v="0"/>
    <n v="3394"/>
    <n v="2684"/>
    <n v="0.79079999999999995"/>
    <s v="1"/>
    <n v="2884"/>
    <n v="0"/>
    <n v="1.2999999999999999E-3"/>
    <n v="0"/>
    <n v="0"/>
    <n v="0"/>
    <n v="0.79079999999999995"/>
    <n v="2708"/>
    <n v="2086"/>
    <n v="2428"/>
    <n v="7222"/>
    <n v="2707"/>
    <n v="346.6666666667"/>
    <n v="-9.5380029806259398E-2"/>
  </r>
  <r>
    <s v="SUD-OUEST"/>
    <x v="15"/>
    <x v="67"/>
    <s v="017"/>
    <s v="017063"/>
    <s v="04800"/>
    <x v="580"/>
    <n v="26170035500017"/>
    <s v="MacKesson"/>
    <x v="1"/>
    <x v="0"/>
    <n v="3342"/>
    <n v="2675"/>
    <n v="0.8004"/>
    <s v="0"/>
    <n v="1765"/>
    <n v="0"/>
    <n v="0.46229999999999999"/>
    <n v="0"/>
    <n v="0"/>
    <n v="0"/>
    <n v="0.8004"/>
    <n v="2248"/>
    <n v="1867"/>
    <n v="2069"/>
    <n v="6184"/>
    <n v="2247"/>
    <n v="3.9532294000000003E-2"/>
    <n v="-0.22654205607476599"/>
  </r>
  <r>
    <s v="SUD-OUEST"/>
    <x v="15"/>
    <x v="68"/>
    <s v="019"/>
    <s v="019020"/>
    <s v="01200"/>
    <x v="581"/>
    <n v="26192750300019"/>
    <s v="MIPIH"/>
    <x v="1"/>
    <x v="0"/>
    <n v="3119"/>
    <n v="3119"/>
    <n v="1"/>
    <s v="1"/>
    <n v="1770"/>
    <n v="1770"/>
    <n v="0.99939999999999996"/>
    <n v="1"/>
    <n v="1"/>
    <n v="0"/>
    <n v="0"/>
    <n v="1964"/>
    <n v="1686"/>
    <n v="1775"/>
    <n v="5425"/>
    <n v="0.10960451977401101"/>
    <n v="-0.46780303029999998"/>
    <n v="-0.43090734209682602"/>
  </r>
  <r>
    <s v="SUD-OUEST"/>
    <x v="15"/>
    <x v="68"/>
    <s v="019"/>
    <s v="019021"/>
    <s v="01400"/>
    <x v="582"/>
    <n v="26192760200035"/>
    <s v="MEDIANE"/>
    <x v="0"/>
    <x v="0"/>
    <n v="18"/>
    <n v="18"/>
    <n v="1"/>
    <s v="1"/>
    <n v="14"/>
    <n v="14"/>
    <n v="1"/>
    <n v="1"/>
    <n v="1"/>
    <n v="0"/>
    <n v="0"/>
    <n v="600"/>
    <n v="415"/>
    <n v="570"/>
    <n v="1585"/>
    <n v="41.857142857142897"/>
    <n v="13.8214285714"/>
    <n v="30.6666666666667"/>
  </r>
  <r>
    <s v="SUD-OUEST"/>
    <x v="15"/>
    <x v="68"/>
    <s v="019"/>
    <s v="019002"/>
    <s v="00900"/>
    <x v="583"/>
    <n v="26190280300012"/>
    <s v="MEDIANE"/>
    <x v="0"/>
    <x v="0"/>
    <n v="1125"/>
    <n v="1114"/>
    <n v="0.99019999999999997"/>
    <s v="1"/>
    <n v="745"/>
    <n v="738"/>
    <n v="0.99439999999999995"/>
    <n v="0.99060402684563797"/>
    <n v="0.96774193548387111"/>
    <n v="2.2862091361766868E-2"/>
    <n v="2.2458064516128862E-2"/>
    <n v="550"/>
    <n v="475"/>
    <n v="527"/>
    <n v="1552"/>
    <n v="-0.25474254742547398"/>
    <n v="-0.55315145809999999"/>
    <n v="-0.52692998204667896"/>
  </r>
  <r>
    <s v="SUD-OUEST"/>
    <x v="15"/>
    <x v="68"/>
    <s v="019"/>
    <s v="019019"/>
    <s v="00800"/>
    <x v="584"/>
    <n v="26190610100033"/>
    <s v="MEDIANE"/>
    <x v="0"/>
    <x v="0"/>
    <n v="141"/>
    <n v="90"/>
    <n v="0.63829999999999998"/>
    <s v="1"/>
    <n v="80"/>
    <n v="29"/>
    <n v="0.60219999999999996"/>
    <n v="0.36249999999999999"/>
    <n v="0.41714285714285704"/>
    <n v="-5.4642857142857049E-2"/>
    <n v="0.22115714285714294"/>
    <n v="726"/>
    <n v="635"/>
    <n v="648"/>
    <n v="2009"/>
    <n v="24.034482758620701"/>
    <n v="10.339285714300001"/>
    <n v="6.2"/>
  </r>
  <r>
    <s v="SUD-OUEST"/>
    <x v="15"/>
    <x v="68"/>
    <s v="019"/>
    <s v="019019"/>
    <s v="01100"/>
    <x v="585"/>
    <n v="26192720600019"/>
    <s v="MacKesson"/>
    <x v="1"/>
    <x v="0"/>
    <n v="5315"/>
    <n v="3"/>
    <n v="5.9999999999999995E-4"/>
    <s v="0"/>
    <n v="5798"/>
    <n v="3"/>
    <n v="6.9999999999999999E-4"/>
    <n v="5.1741979993101105E-4"/>
    <n v="4.3579314352120904E-4"/>
    <n v="8.1626656409802009E-5"/>
    <n v="1.642068564787909E-4"/>
    <n v="3504"/>
    <n v="2919"/>
    <n v="3160"/>
    <n v="9583"/>
    <n v="1167"/>
    <n v="728.75"/>
    <n v="1052.3333333333301"/>
  </r>
  <r>
    <s v="SUD-OUEST"/>
    <x v="15"/>
    <x v="68"/>
    <s v="019"/>
    <s v="019026"/>
    <s v="01000"/>
    <x v="586"/>
    <n v="26190310800015"/>
    <s v="MacKesson"/>
    <x v="1"/>
    <x v="0"/>
    <n v="7279"/>
    <n v="2772"/>
    <n v="0.38080000000000003"/>
    <s v="0"/>
    <n v="2588"/>
    <n v="0"/>
    <n v="4.5400000000000003E-2"/>
    <n v="0"/>
    <n v="0"/>
    <n v="0"/>
    <n v="0.38080000000000003"/>
    <n v="5925"/>
    <n v="5040"/>
    <n v="5488"/>
    <n v="16453"/>
    <n v="5924"/>
    <n v="13.651162790700001"/>
    <n v="0.97979797979798"/>
  </r>
  <r>
    <s v="SUD-OUEST"/>
    <x v="15"/>
    <x v="69"/>
    <s v="023"/>
    <s v="023013"/>
    <s v="02100"/>
    <x v="587"/>
    <n v="26230080900015"/>
    <s v="MIPIH"/>
    <x v="1"/>
    <x v="0"/>
    <n v="2424"/>
    <n v="2424"/>
    <n v="1"/>
    <s v="1"/>
    <n v="1407"/>
    <n v="1407"/>
    <n v="0.99960000000000004"/>
    <n v="1"/>
    <n v="0.99922869263401504"/>
    <n v="7.7130736598496341E-4"/>
    <n v="7.7130736598496341E-4"/>
    <n v="1441"/>
    <n v="1149"/>
    <n v="1075"/>
    <n v="3665"/>
    <n v="2.4164889836531599E-2"/>
    <n v="-0.53330625509999996"/>
    <n v="-0.55651815181518105"/>
  </r>
  <r>
    <s v="SUD-OUEST"/>
    <x v="15"/>
    <x v="69"/>
    <s v="023"/>
    <s v="023013"/>
    <s v="50000"/>
    <x v="588"/>
    <n v="26230300100016"/>
    <s v="MIPIH"/>
    <x v="0"/>
    <x v="0"/>
    <n v="1733"/>
    <n v="1706"/>
    <n v="0.98440000000000005"/>
    <s v="1"/>
    <n v="1312"/>
    <n v="1312"/>
    <n v="0.99390000000000001"/>
    <n v="1"/>
    <n v="0.91224018475750612"/>
    <n v="8.7759815242493877E-2"/>
    <n v="7.215981524249393E-2"/>
    <n v="792"/>
    <n v="702"/>
    <n v="708"/>
    <n v="2202"/>
    <n v="-0.396341463414634"/>
    <n v="-0.57195121950000005"/>
    <n v="-0.58499413833528702"/>
  </r>
  <r>
    <s v="SUD-OUEST"/>
    <x v="15"/>
    <x v="69"/>
    <s v="023"/>
    <s v="023013"/>
    <s v="03800"/>
    <x v="589"/>
    <n v="26230763000018"/>
    <s v="MEDIANE"/>
    <x v="0"/>
    <x v="0"/>
    <n v="615"/>
    <n v="615"/>
    <n v="1"/>
    <s v="1"/>
    <n v="172"/>
    <n v="172"/>
    <n v="1"/>
    <n v="1"/>
    <n v="0.99571734475374707"/>
    <n v="4.282655246252931E-3"/>
    <n v="4.282655246252931E-3"/>
    <n v="690"/>
    <n v="621"/>
    <n v="669"/>
    <n v="1980"/>
    <n v="3.0116279069767402"/>
    <n v="-0.14344827590000001"/>
    <n v="8.7804878048780594E-2"/>
  </r>
  <r>
    <s v="SUD-OUEST"/>
    <x v="15"/>
    <x v="69"/>
    <s v="023"/>
    <s v="023013"/>
    <s v="03500"/>
    <x v="590"/>
    <n v="26231760500018"/>
    <s v="MEDIANE"/>
    <x v="0"/>
    <x v="0"/>
    <n v="1009"/>
    <n v="1007"/>
    <n v="0.998"/>
    <s v="1"/>
    <n v="481"/>
    <n v="481"/>
    <n v="1"/>
    <n v="1"/>
    <n v="1"/>
    <n v="0"/>
    <n v="-2.0000000000000018E-3"/>
    <n v="611"/>
    <n v="603"/>
    <n v="591"/>
    <n v="1805"/>
    <n v="0.27027027027027001"/>
    <n v="-0.38967611340000002"/>
    <n v="-0.413108242303873"/>
  </r>
  <r>
    <s v="SUD-OUEST"/>
    <x v="15"/>
    <x v="69"/>
    <s v="023"/>
    <s v="023013"/>
    <s v="02400"/>
    <x v="591"/>
    <n v="26232470000018"/>
    <s v="MIPIH"/>
    <x v="1"/>
    <x v="0"/>
    <n v="1953"/>
    <n v="1953"/>
    <n v="1"/>
    <s v="1"/>
    <n v="1345"/>
    <n v="1343"/>
    <n v="0.99809999999999999"/>
    <n v="0.99851301115241597"/>
    <n v="0.93185550082101809"/>
    <n v="6.6657510331397885E-2"/>
    <n v="6.814449917898191E-2"/>
    <n v="953"/>
    <n v="825"/>
    <n v="855"/>
    <n v="2633"/>
    <n v="-0.29039463886820499"/>
    <n v="-0.60918995740000004"/>
    <n v="-0.56221198156681995"/>
  </r>
  <r>
    <s v="SUD-OUEST"/>
    <x v="15"/>
    <x v="69"/>
    <s v="023"/>
    <s v="023013"/>
    <s v="02000"/>
    <x v="592"/>
    <n v="26230960200015"/>
    <s v="MacKesson"/>
    <x v="1"/>
    <x v="0"/>
    <n v="4085"/>
    <n v="3311"/>
    <n v="0.8105"/>
    <s v="1"/>
    <n v="1512"/>
    <n v="880"/>
    <n v="0.84179999999999999"/>
    <n v="0.58201058201058198"/>
    <n v="0.84443550010062407"/>
    <n v="-0.26242491809004209"/>
    <n v="-3.3935500100624072E-2"/>
    <n v="2816"/>
    <n v="2328"/>
    <n v="2749"/>
    <n v="7893"/>
    <n v="2.2000000000000002"/>
    <n v="-0.45721613430000002"/>
    <n v="-0.169737239504681"/>
  </r>
  <r>
    <s v="SUD-OUEST"/>
    <x v="15"/>
    <x v="70"/>
    <s v="079"/>
    <s v="079057"/>
    <s v="50000"/>
    <x v="593"/>
    <n v="26790040500049"/>
    <s v="AGFA"/>
    <x v="0"/>
    <x v="0"/>
    <n v="398"/>
    <n v="396"/>
    <n v="0.995"/>
    <s v="1"/>
    <n v="306"/>
    <n v="302"/>
    <n v="0.98470000000000002"/>
    <n v="0.986928104575163"/>
    <n v="0.83974358974358998"/>
    <n v="0.14718451483157302"/>
    <n v="0.15525641025641002"/>
    <n v="350"/>
    <n v="313"/>
    <n v="320"/>
    <n v="983"/>
    <n v="0.158940397350993"/>
    <n v="-2.79503106E-2"/>
    <n v="-0.19191919191919199"/>
  </r>
  <r>
    <s v="SUD-OUEST"/>
    <x v="15"/>
    <x v="70"/>
    <s v="079"/>
    <s v="079018"/>
    <s v="00800"/>
    <x v="594"/>
    <n v="20005274400014"/>
    <s v="AGFA"/>
    <x v="0"/>
    <x v="0"/>
    <n v="2188"/>
    <n v="2161"/>
    <n v="0.98770000000000002"/>
    <s v="1"/>
    <n v="1301"/>
    <n v="1272"/>
    <n v="0.98140000000000005"/>
    <n v="0.97770945426594902"/>
    <n v="0.98340707964601803"/>
    <n v="-5.6976253800690158E-3"/>
    <n v="4.2929203539819882E-3"/>
    <n v="1313"/>
    <n v="1295"/>
    <n v="1296"/>
    <n v="3904"/>
    <n v="3.2232704402515702E-2"/>
    <n v="-0.38770685580000003"/>
    <n v="-0.40027764923646503"/>
  </r>
  <r>
    <s v="SUD-OUEST"/>
    <x v="15"/>
    <x v="70"/>
    <s v="079"/>
    <s v="079057"/>
    <s v="09400"/>
    <x v="595"/>
    <n v="26790121300012"/>
    <s v="MacKesson"/>
    <x v="1"/>
    <x v="0"/>
    <n v="4833"/>
    <n v="4142"/>
    <n v="0.85699999999999998"/>
    <s v="1"/>
    <n v="3377"/>
    <n v="2842"/>
    <n v="0.85099999999999998"/>
    <n v="0.84157536274800104"/>
    <n v="0.30792870313460402"/>
    <n v="0.53364665961339708"/>
    <n v="0.54907129686539591"/>
    <n v="3090"/>
    <n v="2593"/>
    <n v="2940"/>
    <n v="8623"/>
    <n v="8.7262491203377895E-2"/>
    <n v="-0.35864457090000001"/>
    <n v="-0.29019797199420599"/>
  </r>
  <r>
    <s v="SUD-OUEST"/>
    <x v="15"/>
    <x v="70"/>
    <s v="079"/>
    <s v="079018"/>
    <s v="00700"/>
    <x v="596"/>
    <n v="26790001700018"/>
    <s v="MacKesson"/>
    <x v="1"/>
    <x v="1"/>
    <n v="7716"/>
    <n v="3"/>
    <n v="4.0000000000000002E-4"/>
    <s v="0"/>
    <n v="4099"/>
    <n v="3"/>
    <n v="4.0000000000000002E-4"/>
    <n v="7.3188582581117404E-4"/>
    <n v="4.4470797509635302E-4"/>
    <n v="2.8717785071482102E-4"/>
    <n v="-4.4707975096353004E-5"/>
    <n v="4630"/>
    <n v="3887"/>
    <n v="4244"/>
    <n v="12761"/>
    <n v="1542.3333333333301"/>
    <n v="1294.6666666666999"/>
    <n v="1413.6666666666699"/>
  </r>
  <r>
    <s v="SUD-OUEST"/>
    <x v="15"/>
    <x v="71"/>
    <s v="024"/>
    <s v="024030"/>
    <s v="55000"/>
    <x v="597"/>
    <n v="20005293400011"/>
    <s v="BERGER LEVRAULT DIS"/>
    <x v="0"/>
    <x v="0"/>
    <n v="2462"/>
    <n v="2462"/>
    <n v="1"/>
    <s v="1"/>
    <n v="1636"/>
    <n v="1636"/>
    <n v="1"/>
    <n v="1"/>
    <n v="1"/>
    <n v="0"/>
    <n v="0"/>
    <n v="1404"/>
    <n v="1280"/>
    <n v="1396"/>
    <n v="4080"/>
    <n v="-0.141809290953545"/>
    <n v="-0.4956658786"/>
    <n v="-0.43298131600324902"/>
  </r>
  <r>
    <s v="SUD-OUEST"/>
    <x v="15"/>
    <x v="71"/>
    <s v="024"/>
    <s v="024029"/>
    <s v="00100"/>
    <x v="598"/>
    <n v="26240588900011"/>
    <s v="MEDIANE"/>
    <x v="0"/>
    <x v="0"/>
    <n v="772"/>
    <n v="772"/>
    <n v="1"/>
    <s v="1"/>
    <n v="411"/>
    <n v="411"/>
    <n v="1"/>
    <n v="1"/>
    <n v="0.9985315712187961"/>
    <n v="1.468428781203901E-3"/>
    <n v="1.468428781203901E-3"/>
    <n v="316"/>
    <n v="372"/>
    <n v="426"/>
    <n v="1114"/>
    <n v="-0.23114355231143599"/>
    <n v="-0.37162162160000001"/>
    <n v="-0.44818652849740898"/>
  </r>
  <r>
    <s v="SUD-OUEST"/>
    <x v="15"/>
    <x v="71"/>
    <s v="024"/>
    <s v="024019"/>
    <s v="11600"/>
    <x v="599"/>
    <n v="26240593900014"/>
    <s v="MIPIH"/>
    <x v="1"/>
    <x v="0"/>
    <n v="2579"/>
    <n v="2577"/>
    <n v="0.99919999999999998"/>
    <s v="1"/>
    <n v="1820"/>
    <n v="1820"/>
    <n v="0.99960000000000004"/>
    <n v="1"/>
    <n v="1"/>
    <n v="0"/>
    <n v="-8.0000000000002292E-4"/>
    <n v="957"/>
    <n v="894"/>
    <n v="808"/>
    <n v="2659"/>
    <n v="-0.47417582417582399"/>
    <n v="-0.6554913295"/>
    <n v="-0.68645712068296505"/>
  </r>
  <r>
    <s v="SUD-OUEST"/>
    <x v="15"/>
    <x v="71"/>
    <s v="024"/>
    <s v="024047"/>
    <s v="50000"/>
    <x v="600"/>
    <n v="26240562400012"/>
    <s v="BERGER LEVRAULT DIS"/>
    <x v="0"/>
    <x v="0"/>
    <n v="1529"/>
    <n v="1529"/>
    <n v="1"/>
    <s v="0"/>
    <n v="850"/>
    <n v="848"/>
    <n v="1"/>
    <n v="0.997647058823529"/>
    <n v="1"/>
    <n v="-2.3529411764710018E-3"/>
    <n v="0"/>
    <n v="573"/>
    <n v="477"/>
    <n v="542"/>
    <n v="1592"/>
    <n v="-0.32429245283018898"/>
    <n v="-0.52584493040000002"/>
    <n v="-0.64551994767822096"/>
  </r>
  <r>
    <s v="SUD-OUEST"/>
    <x v="15"/>
    <x v="71"/>
    <s v="024"/>
    <s v="024010"/>
    <s v="50000"/>
    <x v="601"/>
    <n v="26240571500018"/>
    <s v="MEDIANE"/>
    <x v="0"/>
    <x v="0"/>
    <n v="972"/>
    <n v="970"/>
    <n v="0.99790000000000001"/>
    <s v="1"/>
    <n v="516"/>
    <n v="513"/>
    <n v="0.99719999999999998"/>
    <n v="0.99418604651162801"/>
    <n v="0.99680851063829812"/>
    <n v="-2.6224641266701099E-3"/>
    <n v="1.0914893617018917E-3"/>
    <n v="738"/>
    <n v="746"/>
    <n v="772"/>
    <n v="2256"/>
    <n v="0.43859649122806998"/>
    <n v="-0.29154795820000001"/>
    <n v="-0.20412371134020599"/>
  </r>
  <r>
    <s v="SUD-OUEST"/>
    <x v="15"/>
    <x v="71"/>
    <s v="024"/>
    <s v="024045"/>
    <s v="14800"/>
    <x v="602"/>
    <n v="26240598800011"/>
    <s v="BERGER LEVRAULT DIS"/>
    <x v="1"/>
    <x v="0"/>
    <n v="3897"/>
    <n v="3815"/>
    <n v="0.97899999999999998"/>
    <s v="0"/>
    <n v="1690"/>
    <n v="1672"/>
    <n v="0.96719999999999995"/>
    <n v="0.98934911242603596"/>
    <n v="0.98988489710498806"/>
    <n v="-5.3578467895210036E-4"/>
    <n v="-1.0884897104988078E-2"/>
    <n v="1342"/>
    <n v="1149"/>
    <n v="1271"/>
    <n v="3762"/>
    <n v="-0.197368421052632"/>
    <n v="-0.55274425849999997"/>
    <n v="-0.66684141546526898"/>
  </r>
  <r>
    <s v="SUD-OUEST"/>
    <x v="15"/>
    <x v="71"/>
    <s v="024"/>
    <s v="024045"/>
    <s v="12600"/>
    <x v="603"/>
    <n v="26240592100012"/>
    <s v="MEDIANE"/>
    <x v="0"/>
    <x v="0"/>
    <n v="533"/>
    <n v="517"/>
    <n v="0.97"/>
    <s v="1"/>
    <n v="413"/>
    <n v="399"/>
    <n v="1"/>
    <n v="0.96610169491525399"/>
    <n v="0.97550432276657106"/>
    <n v="-9.4026278513170691E-3"/>
    <n v="-5.5043227665710903E-3"/>
    <n v="336"/>
    <n v="278"/>
    <n v="290"/>
    <n v="904"/>
    <n v="-0.157894736842105"/>
    <n v="-0.45167652860000002"/>
    <n v="-0.43907156673114101"/>
  </r>
  <r>
    <s v="SUD-OUEST"/>
    <x v="15"/>
    <x v="71"/>
    <s v="024"/>
    <s v="024022"/>
    <s v="02500"/>
    <x v="604"/>
    <n v="26240587100019"/>
    <s v="MEDIANE"/>
    <x v="0"/>
    <x v="0"/>
    <n v="1281"/>
    <n v="1233"/>
    <n v="0.96250000000000002"/>
    <s v="1"/>
    <n v="722"/>
    <n v="670"/>
    <n v="0.95350000000000001"/>
    <n v="0.92797783933517997"/>
    <n v="0.91080139372822311"/>
    <n v="1.7176445606956858E-2"/>
    <n v="5.1698606271776915E-2"/>
    <n v="1043"/>
    <n v="817"/>
    <n v="1053"/>
    <n v="2913"/>
    <n v="0.55671641791044801"/>
    <n v="-0.2476979742"/>
    <n v="-0.145985401459854"/>
  </r>
  <r>
    <s v="SUD-OUEST"/>
    <x v="15"/>
    <x v="71"/>
    <s v="024"/>
    <s v="024045"/>
    <s v="12800"/>
    <x v="605"/>
    <n v="26240580600015"/>
    <s v="MacKesson"/>
    <x v="1"/>
    <x v="1"/>
    <n v="7497"/>
    <n v="6612"/>
    <n v="0.88200000000000001"/>
    <s v="0"/>
    <n v="3082"/>
    <n v="2243"/>
    <n v="0.87639999999999996"/>
    <n v="0.72777417261518496"/>
    <n v="1.28351397604107E-3"/>
    <n v="0.72649065863914386"/>
    <n v="0.88071648602395891"/>
    <n v="5211"/>
    <n v="4412"/>
    <n v="4958"/>
    <n v="14581"/>
    <n v="1.3232278198840799"/>
    <n v="-0.27038200759999997"/>
    <n v="-0.250151240169389"/>
  </r>
  <r>
    <s v="SUD-OUEST"/>
    <x v="15"/>
    <x v="71"/>
    <s v="024"/>
    <s v="024045"/>
    <s v="50000"/>
    <x v="606"/>
    <n v="26240570700015"/>
    <s v="BERGER LEVRAULT DIS"/>
    <x v="0"/>
    <x v="0"/>
    <n v="912"/>
    <n v="892"/>
    <n v="0.97809999999999997"/>
    <s v="0"/>
    <n v="457"/>
    <n v="215"/>
    <n v="0.83260000000000001"/>
    <n v="0.47045951859956198"/>
    <n v="0.73820536540240511"/>
    <n v="-0.26774584680284313"/>
    <n v="0.23989463459759486"/>
    <n v="445"/>
    <n v="422"/>
    <n v="440"/>
    <n v="1307"/>
    <n v="1.0697674418604699"/>
    <n v="-0.29313232830000002"/>
    <n v="-0.50672645739910305"/>
  </r>
  <r>
    <s v="SUD-OUEST"/>
    <x v="15"/>
    <x v="71"/>
    <s v="024"/>
    <s v="024047"/>
    <s v="14600"/>
    <x v="607"/>
    <n v="26240563200015"/>
    <s v="MIPIH"/>
    <x v="1"/>
    <x v="0"/>
    <n v="5461"/>
    <n v="5447"/>
    <n v="0.99739999999999995"/>
    <s v="0"/>
    <n v="1572"/>
    <n v="384"/>
    <n v="0.38009999999999999"/>
    <n v="0.244274809160305"/>
    <n v="0.10715295448119901"/>
    <n v="0.13712185467910598"/>
    <n v="0.89024704551880096"/>
    <n v="2497"/>
    <n v="2244"/>
    <n v="2346"/>
    <n v="7087"/>
    <n v="5.5026041666666696"/>
    <n v="1.0758556892"/>
    <n v="-0.56930420414907301"/>
  </r>
  <r>
    <s v="SUD-OUEST"/>
    <x v="15"/>
    <x v="72"/>
    <s v="033"/>
    <s v="033022"/>
    <s v="00500"/>
    <x v="608"/>
    <n v="26330566600012"/>
    <s v="MEDIANE"/>
    <x v="0"/>
    <x v="0"/>
    <n v="890"/>
    <n v="890"/>
    <n v="1"/>
    <s v="0"/>
    <n v="423"/>
    <n v="423"/>
    <n v="1"/>
    <n v="1"/>
    <n v="1"/>
    <n v="0"/>
    <n v="0"/>
    <n v="607"/>
    <n v="573"/>
    <n v="615"/>
    <n v="1795"/>
    <n v="0.43498817966903103"/>
    <n v="-0.14221556890000001"/>
    <n v="-0.30898876404494402"/>
  </r>
  <r>
    <s v="SUD-OUEST"/>
    <x v="15"/>
    <x v="72"/>
    <s v="033"/>
    <s v="033022"/>
    <s v="18100"/>
    <x v="609"/>
    <n v="26330585600019"/>
    <s v="MIPIH"/>
    <x v="1"/>
    <x v="0"/>
    <n v="3193"/>
    <n v="3193"/>
    <n v="1"/>
    <s v="1"/>
    <n v="2498"/>
    <n v="2498"/>
    <n v="0.99609999999999999"/>
    <n v="1"/>
    <n v="1"/>
    <n v="0"/>
    <n v="0"/>
    <n v="1427"/>
    <n v="1378"/>
    <n v="1401"/>
    <n v="4206"/>
    <n v="-0.428742994395516"/>
    <n v="-0.55519690119999998"/>
    <n v="-0.56122768556216696"/>
  </r>
  <r>
    <s v="SUD-OUEST"/>
    <x v="15"/>
    <x v="72"/>
    <s v="033"/>
    <s v="033073"/>
    <s v="50000"/>
    <x v="610"/>
    <n v="20002309100016"/>
    <s v="MIPIH"/>
    <x v="1"/>
    <x v="0"/>
    <n v="3733"/>
    <n v="3731"/>
    <n v="0.99950000000000006"/>
    <s v="1"/>
    <n v="2277"/>
    <n v="2276"/>
    <n v="0.99970000000000003"/>
    <n v="0.99956082564778204"/>
    <n v="0.99975538160469712"/>
    <n v="-1.9455595691508787E-4"/>
    <n v="-2.5538160469706916E-4"/>
    <n v="1903"/>
    <n v="1739"/>
    <n v="1784"/>
    <n v="5426"/>
    <n v="-0.16388400702987699"/>
    <n v="-0.53290357239999997"/>
    <n v="-0.521844009648888"/>
  </r>
  <r>
    <s v="SUD-OUEST"/>
    <x v="15"/>
    <x v="72"/>
    <s v="033"/>
    <s v="033005"/>
    <s v="50100"/>
    <x v="611"/>
    <n v="26330560900012"/>
    <s v="MIPIH"/>
    <x v="0"/>
    <x v="0"/>
    <n v="1444"/>
    <n v="1441"/>
    <n v="0.99790000000000001"/>
    <s v="1"/>
    <n v="1170"/>
    <n v="1168"/>
    <n v="1"/>
    <n v="0.99829059829059796"/>
    <n v="0.99436846339501206"/>
    <n v="3.9221348955859048E-3"/>
    <n v="3.5315366049879504E-3"/>
    <n v="712"/>
    <n v="571"/>
    <n v="586"/>
    <n v="1869"/>
    <n v="-0.39041095890410998"/>
    <n v="-0.59388335699999995"/>
    <n v="-0.593337959750174"/>
  </r>
  <r>
    <s v="SUD-OUEST"/>
    <x v="15"/>
    <x v="72"/>
    <s v="033"/>
    <s v="033018"/>
    <s v="10100"/>
    <x v="612"/>
    <n v="26330582300019"/>
    <s v="CPAGE"/>
    <x v="1"/>
    <x v="1"/>
    <n v="39300"/>
    <n v="39178"/>
    <n v="0.99690000000000001"/>
    <s v="1"/>
    <n v="17447"/>
    <n v="17336"/>
    <n v="0.99750000000000005"/>
    <n v="0.99363787470625298"/>
    <n v="0.79475288193984406"/>
    <n v="0.19888499276640892"/>
    <n v="0.20214711806015595"/>
    <n v="41727"/>
    <n v="34749"/>
    <n v="38790"/>
    <n v="115266"/>
    <n v="1.40695662205815"/>
    <n v="-0.38307353620000001"/>
    <n v="-9.9035172801061905E-3"/>
  </r>
  <r>
    <s v="SUD-OUEST"/>
    <x v="15"/>
    <x v="72"/>
    <s v="033"/>
    <s v="033070"/>
    <s v="10300"/>
    <x v="613"/>
    <n v="26330561700015"/>
    <s v="AGFA"/>
    <x v="1"/>
    <x v="0"/>
    <n v="2524"/>
    <n v="2513"/>
    <n v="0.99560000000000004"/>
    <s v="1"/>
    <n v="997"/>
    <n v="984"/>
    <n v="0.99409999999999998"/>
    <n v="0.98696088264794402"/>
    <n v="0.99497716894977206"/>
    <n v="-8.0162863018280461E-3"/>
    <n v="6.228310502279788E-4"/>
    <n v="1347"/>
    <n v="1359"/>
    <n v="1145"/>
    <n v="3851"/>
    <n v="0.36890243902439002"/>
    <n v="-0.33087149189999998"/>
    <n v="-0.54436927974532401"/>
  </r>
  <r>
    <s v="SUD-OUEST"/>
    <x v="15"/>
    <x v="72"/>
    <s v="033"/>
    <s v="033002"/>
    <s v="17600"/>
    <x v="614"/>
    <n v="26330559100095"/>
    <s v="AGFA"/>
    <x v="1"/>
    <x v="0"/>
    <n v="3309"/>
    <n v="3266"/>
    <n v="0.98699999999999999"/>
    <s v="1"/>
    <n v="1826"/>
    <n v="1784"/>
    <n v="0.98829999999999996"/>
    <n v="0.97699890470974804"/>
    <n v="0.99139920285294703"/>
    <n v="-1.4400298143198986E-2"/>
    <n v="-4.3992028529470373E-3"/>
    <n v="2403"/>
    <n v="2038"/>
    <n v="2443"/>
    <n v="6884"/>
    <n v="0.34697309417040401"/>
    <n v="-0.39596917609999999"/>
    <n v="-0.25199020208205802"/>
  </r>
  <r>
    <s v="SUD-OUEST"/>
    <x v="15"/>
    <x v="72"/>
    <s v="033"/>
    <s v="033047"/>
    <s v="14000"/>
    <x v="615"/>
    <n v="26330584900014"/>
    <s v="AGFA"/>
    <x v="1"/>
    <x v="0"/>
    <n v="2346"/>
    <n v="2288"/>
    <n v="0.97529999999999994"/>
    <s v="1"/>
    <n v="1817"/>
    <n v="1759"/>
    <n v="0.97870000000000001"/>
    <n v="0.96807925151348395"/>
    <n v="0.97364039955604909"/>
    <n v="-5.5611480425651338E-3"/>
    <n v="1.6596004439508594E-3"/>
    <n v="1191"/>
    <n v="1071"/>
    <n v="1248"/>
    <n v="3510"/>
    <n v="-0.32291074474133002"/>
    <n v="-0.59199999999999997"/>
    <n v="-0.45454545454545497"/>
  </r>
  <r>
    <s v="SUD-OUEST"/>
    <x v="15"/>
    <x v="72"/>
    <s v="033"/>
    <s v="033069"/>
    <s v="07500"/>
    <x v="616"/>
    <n v="26330569000012"/>
    <s v="CPAGE"/>
    <x v="1"/>
    <x v="0"/>
    <n v="1108"/>
    <n v="1026"/>
    <n v="0.92600000000000005"/>
    <s v="0"/>
    <n v="582"/>
    <n v="522"/>
    <n v="0.96599999999999997"/>
    <n v="0.89690721649484495"/>
    <n v="0.63938618925831203"/>
    <n v="0.25752102723653292"/>
    <n v="0.28661381074168801"/>
    <n v="1126"/>
    <n v="957"/>
    <n v="911"/>
    <n v="2994"/>
    <n v="1.15708812260536"/>
    <n v="-0.25175918689999999"/>
    <n v="-0.112085769980507"/>
  </r>
  <r>
    <s v="SUD-OUEST"/>
    <x v="15"/>
    <x v="72"/>
    <s v="033"/>
    <s v="033051"/>
    <s v="12400"/>
    <x v="617"/>
    <n v="26330565800019"/>
    <s v="CPAGE"/>
    <x v="1"/>
    <x v="0"/>
    <n v="10399"/>
    <n v="6438"/>
    <n v="0.61909999999999998"/>
    <s v="0"/>
    <n v="5244"/>
    <n v="3301"/>
    <n v="0.64159999999999995"/>
    <n v="0.62948131197559098"/>
    <n v="0.40148274878813806"/>
    <n v="0.22799856318745293"/>
    <n v="0.21761725121186193"/>
    <n v="6891"/>
    <n v="5817"/>
    <n v="6302"/>
    <n v="19010"/>
    <n v="1.0875492275068199"/>
    <n v="-8.3215129999999998E-2"/>
    <n v="-2.1124572848710801E-2"/>
  </r>
  <r>
    <s v="SUD-OUEST"/>
    <x v="15"/>
    <x v="73"/>
    <s v="087"/>
    <s v="087015"/>
    <s v="08700"/>
    <x v="618"/>
    <n v="26871870700014"/>
    <s v="MIPIH"/>
    <x v="1"/>
    <x v="0"/>
    <n v="2751"/>
    <n v="2751"/>
    <n v="1"/>
    <s v="1"/>
    <n v="1468"/>
    <n v="1468"/>
    <n v="0.99960000000000004"/>
    <n v="1"/>
    <n v="0.99934469200524212"/>
    <n v="6.5530799475788104E-4"/>
    <n v="6.5530799475788104E-4"/>
    <n v="1468"/>
    <n v="1389"/>
    <n v="1614"/>
    <n v="4471"/>
    <n v="0"/>
    <n v="-0.47085714290000003"/>
    <n v="-0.41330425299890899"/>
  </r>
  <r>
    <s v="SUD-OUEST"/>
    <x v="15"/>
    <x v="73"/>
    <s v="087"/>
    <s v="087015"/>
    <s v="50000"/>
    <x v="619"/>
    <n v="26872065300073"/>
    <s v="MEDIANE"/>
    <x v="0"/>
    <x v="0"/>
    <n v="1385"/>
    <n v="1381"/>
    <n v="0.99709999999999999"/>
    <s v="1"/>
    <n v="884"/>
    <n v="880"/>
    <n v="0.99670000000000003"/>
    <n v="0.99547511312217196"/>
    <n v="0.97044599677592702"/>
    <n v="2.502911634624494E-2"/>
    <n v="2.6654003224072964E-2"/>
    <n v="0"/>
    <n v="446"/>
    <n v="749"/>
    <n v="1195"/>
    <n v="-1"/>
    <n v="-0.75194660729999996"/>
    <n v="-0.45763939174511198"/>
  </r>
  <r>
    <s v="SUD-OUEST"/>
    <x v="15"/>
    <x v="73"/>
    <s v="087"/>
    <s v="087015"/>
    <s v="55000"/>
    <x v="620"/>
    <n v="26870042400016"/>
    <s v="MEDIANE"/>
    <x v="1"/>
    <x v="0"/>
    <n v="1942"/>
    <n v="1905"/>
    <n v="0.98089999999999999"/>
    <s v="1"/>
    <n v="1244"/>
    <n v="1204"/>
    <n v="0.9879"/>
    <n v="0.96784565916398702"/>
    <n v="0.95814422592032311"/>
    <n v="9.7014332436639039E-3"/>
    <n v="2.2755774079676883E-2"/>
    <n v="1274"/>
    <n v="1045"/>
    <n v="1210"/>
    <n v="3529"/>
    <n v="5.8139534883720999E-2"/>
    <n v="-0.48623402160000001"/>
    <n v="-0.36482939632545902"/>
  </r>
  <r>
    <s v="SUD-OUEST"/>
    <x v="15"/>
    <x v="73"/>
    <s v="087"/>
    <s v="087015"/>
    <s v="00100"/>
    <x v="621"/>
    <n v="26870851800017"/>
    <s v="MacKesson"/>
    <x v="1"/>
    <x v="1"/>
    <n v="22556"/>
    <n v="21497"/>
    <n v="0.95309999999999995"/>
    <s v="0"/>
    <n v="11583"/>
    <n v="10490"/>
    <n v="0.94969999999999999"/>
    <n v="0.90563757230423902"/>
    <n v="0.9470619375330861"/>
    <n v="-4.1424365228847071E-2"/>
    <n v="6.0380624669138516E-3"/>
    <n v="13796"/>
    <n v="11801"/>
    <n v="12583"/>
    <n v="38180"/>
    <n v="0.31515729265967601"/>
    <n v="-0.41872721899999998"/>
    <n v="-0.41466251104805302"/>
  </r>
  <r>
    <s v="SUD-OUEST"/>
    <x v="15"/>
    <x v="73"/>
    <s v="087"/>
    <s v="087015"/>
    <s v="08600"/>
    <x v="622"/>
    <n v="26870850000015"/>
    <s v="MacKesson"/>
    <x v="1"/>
    <x v="0"/>
    <n v="4064"/>
    <n v="3350"/>
    <n v="0.82430000000000003"/>
    <s v="1"/>
    <n v="2751"/>
    <n v="2006"/>
    <n v="0.82210000000000005"/>
    <n v="0.72918938567793501"/>
    <n v="0.80680918448139405"/>
    <n v="-7.7619798803459039E-2"/>
    <n v="1.7490815518605984E-2"/>
    <n v="1600"/>
    <n v="1527"/>
    <n v="1767"/>
    <n v="4894"/>
    <n v="-0.20239282153539401"/>
    <n v="-0.54849201660000002"/>
    <n v="-0.472537313432836"/>
  </r>
  <r>
    <s v="SUD-OUEST"/>
    <x v="15"/>
    <x v="73"/>
    <s v="087"/>
    <s v="087038"/>
    <s v="08300"/>
    <x v="623"/>
    <n v="26871540600016"/>
    <s v="MacKesson"/>
    <x v="1"/>
    <x v="0"/>
    <n v="2978"/>
    <n v="2262"/>
    <n v="0.75960000000000005"/>
    <s v="0"/>
    <n v="1646"/>
    <n v="1200"/>
    <n v="0.79410000000000003"/>
    <n v="0.72904009720534602"/>
    <n v="6.1821613968853197E-2"/>
    <n v="0.6672184832364928"/>
    <n v="0.69777838603114684"/>
    <n v="2541"/>
    <n v="2269"/>
    <n v="2399"/>
    <n v="7209"/>
    <n v="1.1174999999999999"/>
    <n v="-0.20497547299999999"/>
    <n v="6.0565870910698399E-2"/>
  </r>
  <r>
    <s v="SUD-OUEST"/>
    <x v="15"/>
    <x v="74"/>
    <s v="040"/>
    <s v="040009"/>
    <s v="15400"/>
    <x v="624"/>
    <n v="26400428400016"/>
    <s v="MIPIH"/>
    <x v="1"/>
    <x v="1"/>
    <n v="8776"/>
    <n v="8776"/>
    <n v="1"/>
    <s v="1"/>
    <n v="2079"/>
    <n v="2079"/>
    <n v="0.99970000000000003"/>
    <n v="1"/>
    <n v="1"/>
    <n v="0"/>
    <n v="0"/>
    <n v="6073"/>
    <n v="5312"/>
    <n v="5591"/>
    <n v="16976"/>
    <n v="1.9211159211159201"/>
    <n v="-0.48185719859999998"/>
    <n v="-0.36292160437556997"/>
  </r>
  <r>
    <s v="SUD-OUEST"/>
    <x v="15"/>
    <x v="74"/>
    <s v="040"/>
    <s v="040032"/>
    <s v="13600"/>
    <x v="625"/>
    <n v="26400332800087"/>
    <s v="MEDIANE"/>
    <x v="1"/>
    <x v="0"/>
    <n v="7060"/>
    <n v="6988"/>
    <n v="0.98980000000000001"/>
    <s v="1"/>
    <n v="4038"/>
    <n v="3966"/>
    <n v="0.99019999999999997"/>
    <n v="0.98216939078751897"/>
    <n v="0.99175588865096409"/>
    <n v="-9.5864978634451203E-3"/>
    <n v="-1.9558886509640772E-3"/>
    <n v="5012"/>
    <n v="4648"/>
    <n v="4787"/>
    <n v="14447"/>
    <n v="0.26374180534543601"/>
    <n v="-0.39769340419999999"/>
    <n v="-0.31496851745850002"/>
  </r>
  <r>
    <s v="SUD-OUEST"/>
    <x v="15"/>
    <x v="74"/>
    <s v="040"/>
    <s v="040009"/>
    <s v="50000"/>
    <x v="626"/>
    <n v="26400331000010"/>
    <s v="BERGER LEVRAULT DIS"/>
    <x v="0"/>
    <x v="0"/>
    <n v="331"/>
    <n v="325"/>
    <n v="0.9819"/>
    <s v="1"/>
    <n v="240"/>
    <n v="217"/>
    <n v="0.97489999999999999"/>
    <n v="0.90416666666666701"/>
    <n v="0.9823677581863981"/>
    <n v="-7.8201091519731092E-2"/>
    <n v="-4.6775818639810396E-4"/>
    <n v="455"/>
    <n v="360"/>
    <n v="414"/>
    <n v="1229"/>
    <n v="1.0967741935483899"/>
    <n v="-0.22746781120000001"/>
    <n v="0.27384615384615402"/>
  </r>
  <r>
    <s v="SUD-OUEST"/>
    <x v="15"/>
    <x v="75"/>
    <s v="047"/>
    <s v="047036"/>
    <s v="12000"/>
    <x v="627"/>
    <n v="26470243200081"/>
    <s v="MIPIH"/>
    <x v="1"/>
    <x v="0"/>
    <n v="2277"/>
    <n v="2277"/>
    <n v="1"/>
    <s v="1"/>
    <n v="1350"/>
    <n v="1350"/>
    <n v="1"/>
    <n v="1"/>
    <n v="0.92254098360655712"/>
    <n v="7.7459016393442881E-2"/>
    <n v="7.7459016393442881E-2"/>
    <n v="1081"/>
    <n v="906"/>
    <n v="976"/>
    <n v="2963"/>
    <n v="-0.199259259259259"/>
    <n v="-0.59299191370000004"/>
    <n v="-0.57136583223539705"/>
  </r>
  <r>
    <s v="SUD-OUEST"/>
    <x v="15"/>
    <x v="75"/>
    <s v="047"/>
    <s v="047002"/>
    <s v="19700"/>
    <x v="628"/>
    <n v="26470268900011"/>
    <s v="MIPIH"/>
    <x v="1"/>
    <x v="0"/>
    <n v="2458"/>
    <n v="2458"/>
    <n v="1"/>
    <s v="1"/>
    <n v="2101"/>
    <n v="2101"/>
    <n v="0.99960000000000004"/>
    <n v="1"/>
    <n v="0.99886963074604407"/>
    <n v="1.1303692539559318E-3"/>
    <n v="1.1303692539559318E-3"/>
    <n v="836"/>
    <n v="767"/>
    <n v="771"/>
    <n v="2374"/>
    <n v="-0.60209424083769603"/>
    <n v="-0.70624281879999995"/>
    <n v="-0.68633034987795005"/>
  </r>
  <r>
    <s v="SUD-OUEST"/>
    <x v="15"/>
    <x v="75"/>
    <s v="047"/>
    <s v="047023"/>
    <s v="13700"/>
    <x v="629"/>
    <n v="26470361200012"/>
    <s v="MIPIH"/>
    <x v="1"/>
    <x v="0"/>
    <n v="3479"/>
    <n v="3478"/>
    <n v="0.99970000000000003"/>
    <s v="1"/>
    <n v="2467"/>
    <n v="2465"/>
    <n v="0.99980000000000002"/>
    <n v="0.999189298743413"/>
    <n v="0.99974019225772903"/>
    <n v="-5.5089351431603095E-4"/>
    <n v="-4.0192257728999259E-5"/>
    <n v="2484"/>
    <n v="2192"/>
    <n v="2091"/>
    <n v="6767"/>
    <n v="7.7079107505071401E-3"/>
    <n v="-0.47040347910000002"/>
    <n v="-0.39879240943070698"/>
  </r>
  <r>
    <s v="SUD-OUEST"/>
    <x v="15"/>
    <x v="75"/>
    <s v="047"/>
    <s v="047002"/>
    <s v="13300"/>
    <x v="630"/>
    <n v="20005309800014"/>
    <s v="MIPIH"/>
    <x v="1"/>
    <x v="1"/>
    <n v="6692"/>
    <n v="6692"/>
    <n v="1"/>
    <s v="1"/>
    <n v="3289"/>
    <n v="3286"/>
    <n v="0.99990000000000001"/>
    <n v="0.99908786865308596"/>
    <n v="0.9968271485722171"/>
    <n v="2.260720080868861E-3"/>
    <n v="3.1728514277828967E-3"/>
    <n v="4642"/>
    <n v="4124"/>
    <n v="4278"/>
    <n v="13044"/>
    <n v="0.41265976871576399"/>
    <n v="-0.473240516"/>
    <n v="-0.36072922893006598"/>
  </r>
  <r>
    <s v="SUD-OUEST"/>
    <x v="15"/>
    <x v="75"/>
    <s v="047"/>
    <s v="047002"/>
    <s v="50100"/>
    <x v="631"/>
    <n v="26470348900049"/>
    <s v="BERGER LEVRAULT DIS"/>
    <x v="0"/>
    <x v="0"/>
    <n v="530"/>
    <n v="524"/>
    <n v="0.98870000000000002"/>
    <s v="1"/>
    <n v="438"/>
    <n v="434"/>
    <n v="0.98829999999999996"/>
    <n v="0.99086757990867602"/>
    <n v="0.99095840867992813"/>
    <n v="-9.0828771252104978E-5"/>
    <n v="-2.2584086799281033E-3"/>
    <n v="330"/>
    <n v="258"/>
    <n v="273"/>
    <n v="861"/>
    <n v="-0.23963133640553"/>
    <n v="-0.49312377210000002"/>
    <n v="-0.47900763358778597"/>
  </r>
  <r>
    <s v="SUD-OUEST"/>
    <x v="15"/>
    <x v="75"/>
    <s v="047"/>
    <s v="047002"/>
    <s v="09300"/>
    <x v="632"/>
    <n v="26470349700018"/>
    <s v="BERGER LEVRAULT DIS"/>
    <x v="0"/>
    <x v="0"/>
    <n v="622"/>
    <n v="565"/>
    <n v="0.90839999999999999"/>
    <s v="1"/>
    <n v="294"/>
    <n v="253"/>
    <n v="0.95730000000000004"/>
    <n v="0.86054421768707501"/>
    <n v="0.92424242424242409"/>
    <n v="-6.3698206555349079E-2"/>
    <n v="-1.5842424242424102E-2"/>
    <n v="392"/>
    <n v="313"/>
    <n v="390"/>
    <n v="1095"/>
    <n v="0.54940711462450598"/>
    <n v="-0.56406685239999999"/>
    <n v="-0.30973451327433599"/>
  </r>
  <r>
    <s v="SUD-OUEST"/>
    <x v="15"/>
    <x v="75"/>
    <s v="047"/>
    <s v="047002"/>
    <s v="03000"/>
    <x v="633"/>
    <n v="26470249900023"/>
    <s v="BERGER LEVRAULT DIS"/>
    <x v="0"/>
    <x v="0"/>
    <n v="1315"/>
    <n v="1104"/>
    <n v="0.83950000000000002"/>
    <s v="1"/>
    <n v="740"/>
    <n v="571"/>
    <n v="0.88970000000000005"/>
    <n v="0.77162162162162196"/>
    <n v="0.86688051323175608"/>
    <n v="-9.5258891610134122E-2"/>
    <n v="-2.7380513231756054E-2"/>
    <n v="522"/>
    <n v="472"/>
    <n v="516"/>
    <n v="1510"/>
    <n v="-8.5814360770577899E-2"/>
    <n v="-0.49572649569999999"/>
    <n v="-0.53260869565217395"/>
  </r>
  <r>
    <s v="SUD-OUEST"/>
    <x v="15"/>
    <x v="76"/>
    <s v="064"/>
    <s v="064021"/>
    <s v="17200"/>
    <x v="634"/>
    <n v="26640548900011"/>
    <s v="CPAGE"/>
    <x v="1"/>
    <x v="0"/>
    <n v="2093"/>
    <n v="2090"/>
    <n v="0.99860000000000004"/>
    <s v="1"/>
    <n v="1034"/>
    <n v="1034"/>
    <n v="0.999"/>
    <n v="1"/>
    <n v="0.99950544015825904"/>
    <n v="4.9455984174096024E-4"/>
    <n v="-9.054401582589966E-4"/>
    <n v="1540"/>
    <n v="1336"/>
    <n v="1457"/>
    <n v="4333"/>
    <n v="0.489361702127659"/>
    <n v="-0.34573947109999997"/>
    <n v="-0.30287081339712901"/>
  </r>
  <r>
    <s v="SUD-OUEST"/>
    <x v="15"/>
    <x v="76"/>
    <s v="064"/>
    <s v="064025"/>
    <s v="01500"/>
    <x v="635"/>
    <n v="26640558800010"/>
    <s v="MIPIH"/>
    <x v="0"/>
    <x v="0"/>
    <n v="1342"/>
    <n v="1342"/>
    <n v="1"/>
    <s v="1"/>
    <n v="544"/>
    <n v="544"/>
    <n v="1"/>
    <n v="1"/>
    <n v="1"/>
    <n v="0"/>
    <n v="0"/>
    <n v="591"/>
    <n v="630"/>
    <n v="616"/>
    <n v="1837"/>
    <n v="8.6397058823529396E-2"/>
    <n v="-0.51162790700000005"/>
    <n v="-0.54098360655737698"/>
  </r>
  <r>
    <s v="SUD-OUEST"/>
    <x v="15"/>
    <x v="76"/>
    <s v="064"/>
    <s v="064025"/>
    <s v="18500"/>
    <x v="636"/>
    <n v="26640561200018"/>
    <s v="MIPIH"/>
    <x v="1"/>
    <x v="0"/>
    <n v="3066"/>
    <n v="3063"/>
    <n v="0.999"/>
    <s v="1"/>
    <n v="1515"/>
    <n v="1513"/>
    <n v="0.99970000000000003"/>
    <n v="0.99867986798679897"/>
    <n v="0.70951792336217601"/>
    <n v="0.28916194462462297"/>
    <n v="0.28948207663782399"/>
    <n v="1640"/>
    <n v="1414"/>
    <n v="1490"/>
    <n v="4544"/>
    <n v="8.3939193654990002E-2"/>
    <n v="-0.63556701029999996"/>
    <n v="-0.51354880835781902"/>
  </r>
  <r>
    <s v="SUD-OUEST"/>
    <x v="15"/>
    <x v="76"/>
    <s v="064"/>
    <s v="064048"/>
    <s v="15200"/>
    <x v="573"/>
    <n v="26640567900017"/>
    <s v="MIPIH"/>
    <x v="1"/>
    <x v="1"/>
    <n v="12102"/>
    <n v="12100"/>
    <n v="0.99980000000000002"/>
    <s v="1"/>
    <n v="6506"/>
    <n v="6490"/>
    <n v="0.99990000000000001"/>
    <n v="0.99754073163233903"/>
    <n v="4.90376569037657E-2"/>
    <n v="0.94850307472857331"/>
    <n v="0.95076234309623431"/>
    <n v="6831"/>
    <n v="6027"/>
    <n v="6288"/>
    <n v="19146"/>
    <n v="5.2542372881355902E-2"/>
    <n v="-0.5087619203"/>
    <n v="-0.48033057851239702"/>
  </r>
  <r>
    <s v="SUD-OUEST"/>
    <x v="15"/>
    <x v="76"/>
    <s v="064"/>
    <s v="064048"/>
    <s v="15300"/>
    <x v="637"/>
    <n v="20003754700011"/>
    <s v="MIPIH"/>
    <x v="0"/>
    <x v="0"/>
    <n v="2705"/>
    <n v="492"/>
    <n v="0.18190000000000001"/>
    <s v="1"/>
    <n v="1260"/>
    <n v="463"/>
    <n v="0.1953"/>
    <n v="0.36746031746031699"/>
    <n v="0.195402298850575"/>
    <n v="0.17205801860974199"/>
    <n v="-1.3502298850574995E-2"/>
    <n v="810"/>
    <n v="806"/>
    <n v="879"/>
    <n v="2495"/>
    <n v="0.74946004319654402"/>
    <n v="0.70042194089999998"/>
    <n v="0.78658536585365901"/>
  </r>
  <r>
    <s v="SUD-OUEST"/>
    <x v="15"/>
    <x v="76"/>
    <s v="064"/>
    <s v="064025"/>
    <s v="50000"/>
    <x v="638"/>
    <n v="26640550500014"/>
    <s v="BERGER LEVRAULT DIS"/>
    <x v="0"/>
    <x v="0"/>
    <n v="1200"/>
    <n v="171"/>
    <n v="0.14249999999999999"/>
    <s v="0"/>
    <n v="445"/>
    <n v="121"/>
    <n v="0.19089999999999999"/>
    <n v="0.27191011235955098"/>
    <n v="7.415485278080701E-2"/>
    <n v="0.19775525957874396"/>
    <n v="6.8345147219192978E-2"/>
    <n v="538"/>
    <n v="475"/>
    <n v="509"/>
    <n v="1522"/>
    <n v="3.4462809917355401"/>
    <n v="2.0448717949000002"/>
    <n v="1.9766081871345"/>
  </r>
  <r>
    <s v="SUD-OUEST"/>
    <x v="15"/>
    <x v="76"/>
    <s v="064"/>
    <s v="064025"/>
    <s v="16600"/>
    <x v="639"/>
    <n v="26640552100110"/>
    <s v="MIPIH"/>
    <x v="1"/>
    <x v="1"/>
    <n v="8349"/>
    <n v="512"/>
    <n v="6.13E-2"/>
    <s v="1"/>
    <n v="3918"/>
    <n v="480"/>
    <n v="5.6599999999999998E-2"/>
    <n v="0.12251148545176101"/>
    <n v="2.12592936802974E-2"/>
    <n v="0.10125219177146361"/>
    <n v="4.00407063197026E-2"/>
    <n v="6193"/>
    <n v="5271"/>
    <n v="5611"/>
    <n v="17075"/>
    <n v="11.9020833333333"/>
    <n v="8.8893058161000003"/>
    <n v="9.958984375"/>
  </r>
  <r>
    <s v="SUD-OUEST"/>
    <x v="15"/>
    <x v="76"/>
    <s v="064"/>
    <s v="064025"/>
    <s v="17000"/>
    <x v="640"/>
    <n v="26640549700022"/>
    <s v="CPAGE"/>
    <x v="1"/>
    <x v="0"/>
    <n v="2266"/>
    <n v="3"/>
    <n v="1.2999999999999999E-3"/>
    <s v="0"/>
    <n v="1289"/>
    <n v="3"/>
    <n v="1.1999999999999999E-3"/>
    <n v="2.3273855702094599E-3"/>
    <n v="1.4587892049598801E-3"/>
    <n v="8.6859636524957984E-4"/>
    <n v="-1.5878920495988012E-4"/>
    <n v="2420"/>
    <n v="1942"/>
    <n v="2085"/>
    <n v="6447"/>
    <n v="805.66666666666697"/>
    <n v="646.33333333329995"/>
    <n v="694"/>
  </r>
  <r>
    <s v="SUD-OUEST"/>
    <x v="15"/>
    <x v="77"/>
    <s v="086"/>
    <s v="086017"/>
    <s v="08900"/>
    <x v="641"/>
    <n v="26860002000013"/>
    <s v="MEDIANE"/>
    <x v="1"/>
    <x v="0"/>
    <n v="1599"/>
    <n v="1599"/>
    <n v="1"/>
    <s v="1"/>
    <n v="1451"/>
    <n v="1451"/>
    <n v="1"/>
    <n v="1"/>
    <n v="0.78764142732811104"/>
    <n v="0.21235857267188896"/>
    <n v="0.21235857267188896"/>
    <n v="909"/>
    <n v="869"/>
    <n v="741"/>
    <n v="2519"/>
    <n v="-0.37353549276361098"/>
    <n v="-0.50903954799999995"/>
    <n v="-0.53658536585365901"/>
  </r>
  <r>
    <s v="SUD-OUEST"/>
    <x v="15"/>
    <x v="77"/>
    <s v="086"/>
    <s v="086017"/>
    <s v="50000"/>
    <x v="642"/>
    <n v="20005535800010"/>
    <s v="MIPIH"/>
    <x v="1"/>
    <x v="1"/>
    <n v="20112"/>
    <n v="20104"/>
    <n v="0.99960000000000004"/>
    <s v="1"/>
    <n v="15529"/>
    <n v="15515"/>
    <n v="0.99990000000000001"/>
    <n v="0.99909846094403998"/>
    <n v="0.90572737686139704"/>
    <n v="9.3371084082642941E-2"/>
    <n v="9.3872623138603006E-2"/>
    <n v="12336"/>
    <n v="11367"/>
    <n v="11722"/>
    <n v="35425"/>
    <n v="-0.20489848533677099"/>
    <n v="-0.47694643840000001"/>
    <n v="-0.41693195384003201"/>
  </r>
  <r>
    <s v="SUD-OUEST"/>
    <x v="15"/>
    <x v="77"/>
    <s v="086"/>
    <s v="086017"/>
    <s v="55000"/>
    <x v="643"/>
    <n v="20004069900015"/>
    <s v="MacKesson"/>
    <x v="1"/>
    <x v="0"/>
    <n v="5057"/>
    <n v="0"/>
    <n v="0"/>
    <s v="0"/>
    <n v="3109"/>
    <n v="0"/>
    <n v="0"/>
    <n v="0"/>
    <n v="0"/>
    <n v="0"/>
    <n v="0"/>
    <n v="2654"/>
    <n v="2260"/>
    <n v="2387"/>
    <n v="7301"/>
    <n v="2653"/>
    <n v="2259"/>
    <n v="2387"/>
  </r>
  <r>
    <s v="SUD-PYRENEES"/>
    <x v="16"/>
    <x v="78"/>
    <s v="009"/>
    <s v="009005"/>
    <s v="50000"/>
    <x v="644"/>
    <n v="26090010500016"/>
    <s v="BERGER LEVRAULT DIS"/>
    <x v="0"/>
    <x v="0"/>
    <n v="323"/>
    <n v="323"/>
    <n v="1"/>
    <s v="0"/>
    <n v="259"/>
    <n v="259"/>
    <n v="1"/>
    <n v="1"/>
    <n v="0.89199255121042809"/>
    <n v="0.10800744878957191"/>
    <n v="0.10800744878957191"/>
    <n v="571"/>
    <n v="453"/>
    <n v="474"/>
    <n v="1498"/>
    <n v="1.2046332046332"/>
    <n v="0.32456140350000001"/>
    <n v="0.46749226006192002"/>
  </r>
  <r>
    <s v="SUD-PYRENEES"/>
    <x v="16"/>
    <x v="78"/>
    <s v="009"/>
    <s v="009005"/>
    <s v="03900"/>
    <x v="645"/>
    <n v="26090023800148"/>
    <s v="MIPIH"/>
    <x v="1"/>
    <x v="1"/>
    <n v="6736"/>
    <n v="6736"/>
    <n v="1"/>
    <s v="1"/>
    <n v="2741"/>
    <n v="2741"/>
    <n v="0.99980000000000002"/>
    <n v="1"/>
    <n v="0.42013662979830801"/>
    <n v="0.57986337020169199"/>
    <n v="0.57986337020169199"/>
    <n v="4072"/>
    <n v="3336"/>
    <n v="3689"/>
    <n v="11097"/>
    <n v="0.48558920102152497"/>
    <n v="-0.47030803430000001"/>
    <n v="-0.45234560570071303"/>
  </r>
  <r>
    <s v="SUD-PYRENEES"/>
    <x v="16"/>
    <x v="78"/>
    <s v="009"/>
    <s v="009016"/>
    <s v="04800"/>
    <x v="646"/>
    <n v="26090016200017"/>
    <s v="MIPIH"/>
    <x v="1"/>
    <x v="0"/>
    <n v="3377"/>
    <n v="3373"/>
    <n v="0.99880000000000002"/>
    <s v="1"/>
    <n v="1865"/>
    <n v="1861"/>
    <n v="1"/>
    <n v="0.99785522788203795"/>
    <n v="0.34294462873181902"/>
    <n v="0.65491059915021888"/>
    <n v="0.65585537126818094"/>
    <n v="2004"/>
    <n v="1712"/>
    <n v="1998"/>
    <n v="5714"/>
    <n v="7.684040838259E-2"/>
    <n v="-0.5400322407"/>
    <n v="-0.40764897717165699"/>
  </r>
  <r>
    <s v="SUD-PYRENEES"/>
    <x v="16"/>
    <x v="78"/>
    <s v="009"/>
    <s v="009005"/>
    <s v="50100"/>
    <x v="647"/>
    <n v="26090001400010"/>
    <s v="BERGER LEVRAULT DIS"/>
    <x v="0"/>
    <x v="0"/>
    <n v="633"/>
    <n v="554"/>
    <n v="0.87519999999999998"/>
    <s v="0"/>
    <n v="513"/>
    <n v="434"/>
    <n v="0.88470000000000004"/>
    <n v="0.84600389863547798"/>
    <n v="0.875"/>
    <n v="-2.899610136452202E-2"/>
    <n v="1.9999999999997797E-4"/>
    <n v="558"/>
    <n v="425"/>
    <n v="458"/>
    <n v="1441"/>
    <n v="0.28571428571428598"/>
    <n v="-0.29867986800000002"/>
    <n v="-0.173285198555957"/>
  </r>
  <r>
    <s v="SUD-PYRENEES"/>
    <x v="16"/>
    <x v="79"/>
    <s v="011"/>
    <s v="011041"/>
    <s v="73600"/>
    <x v="648"/>
    <n v="26110003600019"/>
    <s v="MIPIH"/>
    <x v="0"/>
    <x v="0"/>
    <n v="1478"/>
    <n v="1476"/>
    <n v="0.99860000000000004"/>
    <s v="1"/>
    <n v="1198"/>
    <n v="1196"/>
    <n v="0.99760000000000004"/>
    <n v="0.998330550918197"/>
    <n v="1"/>
    <n v="-1.6694490818029983E-3"/>
    <n v="-1.3999999999999568E-3"/>
    <n v="494"/>
    <n v="417"/>
    <n v="379"/>
    <n v="1290"/>
    <n v="-0.58695652173913004"/>
    <n v="-0.75119331739999995"/>
    <n v="-0.74322493224932296"/>
  </r>
  <r>
    <s v="SUD-PYRENEES"/>
    <x v="16"/>
    <x v="79"/>
    <s v="011"/>
    <s v="011057"/>
    <s v="50000"/>
    <x v="649"/>
    <n v="26110011900013"/>
    <s v="BERGER LEVRAULT DIS"/>
    <x v="0"/>
    <x v="0"/>
    <n v="980"/>
    <n v="976"/>
    <n v="0.99590000000000001"/>
    <s v="1"/>
    <n v="690"/>
    <n v="687"/>
    <n v="0.99519999999999997"/>
    <n v="0.99565217391304395"/>
    <n v="0.97255762897914411"/>
    <n v="2.3094544933899841E-2"/>
    <n v="2.3342371020855901E-2"/>
    <n v="367"/>
    <n v="300"/>
    <n v="335"/>
    <n v="1002"/>
    <n v="-0.46579330422125198"/>
    <n v="-0.71209213049999998"/>
    <n v="-0.65676229508196704"/>
  </r>
  <r>
    <s v="SUD-PYRENEES"/>
    <x v="16"/>
    <x v="79"/>
    <s v="011"/>
    <s v="011057"/>
    <s v="71000"/>
    <x v="650"/>
    <n v="26110010100011"/>
    <s v="AGFA"/>
    <x v="1"/>
    <x v="0"/>
    <n v="4126"/>
    <n v="4087"/>
    <n v="0.99050000000000005"/>
    <s v="0"/>
    <n v="1304"/>
    <n v="1254"/>
    <n v="0.99039999999999995"/>
    <n v="0.96165644171779097"/>
    <n v="0.50800582241630299"/>
    <n v="0.45365061930148798"/>
    <n v="0.48249417758369706"/>
    <n v="3361"/>
    <n v="2857"/>
    <n v="3184"/>
    <n v="9402"/>
    <n v="1.6802232854864401"/>
    <n v="-0.4845751398"/>
    <n v="-0.22094445803768001"/>
  </r>
  <r>
    <s v="SUD-PYRENEES"/>
    <x v="16"/>
    <x v="79"/>
    <s v="011"/>
    <s v="011057"/>
    <s v="74600"/>
    <x v="651"/>
    <n v="26110007700013"/>
    <s v="BERGER LEVRAULT DIS"/>
    <x v="0"/>
    <x v="0"/>
    <n v="1232"/>
    <n v="1116"/>
    <n v="0.90580000000000005"/>
    <s v="1"/>
    <n v="1141"/>
    <n v="1024"/>
    <n v="0.90890000000000004"/>
    <n v="0.89745836985100802"/>
    <n v="0.91339748334566995"/>
    <n v="-1.5939113494661927E-2"/>
    <n v="-7.5974833456698976E-3"/>
    <n v="813"/>
    <n v="653"/>
    <n v="773"/>
    <n v="2239"/>
    <n v="-0.2060546875"/>
    <n v="-0.43609671849999998"/>
    <n v="-0.30734767025089599"/>
  </r>
  <r>
    <s v="SUD-PYRENEES"/>
    <x v="16"/>
    <x v="79"/>
    <s v="011"/>
    <s v="011041"/>
    <s v="73700"/>
    <x v="652"/>
    <n v="26110008500016"/>
    <s v="BERGER LEVRAULT DIS"/>
    <x v="1"/>
    <x v="0"/>
    <n v="635"/>
    <n v="613"/>
    <n v="0.96540000000000004"/>
    <s v="1"/>
    <n v="363"/>
    <n v="307"/>
    <n v="0.95599999999999996"/>
    <n v="0.84573002754820903"/>
    <n v="0.94440433212996411"/>
    <n v="-9.8674304581755079E-2"/>
    <n v="2.0995667870035928E-2"/>
    <n v="752"/>
    <n v="617"/>
    <n v="657"/>
    <n v="2026"/>
    <n v="1.44951140065147"/>
    <n v="1.3136289000000001E-2"/>
    <n v="7.1778140293637896E-2"/>
  </r>
  <r>
    <s v="SUD-PYRENEES"/>
    <x v="16"/>
    <x v="79"/>
    <s v="011"/>
    <s v="011041"/>
    <s v="72400"/>
    <x v="653"/>
    <n v="26110002800149"/>
    <s v="CPAGE"/>
    <x v="1"/>
    <x v="1"/>
    <n v="1997"/>
    <n v="875"/>
    <n v="0.43819999999999998"/>
    <s v="0"/>
    <n v="421"/>
    <n v="69"/>
    <n v="0.39529999999999998"/>
    <n v="0.163895486935867"/>
    <n v="0.17092337917485301"/>
    <n v="-7.0278922389860055E-3"/>
    <n v="0.26727662082514697"/>
    <n v="1430"/>
    <n v="1241"/>
    <n v="1446"/>
    <n v="4117"/>
    <n v="19.7246376811594"/>
    <n v="0.45828437129999999"/>
    <n v="0.65257142857142902"/>
  </r>
  <r>
    <s v="SUD-PYRENEES"/>
    <x v="16"/>
    <x v="80"/>
    <s v="012"/>
    <s v="012032"/>
    <s v="05100"/>
    <x v="654"/>
    <n v="26120019000013"/>
    <s v="MIPIH"/>
    <x v="1"/>
    <x v="0"/>
    <n v="2225"/>
    <n v="2225"/>
    <n v="1"/>
    <s v="1"/>
    <n v="1472"/>
    <n v="1472"/>
    <n v="1"/>
    <n v="1"/>
    <n v="0.24565608148592"/>
    <n v="0.75434391851408"/>
    <n v="0.75434391851408"/>
    <n v="1426"/>
    <n v="1166"/>
    <n v="1089"/>
    <n v="3681"/>
    <n v="-3.125E-2"/>
    <n v="-0.34198645599999999"/>
    <n v="-0.51056179775280897"/>
  </r>
  <r>
    <s v="SUD-PYRENEES"/>
    <x v="16"/>
    <x v="80"/>
    <s v="012"/>
    <s v="012049"/>
    <s v="08300"/>
    <x v="655"/>
    <n v="26120014100016"/>
    <s v="MIPIH"/>
    <x v="1"/>
    <x v="0"/>
    <n v="4422"/>
    <n v="4417"/>
    <n v="0.99890000000000001"/>
    <s v="1"/>
    <n v="3035"/>
    <n v="3033"/>
    <n v="0.99960000000000004"/>
    <n v="0.99934102141680403"/>
    <n v="0.99523500108295404"/>
    <n v="4.1060203338499912E-3"/>
    <n v="3.6649989170459696E-3"/>
    <n v="2852"/>
    <n v="2480"/>
    <n v="2492"/>
    <n v="7824"/>
    <n v="-5.9676887570062599E-2"/>
    <n v="-0.45290094860000002"/>
    <n v="-0.43581616481774998"/>
  </r>
  <r>
    <s v="SUD-PYRENEES"/>
    <x v="16"/>
    <x v="80"/>
    <s v="012"/>
    <s v="012045"/>
    <s v="06800"/>
    <x v="656"/>
    <n v="26120020800013"/>
    <s v="MIPIH"/>
    <x v="1"/>
    <x v="0"/>
    <n v="3276"/>
    <n v="3269"/>
    <n v="0.99790000000000001"/>
    <s v="1"/>
    <n v="2368"/>
    <n v="2364"/>
    <n v="0.99670000000000003"/>
    <n v="0.99831081081081097"/>
    <n v="0.99902557856272811"/>
    <n v="-7.147677519171447E-4"/>
    <n v="-1.1255785627281023E-3"/>
    <n v="2240"/>
    <n v="2142"/>
    <n v="2083"/>
    <n v="6465"/>
    <n v="-5.2453468697123501E-2"/>
    <n v="-0.4608608105"/>
    <n v="-0.36280208014683402"/>
  </r>
  <r>
    <s v="SUD-PYRENEES"/>
    <x v="16"/>
    <x v="80"/>
    <s v="012"/>
    <s v="012019"/>
    <s v="05600"/>
    <x v="657"/>
    <n v="26120011700123"/>
    <s v="MIPIH"/>
    <x v="1"/>
    <x v="1"/>
    <n v="8565"/>
    <n v="8515"/>
    <n v="0.99419999999999997"/>
    <s v="1"/>
    <n v="5204"/>
    <n v="5135"/>
    <n v="0.995"/>
    <n v="0.98674096848577997"/>
    <n v="0.90553410553410607"/>
    <n v="8.1206862951673897E-2"/>
    <n v="8.8665894465893902E-2"/>
    <n v="5407"/>
    <n v="4775"/>
    <n v="5104"/>
    <n v="15286"/>
    <n v="5.2969814995131398E-2"/>
    <n v="-0.43803695419999999"/>
    <n v="-0.40058719906048101"/>
  </r>
  <r>
    <s v="SUD-PYRENEES"/>
    <x v="16"/>
    <x v="80"/>
    <s v="012"/>
    <s v="012038"/>
    <s v="08400"/>
    <x v="658"/>
    <n v="26120015800010"/>
    <s v="MIPIH"/>
    <x v="1"/>
    <x v="0"/>
    <n v="2482"/>
    <n v="2482"/>
    <n v="1"/>
    <s v="1"/>
    <n v="1285"/>
    <n v="909"/>
    <n v="1"/>
    <n v="0.70739299610894901"/>
    <n v="0.24240940254652302"/>
    <n v="0.46498359356242602"/>
    <n v="0.75759059745347701"/>
    <n v="1550"/>
    <n v="1423"/>
    <n v="1587"/>
    <n v="4560"/>
    <n v="0.70517051705170497"/>
    <n v="-0.40360435880000001"/>
    <n v="-0.36059629331184501"/>
  </r>
  <r>
    <s v="SUD-PYRENEES"/>
    <x v="16"/>
    <x v="80"/>
    <s v="012"/>
    <s v="012049"/>
    <s v="01400"/>
    <x v="659"/>
    <n v="26120013300013"/>
    <s v="BERGER LEVRAULT DIS"/>
    <x v="0"/>
    <x v="0"/>
    <n v="581"/>
    <n v="445"/>
    <n v="0.76590000000000003"/>
    <s v="1"/>
    <n v="353"/>
    <n v="225"/>
    <n v="0.81630000000000003"/>
    <n v="0.63739376770538203"/>
    <n v="0.69083155650319805"/>
    <n v="-5.3437788797816022E-2"/>
    <n v="7.5068443496801973E-2"/>
    <n v="247"/>
    <n v="219"/>
    <n v="212"/>
    <n v="678"/>
    <n v="9.77777777777777E-2"/>
    <n v="-0.57142857140000003"/>
    <n v="-0.52359550561797796"/>
  </r>
  <r>
    <s v="SUD-PYRENEES"/>
    <x v="16"/>
    <x v="80"/>
    <s v="012"/>
    <s v="012019"/>
    <s v="05300"/>
    <x v="660"/>
    <n v="26120012500019"/>
    <s v="MIPIH"/>
    <x v="0"/>
    <x v="0"/>
    <n v="1170"/>
    <n v="1167"/>
    <n v="0.99739999999999995"/>
    <s v="1"/>
    <n v="781"/>
    <n v="356"/>
    <n v="0.91900000000000004"/>
    <n v="0.45582586427656901"/>
    <n v="0.30069930069930101"/>
    <n v="0.15512656357726801"/>
    <n v="0.696700699300699"/>
    <n v="575"/>
    <n v="546"/>
    <n v="612"/>
    <n v="1733"/>
    <n v="0.61516853932584303"/>
    <n v="-0.50363636359999997"/>
    <n v="-0.47557840616966601"/>
  </r>
  <r>
    <s v="SUD-PYRENEES"/>
    <x v="16"/>
    <x v="80"/>
    <s v="012"/>
    <s v="012019"/>
    <s v="05100"/>
    <x v="661"/>
    <n v="26120648600019"/>
    <s v="MIPIH"/>
    <x v="0"/>
    <x v="0"/>
    <n v="1326"/>
    <n v="1325"/>
    <n v="0.99919999999999998"/>
    <s v="1"/>
    <n v="668"/>
    <n v="267"/>
    <n v="0.92620000000000002"/>
    <n v="0.399700598802395"/>
    <n v="0.29921259842519704"/>
    <n v="0.10048800037719796"/>
    <n v="0.69998740157480288"/>
    <n v="623"/>
    <n v="571"/>
    <n v="702"/>
    <n v="1896"/>
    <n v="1.3333333333333299"/>
    <n v="-0.51113013699999998"/>
    <n v="-0.47018867924528301"/>
  </r>
  <r>
    <s v="SUD-PYRENEES"/>
    <x v="16"/>
    <x v="80"/>
    <s v="012"/>
    <s v="012019"/>
    <s v="05200"/>
    <x v="662"/>
    <n v="20001813300013"/>
    <s v="MIPIH"/>
    <x v="1"/>
    <x v="0"/>
    <n v="1811"/>
    <n v="1809"/>
    <n v="0.99890000000000001"/>
    <s v="1"/>
    <n v="888"/>
    <n v="342"/>
    <n v="0.91700000000000004"/>
    <n v="0.38513513513513498"/>
    <n v="0.26165413533834603"/>
    <n v="0.12348099979678895"/>
    <n v="0.73724586466165398"/>
    <n v="610"/>
    <n v="493"/>
    <n v="626"/>
    <n v="1729"/>
    <n v="0.783625730994152"/>
    <n v="-0.62820512819999996"/>
    <n v="-0.65395245992260898"/>
  </r>
  <r>
    <s v="SUD-PYRENEES"/>
    <x v="16"/>
    <x v="81"/>
    <s v="030"/>
    <s v="030020"/>
    <s v="50000"/>
    <x v="663"/>
    <n v="26300004400093"/>
    <s v="MEDIANE"/>
    <x v="1"/>
    <x v="0"/>
    <n v="2366"/>
    <n v="2366"/>
    <n v="1"/>
    <s v="1"/>
    <n v="1200"/>
    <n v="1200"/>
    <n v="1"/>
    <n v="1"/>
    <n v="1"/>
    <n v="0"/>
    <n v="0"/>
    <n v="1462"/>
    <n v="1287"/>
    <n v="1224"/>
    <n v="3973"/>
    <n v="0.21833333333333299"/>
    <n v="-0.37765957449999998"/>
    <n v="-0.48267117497886702"/>
  </r>
  <r>
    <s v="SUD-PYRENEES"/>
    <x v="16"/>
    <x v="81"/>
    <s v="030"/>
    <s v="030054"/>
    <s v="71600"/>
    <x v="664"/>
    <n v="26300013500016"/>
    <s v="MIPIH"/>
    <x v="1"/>
    <x v="0"/>
    <n v="2201"/>
    <n v="2201"/>
    <n v="1"/>
    <s v="1"/>
    <n v="1550"/>
    <n v="1550"/>
    <n v="1"/>
    <n v="1"/>
    <n v="0.86757795813754812"/>
    <n v="0.13242204186245188"/>
    <n v="0.13242204186245188"/>
    <n v="882"/>
    <n v="730"/>
    <n v="774"/>
    <n v="2386"/>
    <n v="-0.43096774193548398"/>
    <n v="-0.62717058219999999"/>
    <n v="-0.64834166288050898"/>
  </r>
  <r>
    <s v="SUD-PYRENEES"/>
    <x v="16"/>
    <x v="81"/>
    <s v="030"/>
    <s v="030048"/>
    <s v="50000"/>
    <x v="665"/>
    <n v="26300050700016"/>
    <s v="BERGER LEVRAULT DIS"/>
    <x v="0"/>
    <x v="0"/>
    <n v="671"/>
    <n v="671"/>
    <n v="1"/>
    <s v="1"/>
    <n v="688"/>
    <n v="688"/>
    <n v="0.99670000000000003"/>
    <n v="1"/>
    <n v="1"/>
    <n v="0"/>
    <n v="0"/>
    <n v="651"/>
    <n v="563"/>
    <n v="600"/>
    <n v="1814"/>
    <n v="-5.3779069767441803E-2"/>
    <n v="-0.53394039739999999"/>
    <n v="-0.105812220566319"/>
  </r>
  <r>
    <s v="SUD-PYRENEES"/>
    <x v="16"/>
    <x v="81"/>
    <s v="030"/>
    <s v="030039"/>
    <s v="50000"/>
    <x v="666"/>
    <n v="26300015000015"/>
    <s v="BERGER LEVRAULT DIS"/>
    <x v="0"/>
    <x v="0"/>
    <n v="1383"/>
    <n v="1381"/>
    <n v="0.99860000000000004"/>
    <s v="1"/>
    <n v="1122"/>
    <n v="1118"/>
    <n v="0.99839999999999995"/>
    <n v="0.996434937611408"/>
    <n v="0.14959349593495902"/>
    <n v="0.84684144167644892"/>
    <n v="0.84900650406504097"/>
    <n v="649"/>
    <n v="528"/>
    <n v="558"/>
    <n v="1735"/>
    <n v="-0.41949910554561698"/>
    <n v="-0.58910505840000005"/>
    <n v="-0.59594496741491698"/>
  </r>
  <r>
    <s v="SUD-PYRENEES"/>
    <x v="16"/>
    <x v="81"/>
    <s v="030"/>
    <s v="030019"/>
    <s v="70200"/>
    <x v="667"/>
    <n v="26300003600032"/>
    <s v="CPAGE"/>
    <x v="1"/>
    <x v="1"/>
    <n v="23308"/>
    <n v="20261"/>
    <n v="0.86929999999999996"/>
    <s v="1"/>
    <n v="13387"/>
    <n v="9988"/>
    <n v="0.82589999999999997"/>
    <n v="0.74609695973705803"/>
    <n v="0.68062662716581401"/>
    <n v="6.5470332571244017E-2"/>
    <n v="0.18867337283418595"/>
    <n v="16668"/>
    <n v="14710"/>
    <n v="16081"/>
    <n v="47459"/>
    <n v="0.66880256307569097"/>
    <n v="-0.1297402828"/>
    <n v="-0.206307684714476"/>
  </r>
  <r>
    <s v="SUD-PYRENEES"/>
    <x v="16"/>
    <x v="81"/>
    <s v="030"/>
    <s v="030043"/>
    <s v="71800"/>
    <x v="668"/>
    <n v="26300017600010"/>
    <s v="AGFA"/>
    <x v="1"/>
    <x v="0"/>
    <n v="3975"/>
    <n v="2357"/>
    <n v="0.59299999999999997"/>
    <s v="1"/>
    <n v="3175"/>
    <n v="1696"/>
    <n v="0.55630000000000002"/>
    <n v="0.53417322834645697"/>
    <n v="0.38614831754328605"/>
    <n v="0.14802491080317093"/>
    <n v="0.20685168245671393"/>
    <n v="2984"/>
    <n v="2441"/>
    <n v="2696"/>
    <n v="8121"/>
    <n v="0.75943396226415105"/>
    <n v="0.2416073245"/>
    <n v="0.14382689859991499"/>
  </r>
  <r>
    <s v="SUD-PYRENEES"/>
    <x v="16"/>
    <x v="81"/>
    <s v="030"/>
    <s v="030004"/>
    <s v="73200"/>
    <x v="669"/>
    <n v="26300001000011"/>
    <s v="AGFA"/>
    <x v="1"/>
    <x v="0"/>
    <n v="4103"/>
    <n v="2495"/>
    <n v="0.60809999999999997"/>
    <s v="1"/>
    <n v="2723"/>
    <n v="1413"/>
    <n v="0.56189999999999996"/>
    <n v="0.51891296364304096"/>
    <n v="0.45054945054945106"/>
    <n v="6.83635130935899E-2"/>
    <n v="0.15755054945054892"/>
    <n v="3006"/>
    <n v="2400"/>
    <n v="2437"/>
    <n v="7843"/>
    <n v="1.12738853503185"/>
    <n v="0.17704757230000001"/>
    <n v="-2.3246492985971898E-2"/>
  </r>
  <r>
    <s v="SUD-PYRENEES"/>
    <x v="16"/>
    <x v="81"/>
    <s v="030"/>
    <s v="030054"/>
    <s v="71700"/>
    <x v="670"/>
    <n v="26300014300010"/>
    <s v="BERGER LEVRAULT DIS"/>
    <x v="1"/>
    <x v="0"/>
    <n v="1281"/>
    <n v="1186"/>
    <n v="0.92579999999999996"/>
    <s v="1"/>
    <n v="519"/>
    <n v="261"/>
    <n v="0.89839999999999998"/>
    <n v="0.50289017341040498"/>
    <n v="0.22405660377358502"/>
    <n v="0.27883356963681993"/>
    <n v="0.70174339622641491"/>
    <n v="1560"/>
    <n v="1473"/>
    <n v="1674"/>
    <n v="4707"/>
    <n v="4.9770114942528698"/>
    <n v="0.55708245239999998"/>
    <n v="0.41146711635750399"/>
  </r>
  <r>
    <s v="SUD-PYRENEES"/>
    <x v="16"/>
    <x v="82"/>
    <s v="032"/>
    <s v="032038"/>
    <s v="03300"/>
    <x v="671"/>
    <n v="26320005700010"/>
    <s v="MEDIANE"/>
    <x v="0"/>
    <x v="0"/>
    <n v="501"/>
    <n v="501"/>
    <n v="1"/>
    <s v="1"/>
    <n v="659"/>
    <n v="659"/>
    <n v="1"/>
    <n v="1"/>
    <n v="1"/>
    <n v="0"/>
    <n v="0"/>
    <n v="510"/>
    <n v="464"/>
    <n v="463"/>
    <n v="1437"/>
    <n v="-0.22610015174506801"/>
    <n v="-0.4327628362"/>
    <n v="-7.5848303393213606E-2"/>
  </r>
  <r>
    <s v="SUD-PYRENEES"/>
    <x v="16"/>
    <x v="82"/>
    <s v="032"/>
    <s v="032002"/>
    <s v="03300"/>
    <x v="672"/>
    <n v="26320013100013"/>
    <s v="MEDIANE"/>
    <x v="0"/>
    <x v="0"/>
    <n v="760"/>
    <n v="760"/>
    <n v="1"/>
    <s v="1"/>
    <n v="461"/>
    <n v="461"/>
    <n v="1"/>
    <n v="1"/>
    <n v="1"/>
    <n v="0"/>
    <n v="0"/>
    <n v="470"/>
    <n v="437"/>
    <n v="494"/>
    <n v="1401"/>
    <n v="1.95227765726682E-2"/>
    <n v="-0.43467011639999997"/>
    <n v="-0.35"/>
  </r>
  <r>
    <s v="SUD-PYRENEES"/>
    <x v="16"/>
    <x v="82"/>
    <s v="032"/>
    <s v="032037"/>
    <s v="05600"/>
    <x v="673"/>
    <n v="26320019800061"/>
    <s v="BERGER LEVRAULT DIS"/>
    <x v="0"/>
    <x v="0"/>
    <n v="720"/>
    <n v="720"/>
    <n v="1"/>
    <s v="1"/>
    <n v="993"/>
    <n v="993"/>
    <n v="1"/>
    <n v="1"/>
    <n v="1"/>
    <n v="0"/>
    <n v="0"/>
    <n v="528"/>
    <n v="477"/>
    <n v="509"/>
    <n v="1514"/>
    <n v="-0.468277945619335"/>
    <n v="-0.51915322580000001"/>
    <n v="-0.29305555555555601"/>
  </r>
  <r>
    <s v="SUD-PYRENEES"/>
    <x v="16"/>
    <x v="82"/>
    <s v="032"/>
    <s v="032002"/>
    <s v="50000"/>
    <x v="674"/>
    <n v="26320008100010"/>
    <s v="MEDIANE"/>
    <x v="0"/>
    <x v="0"/>
    <n v="956"/>
    <n v="954"/>
    <n v="0.99790000000000001"/>
    <s v="1"/>
    <n v="767"/>
    <n v="766"/>
    <n v="0.99890000000000001"/>
    <n v="0.998696219035202"/>
    <n v="0.99712092130518204"/>
    <n v="1.5752977300199644E-3"/>
    <n v="7.7907869481796954E-4"/>
    <n v="658"/>
    <n v="539"/>
    <n v="546"/>
    <n v="1743"/>
    <n v="-0.14099216710182799"/>
    <n v="-0.41028446390000001"/>
    <n v="-0.42767295597484301"/>
  </r>
  <r>
    <s v="SUD-PYRENEES"/>
    <x v="16"/>
    <x v="82"/>
    <s v="032"/>
    <s v="032011"/>
    <s v="10000"/>
    <x v="675"/>
    <n v="20002275400010"/>
    <s v="BERGER LEVRAULT DIS"/>
    <x v="1"/>
    <x v="0"/>
    <n v="722"/>
    <n v="722"/>
    <n v="1"/>
    <s v="1"/>
    <n v="861"/>
    <n v="859"/>
    <n v="1"/>
    <n v="0.99767711962833905"/>
    <n v="0.99924184988627707"/>
    <n v="-1.5647302579380185E-3"/>
    <n v="7.5815011372293295E-4"/>
    <n v="594"/>
    <n v="502"/>
    <n v="462"/>
    <n v="1558"/>
    <n v="-0.30849825378346901"/>
    <n v="-0.60221870050000004"/>
    <n v="-0.3601108033241"/>
  </r>
  <r>
    <s v="SUD-PYRENEES"/>
    <x v="16"/>
    <x v="82"/>
    <s v="032"/>
    <s v="032026"/>
    <s v="50000"/>
    <x v="676"/>
    <n v="26320014900015"/>
    <s v="MEDIANE"/>
    <x v="0"/>
    <x v="0"/>
    <n v="1140"/>
    <n v="1125"/>
    <n v="0.98680000000000001"/>
    <s v="1"/>
    <n v="703"/>
    <n v="689"/>
    <n v="0.98419999999999996"/>
    <n v="0.98008534850640106"/>
    <n v="0.97040358744394606"/>
    <n v="9.6817610624549966E-3"/>
    <n v="1.6396412556053952E-2"/>
    <n v="756"/>
    <n v="695"/>
    <n v="657"/>
    <n v="2108"/>
    <n v="9.7242380261248096E-2"/>
    <n v="-0.2038946163"/>
    <n v="-0.41599999999999998"/>
  </r>
  <r>
    <s v="SUD-PYRENEES"/>
    <x v="16"/>
    <x v="82"/>
    <s v="032"/>
    <s v="032002"/>
    <s v="03100"/>
    <x v="677"/>
    <n v="26320003200013"/>
    <s v="MIPIH"/>
    <x v="1"/>
    <x v="0"/>
    <n v="2313"/>
    <n v="2291"/>
    <n v="0.99050000000000005"/>
    <s v="1"/>
    <n v="1755"/>
    <n v="1720"/>
    <n v="0.98909999999999998"/>
    <n v="0.98005698005698005"/>
    <n v="0.99442379182156104"/>
    <n v="-1.4366811764580989E-2"/>
    <n v="-3.9237918215609957E-3"/>
    <n v="1183"/>
    <n v="1030"/>
    <n v="1014"/>
    <n v="3227"/>
    <n v="-0.31220930232558097"/>
    <n v="-0.56503378380000002"/>
    <n v="-0.55739851593190703"/>
  </r>
  <r>
    <s v="SUD-PYRENEES"/>
    <x v="16"/>
    <x v="82"/>
    <s v="032"/>
    <s v="032020"/>
    <s v="50000"/>
    <x v="678"/>
    <n v="26320012300010"/>
    <s v="BERGER LEVRAULT DIS"/>
    <x v="0"/>
    <x v="0"/>
    <n v="925"/>
    <n v="905"/>
    <n v="0.97840000000000005"/>
    <s v="1"/>
    <n v="462"/>
    <n v="441"/>
    <n v="0.95579999999999998"/>
    <n v="0.95454545454545503"/>
    <n v="0.95261845386533706"/>
    <n v="1.927000680117974E-3"/>
    <n v="2.5781546134662991E-2"/>
    <n v="542"/>
    <n v="436"/>
    <n v="445"/>
    <n v="1423"/>
    <n v="0.22902494331065801"/>
    <n v="-0.40680272109999999"/>
    <n v="-0.50828729281768004"/>
  </r>
  <r>
    <s v="SUD-PYRENEES"/>
    <x v="16"/>
    <x v="82"/>
    <s v="032"/>
    <s v="032014"/>
    <s v="40000"/>
    <x v="679"/>
    <n v="20001324100019"/>
    <s v="MEDIANE"/>
    <x v="0"/>
    <x v="0"/>
    <n v="1413"/>
    <n v="1389"/>
    <n v="0.98299999999999998"/>
    <s v="1"/>
    <n v="615"/>
    <n v="586"/>
    <n v="0.97960000000000003"/>
    <n v="0.95284552845528503"/>
    <n v="0.96646341463414609"/>
    <n v="-1.3617886178861061E-2"/>
    <n v="1.6536585365853895E-2"/>
    <n v="1011"/>
    <n v="854"/>
    <n v="824"/>
    <n v="2689"/>
    <n v="0.72525597269624598"/>
    <n v="-0.26060606060000002"/>
    <n v="-0.40676745860331198"/>
  </r>
  <r>
    <s v="SUD-PYRENEES"/>
    <x v="16"/>
    <x v="82"/>
    <s v="032"/>
    <s v="032002"/>
    <s v="03000"/>
    <x v="680"/>
    <n v="26320004000016"/>
    <s v="MIPIH"/>
    <x v="1"/>
    <x v="1"/>
    <n v="5445"/>
    <n v="5444"/>
    <n v="0.99980000000000002"/>
    <s v="1"/>
    <n v="3096"/>
    <n v="463"/>
    <n v="0.35249999999999998"/>
    <n v="0.149547803617571"/>
    <n v="0.12392065344224"/>
    <n v="2.5627150175331001E-2"/>
    <n v="0.87587934655776001"/>
    <n v="3356"/>
    <n v="3001"/>
    <n v="3000"/>
    <n v="9357"/>
    <n v="6.2483801295896297"/>
    <n v="0.86629353229999995"/>
    <n v="-0.44893460690668602"/>
  </r>
  <r>
    <s v="SUD-PYRENEES"/>
    <x v="16"/>
    <x v="83"/>
    <s v="031"/>
    <s v="031036"/>
    <s v="00200"/>
    <x v="681"/>
    <n v="26310013300010"/>
    <s v="MIPIH"/>
    <x v="1"/>
    <x v="0"/>
    <n v="3207"/>
    <n v="3205"/>
    <n v="0.99939999999999996"/>
    <s v="1"/>
    <n v="2524"/>
    <n v="2524"/>
    <n v="1"/>
    <n v="1"/>
    <n v="0.99396135265700503"/>
    <n v="6.0386473429949739E-3"/>
    <n v="5.4386473429949289E-3"/>
    <n v="1600"/>
    <n v="1478"/>
    <n v="1552"/>
    <n v="4630"/>
    <n v="-0.36608557844690998"/>
    <n v="-0.57109692400000001"/>
    <n v="-0.51575663026521101"/>
  </r>
  <r>
    <s v="SUD-PYRENEES"/>
    <x v="16"/>
    <x v="83"/>
    <s v="031"/>
    <s v="031036"/>
    <s v="00100"/>
    <x v="682"/>
    <n v="26310012500016"/>
    <s v="MIPIH"/>
    <x v="1"/>
    <x v="1"/>
    <n v="38921"/>
    <n v="38917"/>
    <n v="0.99990000000000001"/>
    <s v="1"/>
    <n v="32822"/>
    <n v="32821"/>
    <n v="0.99990000000000001"/>
    <n v="0.99996953263055299"/>
    <n v="0.95883323669773912"/>
    <n v="4.1136295932813871E-2"/>
    <n v="4.1066763302260889E-2"/>
    <n v="24749"/>
    <n v="21083"/>
    <n v="23023"/>
    <n v="68855"/>
    <n v="-0.24594009932665101"/>
    <n v="-0.43055855659999998"/>
    <n v="-0.40840763676542402"/>
  </r>
  <r>
    <s v="SUD-PYRENEES"/>
    <x v="16"/>
    <x v="83"/>
    <s v="031"/>
    <s v="031021"/>
    <s v="50000"/>
    <x v="683"/>
    <n v="26310011700013"/>
    <s v="MIPIH"/>
    <x v="0"/>
    <x v="0"/>
    <n v="797"/>
    <n v="797"/>
    <n v="1"/>
    <s v="1"/>
    <n v="610"/>
    <n v="214"/>
    <n v="0.17150000000000001"/>
    <n v="0.35081967213114801"/>
    <n v="0.108790675084993"/>
    <n v="0.24202899704615499"/>
    <n v="0.89120932491500704"/>
    <n v="532"/>
    <n v="452"/>
    <n v="483"/>
    <n v="1467"/>
    <n v="1.4859813084112199"/>
    <n v="1.1941747572999999"/>
    <n v="-0.39397741530740299"/>
  </r>
  <r>
    <s v="SUD-PYRENEES"/>
    <x v="16"/>
    <x v="83"/>
    <s v="031"/>
    <s v="031019"/>
    <s v="01700"/>
    <x v="684"/>
    <n v="26310060400010"/>
    <s v="MIPIH"/>
    <x v="1"/>
    <x v="0"/>
    <n v="2305"/>
    <n v="2300"/>
    <n v="0.99780000000000002"/>
    <s v="1"/>
    <n v="1148"/>
    <n v="402"/>
    <n v="0.87029999999999996"/>
    <n v="0.35017421602787502"/>
    <n v="0.21448313985627401"/>
    <n v="0.135691076171601"/>
    <n v="0.78331686014372603"/>
    <n v="1317"/>
    <n v="1193"/>
    <n v="1275"/>
    <n v="3785"/>
    <n v="2.2761194029850702"/>
    <n v="-0.32674943569999998"/>
    <n v="-0.44565217391304301"/>
  </r>
  <r>
    <s v="SUD-PYRENEES"/>
    <x v="16"/>
    <x v="83"/>
    <s v="031"/>
    <s v="031053"/>
    <s v="06900"/>
    <x v="685"/>
    <n v="26310018200017"/>
    <s v="MIPIH"/>
    <x v="1"/>
    <x v="0"/>
    <n v="3905"/>
    <n v="616"/>
    <n v="0.15770000000000001"/>
    <s v="0"/>
    <n v="1908"/>
    <n v="616"/>
    <n v="0.13270000000000001"/>
    <n v="0.32285115303983197"/>
    <n v="0.13021739130434801"/>
    <n v="0.19263376173548397"/>
    <n v="2.7482608695652E-2"/>
    <n v="2517"/>
    <n v="2136"/>
    <n v="2131"/>
    <n v="6784"/>
    <n v="3.0860389610389598"/>
    <n v="2.5899159664"/>
    <n v="2.4594155844155798"/>
  </r>
  <r>
    <s v="SUD-PYRENEES"/>
    <x v="16"/>
    <x v="83"/>
    <s v="031"/>
    <s v="031047"/>
    <s v="50000"/>
    <x v="686"/>
    <n v="26310015800041"/>
    <s v="MIPIH"/>
    <x v="0"/>
    <x v="0"/>
    <n v="1432"/>
    <n v="392"/>
    <n v="0.2737"/>
    <s v="0"/>
    <n v="935"/>
    <n v="271"/>
    <n v="0.26579999999999998"/>
    <n v="0.289839572192513"/>
    <n v="0.22012195121951203"/>
    <n v="6.9717620973000966E-2"/>
    <n v="5.3578048780487969E-2"/>
    <n v="812"/>
    <n v="731"/>
    <n v="729"/>
    <n v="2272"/>
    <n v="1.9963099630996299"/>
    <n v="0.56196581199999995"/>
    <n v="0.85969387755102"/>
  </r>
  <r>
    <s v="SUD-PYRENEES"/>
    <x v="16"/>
    <x v="84"/>
    <s v="065"/>
    <s v="065005"/>
    <s v="02200"/>
    <x v="687"/>
    <n v="26650004000016"/>
    <s v="MEDIANE"/>
    <x v="0"/>
    <x v="0"/>
    <n v="900"/>
    <n v="900"/>
    <n v="1"/>
    <s v="1"/>
    <n v="517"/>
    <n v="517"/>
    <n v="1"/>
    <n v="1"/>
    <n v="1"/>
    <n v="0"/>
    <n v="0"/>
    <n v="612"/>
    <n v="506"/>
    <n v="512"/>
    <n v="1630"/>
    <n v="0.18375241779497101"/>
    <n v="-0.45119305859999997"/>
    <n v="-0.431111111111111"/>
  </r>
  <r>
    <s v="SUD-PYRENEES"/>
    <x v="16"/>
    <x v="84"/>
    <s v="065"/>
    <s v="065015"/>
    <s v="02000"/>
    <x v="688"/>
    <n v="26650009900012"/>
    <s v="MIPIH"/>
    <x v="1"/>
    <x v="0"/>
    <n v="4830"/>
    <n v="4826"/>
    <n v="0.99919999999999998"/>
    <s v="1"/>
    <n v="2695"/>
    <n v="2694"/>
    <n v="0.99950000000000006"/>
    <n v="0.99962894248608503"/>
    <n v="0.99960891669925711"/>
    <n v="2.0025786827915226E-5"/>
    <n v="-4.0891669925713359E-4"/>
    <n v="3091"/>
    <n v="2596"/>
    <n v="2692"/>
    <n v="8379"/>
    <n v="0.14736451373422399"/>
    <n v="-0.41544697139999998"/>
    <n v="-0.44218814753419"/>
  </r>
  <r>
    <s v="SUD-PYRENEES"/>
    <x v="16"/>
    <x v="84"/>
    <s v="065"/>
    <s v="065029"/>
    <s v="05000"/>
    <x v="689"/>
    <n v="26650018000010"/>
    <s v="MIPIH"/>
    <x v="1"/>
    <x v="1"/>
    <n v="8460"/>
    <n v="8458"/>
    <n v="0.99980000000000002"/>
    <s v="1"/>
    <n v="2678"/>
    <n v="2677"/>
    <n v="1"/>
    <n v="0.999626587005228"/>
    <n v="0.99575010624734406"/>
    <n v="3.8764807578839378E-3"/>
    <n v="4.0498937526559642E-3"/>
    <n v="5038"/>
    <n v="4257"/>
    <n v="4617"/>
    <n v="13912"/>
    <n v="0.88195741501681002"/>
    <n v="-0.29285714289999998"/>
    <n v="-0.45412627098604902"/>
  </r>
  <r>
    <s v="SUD-PYRENEES"/>
    <x v="16"/>
    <x v="84"/>
    <s v="065"/>
    <s v="065017"/>
    <s v="06200"/>
    <x v="690"/>
    <n v="26650010700013"/>
    <s v="MIPIH"/>
    <x v="1"/>
    <x v="0"/>
    <n v="3621"/>
    <n v="3617"/>
    <n v="0.99890000000000001"/>
    <s v="1"/>
    <n v="1538"/>
    <n v="1536"/>
    <n v="0.999"/>
    <n v="0.99869960988296502"/>
    <n v="1"/>
    <n v="-1.3003901170349774E-3"/>
    <n v="-1.0999999999999899E-3"/>
    <n v="2022"/>
    <n v="1733"/>
    <n v="1960"/>
    <n v="5715"/>
    <n v="0.31640625"/>
    <n v="-0.4293710899"/>
    <n v="-0.458114459496821"/>
  </r>
  <r>
    <s v="SUD-PYRENEES"/>
    <x v="16"/>
    <x v="84"/>
    <s v="065"/>
    <s v="065005"/>
    <s v="02100"/>
    <x v="691"/>
    <n v="26650005700010"/>
    <s v="MIPIH"/>
    <x v="1"/>
    <x v="0"/>
    <n v="2306"/>
    <n v="2303"/>
    <n v="0.99870000000000003"/>
    <s v="1"/>
    <n v="1830"/>
    <n v="1825"/>
    <n v="0.99950000000000006"/>
    <n v="0.99726775956284197"/>
    <n v="1"/>
    <n v="-2.7322404371580289E-3"/>
    <n v="-1.2999999999999678E-3"/>
    <n v="1166"/>
    <n v="1033"/>
    <n v="1121"/>
    <n v="3320"/>
    <n v="-0.36109589041095902"/>
    <n v="-0.52308402590000003"/>
    <n v="-0.51324359531046504"/>
  </r>
  <r>
    <s v="SUD-PYRENEES"/>
    <x v="16"/>
    <x v="85"/>
    <s v="034"/>
    <s v="034037"/>
    <s v="70600"/>
    <x v="692"/>
    <n v="26340011100013"/>
    <s v="MIPIH"/>
    <x v="1"/>
    <x v="1"/>
    <n v="8448"/>
    <n v="8444"/>
    <n v="0.99950000000000006"/>
    <s v="1"/>
    <n v="5136"/>
    <n v="5121"/>
    <n v="0.99970000000000003"/>
    <n v="0.997079439252336"/>
    <n v="0.99989749897499003"/>
    <n v="-2.8180597226540316E-3"/>
    <n v="-3.9749897498997377E-4"/>
    <n v="5876"/>
    <n v="5547"/>
    <n v="5474"/>
    <n v="16897"/>
    <n v="0.14743214215973399"/>
    <n v="-0.38869296889999999"/>
    <n v="-0.35172903837044101"/>
  </r>
  <r>
    <s v="SUD-PYRENEES"/>
    <x v="16"/>
    <x v="85"/>
    <s v="034"/>
    <s v="034017"/>
    <s v="50000"/>
    <x v="693"/>
    <n v="26340015200017"/>
    <s v="BERGER LEVRAULT DIS"/>
    <x v="0"/>
    <x v="0"/>
    <n v="2054"/>
    <n v="2051"/>
    <n v="0.99850000000000005"/>
    <s v="1"/>
    <n v="1160"/>
    <n v="1155"/>
    <n v="0.99729999999999996"/>
    <n v="0.99568965517241403"/>
    <n v="0.98128190584231412"/>
    <n v="1.4407749330099917E-2"/>
    <n v="1.7218094157685937E-2"/>
    <n v="930"/>
    <n v="885"/>
    <n v="907"/>
    <n v="2722"/>
    <n v="-0.19480519480519501"/>
    <n v="-0.52850293020000005"/>
    <n v="-0.55777669429546595"/>
  </r>
  <r>
    <s v="SUD-PYRENEES"/>
    <x v="16"/>
    <x v="85"/>
    <s v="034"/>
    <s v="034022"/>
    <s v="70100"/>
    <x v="694"/>
    <n v="26340016000382"/>
    <s v="MIPIH"/>
    <x v="1"/>
    <x v="1"/>
    <n v="34663"/>
    <n v="34262"/>
    <n v="0.98839999999999995"/>
    <s v="1"/>
    <n v="23537"/>
    <n v="23323"/>
    <n v="0.98609999999999998"/>
    <n v="0.99090793219186801"/>
    <n v="0.98980794155767704"/>
    <n v="1.0999906341909726E-3"/>
    <n v="-1.4079415576770948E-3"/>
    <n v="23443"/>
    <n v="20330"/>
    <n v="21023"/>
    <n v="64796"/>
    <n v="5.1451357029541596E-3"/>
    <n v="-0.3742690058"/>
    <n v="-0.38640476329461199"/>
  </r>
  <r>
    <s v="SUD-PYRENEES"/>
    <x v="16"/>
    <x v="85"/>
    <s v="034"/>
    <s v="034043"/>
    <s v="50000"/>
    <x v="695"/>
    <n v="26340008700015"/>
    <s v="MEDIANE"/>
    <x v="0"/>
    <x v="0"/>
    <n v="877"/>
    <n v="874"/>
    <n v="0.99660000000000004"/>
    <s v="1"/>
    <n v="602"/>
    <n v="593"/>
    <n v="0.99419999999999997"/>
    <n v="0.98504983388704304"/>
    <n v="0.98943089430894304"/>
    <n v="-4.3810604219000071E-3"/>
    <n v="7.1691056910569984E-3"/>
    <n v="554"/>
    <n v="463"/>
    <n v="449"/>
    <n v="1466"/>
    <n v="-6.5767284991568295E-2"/>
    <n v="-0.55351976859999996"/>
    <n v="-0.48627002288329502"/>
  </r>
  <r>
    <s v="SUD-PYRENEES"/>
    <x v="16"/>
    <x v="85"/>
    <s v="034"/>
    <s v="034037"/>
    <s v="50000"/>
    <x v="696"/>
    <n v="26340007900012"/>
    <s v="AGFA"/>
    <x v="0"/>
    <x v="0"/>
    <n v="993"/>
    <n v="962"/>
    <n v="0.96879999999999999"/>
    <s v="1"/>
    <n v="696"/>
    <n v="664"/>
    <n v="0.97389999999999999"/>
    <n v="0.95402298850574696"/>
    <n v="0.82842287694974004"/>
    <n v="0.12560011155600692"/>
    <n v="0.14037712305025996"/>
    <n v="557"/>
    <n v="478"/>
    <n v="491"/>
    <n v="1526"/>
    <n v="-0.16114457831325299"/>
    <n v="-0.58614718610000005"/>
    <n v="-0.48960498960498999"/>
  </r>
  <r>
    <s v="SUD-PYRENEES"/>
    <x v="16"/>
    <x v="85"/>
    <s v="034"/>
    <s v="034042"/>
    <s v="50000"/>
    <x v="697"/>
    <n v="26340010300010"/>
    <s v="MEDIANE"/>
    <x v="0"/>
    <x v="0"/>
    <n v="1321"/>
    <n v="1273"/>
    <n v="0.9637"/>
    <s v="1"/>
    <n v="942"/>
    <n v="888"/>
    <n v="0.95979999999999999"/>
    <n v="0.94267515923566902"/>
    <n v="0.95993953136810306"/>
    <n v="-1.7264372132434036E-2"/>
    <n v="3.7604686318969405E-3"/>
    <n v="801"/>
    <n v="690"/>
    <n v="720"/>
    <n v="2211"/>
    <n v="-9.7972972972972999E-2"/>
    <n v="-0.3973799127"/>
    <n v="-0.43440691280439903"/>
  </r>
  <r>
    <s v="SUD-PYRENEES"/>
    <x v="16"/>
    <x v="85"/>
    <s v="034"/>
    <s v="034030"/>
    <s v="70900"/>
    <x v="698"/>
    <n v="26340390900017"/>
    <s v="AGFA"/>
    <x v="1"/>
    <x v="0"/>
    <n v="5214"/>
    <n v="5090"/>
    <n v="0.97619999999999996"/>
    <s v="1"/>
    <n v="3969"/>
    <n v="3736"/>
    <n v="0.97870000000000001"/>
    <n v="0.94129503653313196"/>
    <n v="0.80551865099642306"/>
    <n v="0.1357763855367089"/>
    <n v="0.1706813490035769"/>
    <n v="3633"/>
    <n v="3204"/>
    <n v="3330"/>
    <n v="10167"/>
    <n v="-2.7569593147751599E-2"/>
    <n v="-0.36604669569999998"/>
    <n v="-0.345776031434185"/>
  </r>
  <r>
    <s v="SUD-PYRENEES"/>
    <x v="16"/>
    <x v="85"/>
    <s v="034"/>
    <s v="034042"/>
    <s v="50100"/>
    <x v="699"/>
    <n v="26340072300015"/>
    <s v="MEDIANE"/>
    <x v="0"/>
    <x v="0"/>
    <n v="1746"/>
    <n v="1690"/>
    <n v="0.96789999999999998"/>
    <s v="1"/>
    <n v="992"/>
    <n v="927"/>
    <n v="0.96430000000000005"/>
    <n v="0.93447580645161299"/>
    <n v="0.87225705329153602"/>
    <n v="6.2218753160076967E-2"/>
    <n v="9.5642946708463961E-2"/>
    <n v="1035"/>
    <n v="929"/>
    <n v="903"/>
    <n v="2867"/>
    <n v="0.116504854368932"/>
    <n v="-0.48702374380000002"/>
    <n v="-0.46568047337278101"/>
  </r>
  <r>
    <s v="SUD-PYRENEES"/>
    <x v="16"/>
    <x v="85"/>
    <s v="034"/>
    <s v="034013"/>
    <s v="50000"/>
    <x v="700"/>
    <n v="26340014500011"/>
    <s v="AGFA"/>
    <x v="0"/>
    <x v="0"/>
    <n v="955"/>
    <n v="912"/>
    <n v="0.95499999999999996"/>
    <s v="1"/>
    <n v="334"/>
    <n v="295"/>
    <n v="0.95720000000000005"/>
    <n v="0.88323353293413198"/>
    <n v="0.92478302796528411"/>
    <n v="-4.1549495031152128E-2"/>
    <n v="3.021697203471585E-2"/>
    <n v="619"/>
    <n v="608"/>
    <n v="604"/>
    <n v="1831"/>
    <n v="1.0983050847457601"/>
    <n v="-0.3027522936"/>
    <n v="-0.33771929824561397"/>
  </r>
  <r>
    <s v="SUD-PYRENEES"/>
    <x v="16"/>
    <x v="85"/>
    <s v="034"/>
    <s v="034007"/>
    <s v="50000"/>
    <x v="701"/>
    <n v="26340012900015"/>
    <s v="BERGER LEVRAULT DIS"/>
    <x v="0"/>
    <x v="0"/>
    <n v="866"/>
    <n v="766"/>
    <n v="0.88449999999999995"/>
    <s v="1"/>
    <n v="315"/>
    <n v="203"/>
    <n v="0.88460000000000005"/>
    <n v="0.64444444444444404"/>
    <n v="0.88518518518518507"/>
    <n v="-0.24074074074074103"/>
    <n v="-6.8518518518512206E-4"/>
    <n v="473"/>
    <n v="406"/>
    <n v="504"/>
    <n v="1383"/>
    <n v="1.33004926108374"/>
    <n v="-0.49058971140000002"/>
    <n v="-0.342036553524804"/>
  </r>
  <r>
    <s v="SUD-PYRENEES"/>
    <x v="16"/>
    <x v="86"/>
    <s v="046"/>
    <s v="046009"/>
    <s v="09900"/>
    <x v="702"/>
    <n v="26460011500010"/>
    <s v="MEDIANE"/>
    <x v="0"/>
    <x v="0"/>
    <n v="1246"/>
    <n v="1242"/>
    <n v="0.99680000000000002"/>
    <s v="1"/>
    <n v="532"/>
    <n v="529"/>
    <n v="0.999"/>
    <n v="0.994360902255639"/>
    <n v="0.99533799533799505"/>
    <n v="-9.7709308235605086E-4"/>
    <n v="1.4620046620049676E-3"/>
    <n v="822"/>
    <n v="755"/>
    <n v="906"/>
    <n v="2483"/>
    <n v="0.55387523629489599"/>
    <n v="-0.2192347466"/>
    <n v="-0.270531400966184"/>
  </r>
  <r>
    <s v="SUD-PYRENEES"/>
    <x v="16"/>
    <x v="86"/>
    <s v="046"/>
    <s v="046009"/>
    <s v="09800"/>
    <x v="703"/>
    <n v="26460017200011"/>
    <s v="MEDIANE"/>
    <x v="0"/>
    <x v="0"/>
    <n v="602"/>
    <n v="596"/>
    <n v="0.99"/>
    <s v="1"/>
    <n v="510"/>
    <n v="504"/>
    <n v="0.99060000000000004"/>
    <n v="0.98823529411764699"/>
    <n v="0.99382716049382702"/>
    <n v="-5.5918663761800325E-3"/>
    <n v="-3.8271604938270309E-3"/>
    <n v="449"/>
    <n v="335"/>
    <n v="386"/>
    <n v="1170"/>
    <n v="-0.109126984126984"/>
    <n v="-0.4707740916"/>
    <n v="-0.35234899328859098"/>
  </r>
  <r>
    <s v="SUD-PYRENEES"/>
    <x v="16"/>
    <x v="86"/>
    <s v="046"/>
    <s v="046003"/>
    <s v="07600"/>
    <x v="704"/>
    <n v="26460001600010"/>
    <s v="AGFA"/>
    <x v="1"/>
    <x v="1"/>
    <n v="3644"/>
    <n v="3594"/>
    <n v="0.98629999999999995"/>
    <s v="1"/>
    <n v="3526"/>
    <n v="3480"/>
    <n v="0.98870000000000002"/>
    <n v="0.98695405558706795"/>
    <n v="0.98594164456233413"/>
    <n v="1.0124110247338169E-3"/>
    <n v="3.5835543766582489E-4"/>
    <n v="2596"/>
    <n v="2151"/>
    <n v="2441"/>
    <n v="7188"/>
    <n v="-0.254022988505747"/>
    <n v="-0.4786718371"/>
    <n v="-0.32081246521981099"/>
  </r>
  <r>
    <s v="SUD-PYRENEES"/>
    <x v="16"/>
    <x v="86"/>
    <s v="046"/>
    <s v="046003"/>
    <s v="04000"/>
    <x v="705"/>
    <n v="26460004000010"/>
    <s v="MIPIH"/>
    <x v="1"/>
    <x v="0"/>
    <n v="2496"/>
    <n v="2495"/>
    <n v="0.99960000000000004"/>
    <s v="1"/>
    <n v="1165"/>
    <n v="1127"/>
    <n v="1"/>
    <n v="0.96738197424892702"/>
    <n v="0.86768542676108806"/>
    <n v="9.969654748783896E-2"/>
    <n v="0.13191457323891198"/>
    <n v="991"/>
    <n v="902"/>
    <n v="1172"/>
    <n v="3065"/>
    <n v="-0.120674356699201"/>
    <n v="-0.59203980099999998"/>
    <n v="-0.53026052104208399"/>
  </r>
  <r>
    <s v="SUD-PYRENEES"/>
    <x v="16"/>
    <x v="86"/>
    <s v="046"/>
    <s v="046009"/>
    <s v="09700"/>
    <x v="706"/>
    <n v="26460003200017"/>
    <s v="MIPIH"/>
    <x v="1"/>
    <x v="0"/>
    <n v="2669"/>
    <n v="2669"/>
    <n v="1"/>
    <s v="1"/>
    <n v="2159"/>
    <n v="1952"/>
    <n v="1"/>
    <n v="0.90412227883279295"/>
    <n v="0.21354867653656301"/>
    <n v="0.69057360229622988"/>
    <n v="0.78645132346343694"/>
    <n v="1481"/>
    <n v="1483"/>
    <n v="1591"/>
    <n v="4555"/>
    <n v="-0.24129098360655701"/>
    <n v="-0.49983136589999999"/>
    <n v="-0.40389659048332699"/>
  </r>
  <r>
    <s v="SUD-PYRENEES"/>
    <x v="16"/>
    <x v="87"/>
    <s v="048"/>
    <s v="048012"/>
    <s v="50000"/>
    <x v="707"/>
    <n v="26480008700019"/>
    <s v="CPAGE"/>
    <x v="0"/>
    <x v="0"/>
    <n v="388"/>
    <n v="388"/>
    <n v="1"/>
    <s v="0"/>
    <n v="285"/>
    <n v="284"/>
    <n v="0.99780000000000002"/>
    <n v="0.99649122807017498"/>
    <n v="1"/>
    <n v="-3.5087719298250164E-3"/>
    <n v="0"/>
    <n v="95"/>
    <n v="80"/>
    <n v="67"/>
    <n v="242"/>
    <n v="-0.66549295774647899"/>
    <n v="-0.82102908279999998"/>
    <n v="-0.82731958762886604"/>
  </r>
  <r>
    <s v="SUD-PYRENEES"/>
    <x v="16"/>
    <x v="87"/>
    <s v="048"/>
    <s v="048013"/>
    <s v="50000"/>
    <x v="708"/>
    <n v="26480011100017"/>
    <s v="MEDIANE"/>
    <x v="1"/>
    <x v="0"/>
    <n v="1246"/>
    <n v="1238"/>
    <n v="0.99360000000000004"/>
    <s v="1"/>
    <n v="739"/>
    <n v="727"/>
    <n v="0.99239999999999995"/>
    <n v="0.98376184032476299"/>
    <n v="0.99334945586457113"/>
    <n v="-9.5876155398081364E-3"/>
    <n v="2.5054413542890952E-4"/>
    <n v="571"/>
    <n v="534"/>
    <n v="573"/>
    <n v="1678"/>
    <n v="-0.214580467675378"/>
    <n v="-0.58986175119999995"/>
    <n v="-0.53715670436187402"/>
  </r>
  <r>
    <s v="SUD-PYRENEES"/>
    <x v="16"/>
    <x v="87"/>
    <s v="048"/>
    <s v="048013"/>
    <s v="72000"/>
    <x v="709"/>
    <n v="26480009500012"/>
    <s v="CPAGE"/>
    <x v="1"/>
    <x v="1"/>
    <n v="3211"/>
    <n v="3143"/>
    <n v="0.9788"/>
    <s v="0"/>
    <n v="1773"/>
    <n v="1696"/>
    <n v="0.98129999999999995"/>
    <n v="0.95657078398195206"/>
    <n v="0.98183122161128411"/>
    <n v="-2.5260437629332055E-2"/>
    <n v="-3.0312216112841073E-3"/>
    <n v="2490"/>
    <n v="2051"/>
    <n v="2305"/>
    <n v="6846"/>
    <n v="0.46816037735849098"/>
    <n v="-0.44053464269999998"/>
    <n v="-0.26662424435252902"/>
  </r>
  <r>
    <s v="SUD-PYRENEES"/>
    <x v="16"/>
    <x v="87"/>
    <s v="048"/>
    <s v="048010"/>
    <s v="50100"/>
    <x v="710"/>
    <n v="26480005300011"/>
    <s v="CPAGE"/>
    <x v="0"/>
    <x v="0"/>
    <n v="827"/>
    <n v="826"/>
    <n v="0.99880000000000002"/>
    <s v="0"/>
    <n v="316"/>
    <n v="299"/>
    <n v="1"/>
    <n v="0.94620253164557"/>
    <n v="1"/>
    <n v="-5.379746835443E-2"/>
    <n v="-1.1999999999999789E-3"/>
    <n v="411"/>
    <n v="394"/>
    <n v="411"/>
    <n v="1216"/>
    <n v="0.37458193979933102"/>
    <n v="-0.41543026709999997"/>
    <n v="-0.50242130750605296"/>
  </r>
  <r>
    <s v="SUD-PYRENEES"/>
    <x v="16"/>
    <x v="87"/>
    <s v="048"/>
    <s v="048019"/>
    <s v="50000"/>
    <x v="711"/>
    <n v="26480012900027"/>
    <s v="AGFA"/>
    <x v="0"/>
    <x v="0"/>
    <n v="726"/>
    <n v="695"/>
    <n v="0.95730000000000004"/>
    <s v="0"/>
    <n v="455"/>
    <n v="424"/>
    <n v="0.94650000000000001"/>
    <n v="0.931868131868132"/>
    <n v="0.94888178913737997"/>
    <n v="-1.7013657269247973E-2"/>
    <n v="8.418210862620068E-3"/>
    <n v="337"/>
    <n v="294"/>
    <n v="354"/>
    <n v="985"/>
    <n v="-0.205188679245283"/>
    <n v="-0.48056537100000002"/>
    <n v="-0.49064748201438801"/>
  </r>
  <r>
    <s v="SUD-PYRENEES"/>
    <x v="16"/>
    <x v="88"/>
    <s v="066"/>
    <s v="066031"/>
    <s v="50000"/>
    <x v="712"/>
    <n v="26660007100010"/>
    <s v="AGFA"/>
    <x v="0"/>
    <x v="0"/>
    <n v="877"/>
    <n v="856"/>
    <n v="0.97609999999999997"/>
    <s v="1"/>
    <n v="645"/>
    <n v="625"/>
    <n v="0.9708"/>
    <n v="0.968992248062015"/>
    <n v="0.97993664202745512"/>
    <n v="-1.0944393965440113E-2"/>
    <n v="-3.8366420274551505E-3"/>
    <n v="557"/>
    <n v="461"/>
    <n v="504"/>
    <n v="1522"/>
    <n v="-0.10879999999999999"/>
    <n v="-0.42158092850000001"/>
    <n v="-0.41121495327102803"/>
  </r>
  <r>
    <s v="SUD-PYRENEES"/>
    <x v="16"/>
    <x v="88"/>
    <s v="066"/>
    <s v="066015"/>
    <s v="70400"/>
    <x v="713"/>
    <n v="26660002200013"/>
    <s v="MIPIH"/>
    <x v="1"/>
    <x v="1"/>
    <n v="13899"/>
    <n v="13899"/>
    <n v="1"/>
    <s v="1"/>
    <n v="6427"/>
    <n v="781"/>
    <n v="0.1376"/>
    <n v="0.12151859343395099"/>
    <n v="7.2397360703812294E-2"/>
    <n v="4.91212327301387E-2"/>
    <n v="0.92760263929618769"/>
    <n v="7790"/>
    <n v="7361"/>
    <n v="7815"/>
    <n v="22966"/>
    <n v="8.9743918053777207"/>
    <n v="3.6266499056999999"/>
    <n v="-0.43772933304554301"/>
  </r>
  <r>
    <s v="SUD-PYRENEES"/>
    <x v="16"/>
    <x v="88"/>
    <s v="066"/>
    <s v="066024"/>
    <s v="71400"/>
    <x v="714"/>
    <n v="26660001400010"/>
    <s v="CPAGE"/>
    <x v="1"/>
    <x v="0"/>
    <n v="1454"/>
    <n v="0"/>
    <n v="0"/>
    <s v="0"/>
    <n v="612"/>
    <n v="0"/>
    <n v="0"/>
    <n v="0"/>
    <n v="0"/>
    <n v="0"/>
    <n v="0"/>
    <n v="656"/>
    <n v="562"/>
    <n v="633"/>
    <n v="1851"/>
    <n v="655"/>
    <n v="561"/>
    <n v="633"/>
  </r>
  <r>
    <s v="SUD-PYRENEES"/>
    <x v="16"/>
    <x v="89"/>
    <s v="081"/>
    <s v="081003"/>
    <s v="05500"/>
    <x v="715"/>
    <n v="26810001300013"/>
    <s v="MIPIH"/>
    <x v="1"/>
    <x v="0"/>
    <n v="5423"/>
    <n v="5421"/>
    <n v="0.99960000000000004"/>
    <s v="1"/>
    <n v="3623"/>
    <n v="3621"/>
    <n v="0.99950000000000006"/>
    <n v="0.99944797129450702"/>
    <n v="0.99851698057244609"/>
    <n v="9.3099072206093147E-4"/>
    <n v="1.0830194275539551E-3"/>
    <n v="3535"/>
    <n v="3145"/>
    <n v="3194"/>
    <n v="9874"/>
    <n v="-2.3750345208505899E-2"/>
    <n v="-0.45597647470000002"/>
    <n v="-0.41080981368751202"/>
  </r>
  <r>
    <s v="SUD-PYRENEES"/>
    <x v="16"/>
    <x v="89"/>
    <s v="081"/>
    <s v="081023"/>
    <s v="50000"/>
    <x v="716"/>
    <n v="26810006200069"/>
    <s v="MIPIH"/>
    <x v="0"/>
    <x v="0"/>
    <n v="870"/>
    <n v="868"/>
    <n v="0.99770000000000003"/>
    <s v="1"/>
    <n v="655"/>
    <n v="654"/>
    <n v="1"/>
    <n v="0.99847328244274802"/>
    <n v="0.99265605875152996"/>
    <n v="5.8172236912180653E-3"/>
    <n v="5.0439412484700741E-3"/>
    <n v="361"/>
    <n v="234"/>
    <n v="305"/>
    <n v="900"/>
    <n v="-0.44801223241590199"/>
    <n v="-0.73041474650000004"/>
    <n v="-0.64861751152073699"/>
  </r>
  <r>
    <s v="SUD-PYRENEES"/>
    <x v="16"/>
    <x v="89"/>
    <s v="081"/>
    <s v="081027"/>
    <s v="08000"/>
    <x v="717"/>
    <n v="26810008800015"/>
    <s v="MIPIH"/>
    <x v="1"/>
    <x v="0"/>
    <n v="2227"/>
    <n v="504"/>
    <n v="0.2263"/>
    <s v="0"/>
    <n v="1816"/>
    <n v="533"/>
    <n v="0.22459999999999999"/>
    <n v="0.29350220264317201"/>
    <n v="0.18050541516245502"/>
    <n v="0.11299678748071698"/>
    <n v="4.5794584837544977E-2"/>
    <n v="1698"/>
    <n v="1480"/>
    <n v="1497"/>
    <n v="4675"/>
    <n v="2.18574108818011"/>
    <n v="1.7767354597"/>
    <n v="1.9702380952381"/>
  </r>
  <r>
    <s v="SUD-PYRENEES"/>
    <x v="16"/>
    <x v="89"/>
    <s v="081"/>
    <s v="081003"/>
    <s v="05300"/>
    <x v="718"/>
    <n v="26810014600011"/>
    <s v="MIPIH"/>
    <x v="1"/>
    <x v="0"/>
    <n v="1390"/>
    <n v="240"/>
    <n v="0.17269999999999999"/>
    <s v="0"/>
    <n v="979"/>
    <n v="260"/>
    <n v="0.21290000000000001"/>
    <n v="0.26557711950970397"/>
    <n v="0.18569553805774303"/>
    <n v="7.9881581451960948E-2"/>
    <n v="-1.2995538057743033E-2"/>
    <n v="905"/>
    <n v="751"/>
    <n v="731"/>
    <n v="2387"/>
    <n v="2.4807692307692299"/>
    <n v="1.9920318724999999"/>
    <n v="2.0458333333333298"/>
  </r>
  <r>
    <s v="SUD-PYRENEES"/>
    <x v="16"/>
    <x v="89"/>
    <s v="081"/>
    <s v="081021"/>
    <s v="06000"/>
    <x v="719"/>
    <n v="26810005400181"/>
    <s v="MIPIH"/>
    <x v="1"/>
    <x v="1"/>
    <n v="6099"/>
    <n v="1551"/>
    <n v="0.25430000000000003"/>
    <s v="1"/>
    <n v="2687"/>
    <n v="532"/>
    <n v="0.10150000000000001"/>
    <n v="0.19799032378116899"/>
    <n v="0.11939492166396501"/>
    <n v="7.8595402117203977E-2"/>
    <n v="0.13490507833603502"/>
    <n v="4412"/>
    <n v="3944"/>
    <n v="4147"/>
    <n v="12503"/>
    <n v="7.2932330827067702"/>
    <n v="4.9219219219000001"/>
    <n v="1.67375886524823"/>
  </r>
  <r>
    <s v="SUD-PYRENEES"/>
    <x v="16"/>
    <x v="90"/>
    <s v="082"/>
    <s v="082019"/>
    <s v="01200"/>
    <x v="720"/>
    <n v="26820010200013"/>
    <s v="MIPIH"/>
    <x v="0"/>
    <x v="0"/>
    <n v="1032"/>
    <n v="1031"/>
    <n v="0.999"/>
    <s v="1"/>
    <n v="803"/>
    <n v="802"/>
    <n v="0.99919999999999998"/>
    <n v="0.99875466998754703"/>
    <n v="0.99924069855732711"/>
    <n v="-4.8602856978008369E-4"/>
    <n v="-2.4069855732711254E-4"/>
    <n v="914"/>
    <n v="826"/>
    <n v="798"/>
    <n v="2538"/>
    <n v="0.13965087281795499"/>
    <n v="-0.30471380469999998"/>
    <n v="-0.22599418040737199"/>
  </r>
  <r>
    <s v="SUD-PYRENEES"/>
    <x v="16"/>
    <x v="90"/>
    <s v="082"/>
    <s v="082005"/>
    <s v="50000"/>
    <x v="721"/>
    <n v="26820003700011"/>
    <s v="MIPIH"/>
    <x v="0"/>
    <x v="0"/>
    <n v="997"/>
    <n v="997"/>
    <n v="1"/>
    <s v="1"/>
    <n v="771"/>
    <n v="769"/>
    <n v="0.99880000000000002"/>
    <n v="0.99740596627756195"/>
    <n v="1"/>
    <n v="-2.5940337224380494E-3"/>
    <n v="0"/>
    <n v="733"/>
    <n v="824"/>
    <n v="843"/>
    <n v="2400"/>
    <n v="-4.6814044213264003E-2"/>
    <n v="-1.7878426699999998E-2"/>
    <n v="-0.154463390170512"/>
  </r>
  <r>
    <s v="SUD-PYRENEES"/>
    <x v="16"/>
    <x v="90"/>
    <s v="082"/>
    <s v="082023"/>
    <s v="01600"/>
    <x v="722"/>
    <n v="20002802500019"/>
    <s v="MEDIANE"/>
    <x v="0"/>
    <x v="0"/>
    <n v="1301"/>
    <n v="1254"/>
    <n v="0.96389999999999998"/>
    <s v="1"/>
    <n v="1309"/>
    <n v="1268"/>
    <n v="0.97829999999999995"/>
    <n v="0.96867838044308596"/>
    <n v="1"/>
    <n v="-3.1321619556914038E-2"/>
    <n v="-3.6100000000000021E-2"/>
    <n v="920"/>
    <n v="786"/>
    <n v="893"/>
    <n v="2599"/>
    <n v="-0.27444794952681401"/>
    <n v="-0.4182087343"/>
    <n v="-0.28787878787878801"/>
  </r>
  <r>
    <s v="SUD-PYRENEES"/>
    <x v="16"/>
    <x v="90"/>
    <s v="082"/>
    <s v="082017"/>
    <s v="01000"/>
    <x v="723"/>
    <n v="26820007800015"/>
    <s v="MacKesson"/>
    <x v="1"/>
    <x v="1"/>
    <n v="7664"/>
    <n v="6660"/>
    <n v="0.86899999999999999"/>
    <s v="1"/>
    <n v="3771"/>
    <n v="2764"/>
    <n v="0.871"/>
    <n v="0.73296207902413202"/>
    <n v="1.2391573729863702E-4"/>
    <n v="0.73283816328683338"/>
    <n v="0.86887608426270135"/>
    <n v="4638"/>
    <n v="3907"/>
    <n v="3641"/>
    <n v="12186"/>
    <n v="0.67800289435600603"/>
    <n v="-0.44987327510000003"/>
    <n v="-0.45330330330330298"/>
  </r>
  <r>
    <s v="SUD-PYRENEES"/>
    <x v="16"/>
    <x v="90"/>
    <s v="082"/>
    <s v="082017"/>
    <s v="08200"/>
    <x v="724"/>
    <n v="26820016900012"/>
    <s v="MacKesson"/>
    <x v="1"/>
    <x v="0"/>
    <n v="2726"/>
    <n v="2362"/>
    <n v="0.86650000000000005"/>
    <s v="1"/>
    <n v="1524"/>
    <n v="1098"/>
    <n v="0.85340000000000005"/>
    <n v="0.72047244094488205"/>
    <n v="0"/>
    <n v="0.72047244094488205"/>
    <n v="0.86650000000000005"/>
    <n v="2275"/>
    <n v="2053"/>
    <n v="2216"/>
    <n v="6544"/>
    <n v="1.07194899817851"/>
    <n v="-0.210991545"/>
    <n v="-6.1812023708721402E-2"/>
  </r>
  <r>
    <s v="CENTRE-OUEST"/>
    <x v="17"/>
    <x v="91"/>
    <s v="044"/>
    <s v="044115"/>
    <s v="04400"/>
    <x v="725"/>
    <n v="26440029200019"/>
    <s v="MEDIANE"/>
    <x v="0"/>
    <x v="0"/>
    <n v="833"/>
    <n v="833"/>
    <n v="1"/>
    <s v="1"/>
    <n v="515"/>
    <n v="515"/>
    <n v="1"/>
    <n v="1"/>
    <n v="0.99821109123434704"/>
    <n v="1.7889087656529634E-3"/>
    <n v="1.7889087656529634E-3"/>
    <n v="552"/>
    <n v="468"/>
    <n v="437"/>
    <n v="1457"/>
    <n v="7.1844660194174695E-2"/>
    <n v="-0.48230088500000001"/>
    <n v="-0.47539015606242502"/>
  </r>
  <r>
    <s v="CENTRE-OUEST"/>
    <x v="17"/>
    <x v="91"/>
    <s v="044"/>
    <s v="044034"/>
    <s v="53400"/>
    <x v="726"/>
    <n v="26440053200034"/>
    <s v="MEDIANE"/>
    <x v="0"/>
    <x v="0"/>
    <n v="213"/>
    <n v="213"/>
    <n v="1"/>
    <s v="0"/>
    <n v="168"/>
    <n v="168"/>
    <n v="1"/>
    <n v="1"/>
    <n v="1"/>
    <n v="0"/>
    <n v="0"/>
    <n v="43"/>
    <n v="21"/>
    <n v="42"/>
    <n v="106"/>
    <n v="-0.74404761904761896"/>
    <n v="-0.90748898680000001"/>
    <n v="-0.80281690140845097"/>
  </r>
  <r>
    <s v="CENTRE-OUEST"/>
    <x v="17"/>
    <x v="91"/>
    <s v="044"/>
    <s v="044020"/>
    <s v="50100"/>
    <x v="727"/>
    <n v="26440013600471"/>
    <s v="MIPIH"/>
    <x v="1"/>
    <x v="1"/>
    <n v="32047"/>
    <n v="32017"/>
    <n v="0.99909999999999999"/>
    <s v="1"/>
    <n v="14204"/>
    <n v="14203"/>
    <n v="0.99850000000000005"/>
    <n v="0.99992959729653597"/>
    <n v="0.98057142857142809"/>
    <n v="1.9358168725107872E-2"/>
    <n v="1.8528571428571894E-2"/>
    <n v="19273"/>
    <n v="16702"/>
    <n v="18459"/>
    <n v="54434"/>
    <n v="0.35696683799197299"/>
    <n v="-0.3944162437"/>
    <n v="-0.42346253552800101"/>
  </r>
  <r>
    <s v="CENTRE-OUEST"/>
    <x v="17"/>
    <x v="91"/>
    <s v="044"/>
    <s v="044119"/>
    <s v="52000"/>
    <x v="728"/>
    <n v="26440304900077"/>
    <s v="MEDIANE"/>
    <x v="1"/>
    <x v="0"/>
    <n v="1690"/>
    <n v="1687"/>
    <n v="0.99819999999999998"/>
    <s v="1"/>
    <n v="759"/>
    <n v="756"/>
    <n v="0.99729999999999996"/>
    <n v="0.99604743083003999"/>
    <n v="0.99868938401048513"/>
    <n v="-2.6419531804451335E-3"/>
    <n v="-4.893840104851499E-4"/>
    <n v="847"/>
    <n v="696"/>
    <n v="815"/>
    <n v="2358"/>
    <n v="0.12037037037037"/>
    <n v="-0.37127371269999998"/>
    <n v="-0.51689389448725498"/>
  </r>
  <r>
    <s v="CENTRE-OUEST"/>
    <x v="17"/>
    <x v="91"/>
    <s v="044"/>
    <s v="044116"/>
    <s v="54300"/>
    <x v="729"/>
    <n v="26440310600018"/>
    <s v="AGFA"/>
    <x v="1"/>
    <x v="0"/>
    <n v="2059"/>
    <n v="1998"/>
    <n v="0.97040000000000004"/>
    <s v="1"/>
    <n v="1520"/>
    <n v="1459"/>
    <n v="0.96350000000000002"/>
    <n v="0.95986842105263204"/>
    <n v="0.96632016632016604"/>
    <n v="-6.4517452675340037E-3"/>
    <n v="4.0798336798339996E-3"/>
    <n v="1302"/>
    <n v="1101"/>
    <n v="1186"/>
    <n v="3589"/>
    <n v="-0.107607950651131"/>
    <n v="-0.3862876254"/>
    <n v="-0.40640640640640602"/>
  </r>
  <r>
    <s v="CENTRE-OUEST"/>
    <x v="17"/>
    <x v="91"/>
    <s v="044"/>
    <s v="044006"/>
    <s v="06700"/>
    <x v="730"/>
    <n v="26440005200017"/>
    <s v="MEDIANE"/>
    <x v="0"/>
    <x v="0"/>
    <n v="463"/>
    <n v="455"/>
    <n v="0.98270000000000002"/>
    <s v="1"/>
    <n v="328"/>
    <n v="312"/>
    <n v="0.95850000000000002"/>
    <n v="0.95121951219512202"/>
    <n v="0.86909090909090903"/>
    <n v="8.2128603104212994E-2"/>
    <n v="0.11360909090909099"/>
    <n v="587"/>
    <n v="442"/>
    <n v="494"/>
    <n v="1523"/>
    <n v="0.88141025641025605"/>
    <n v="0.36842105260000002"/>
    <n v="8.5714285714285604E-2"/>
  </r>
  <r>
    <s v="CENTRE-OUEST"/>
    <x v="17"/>
    <x v="91"/>
    <s v="044"/>
    <s v="044011"/>
    <s v="60000"/>
    <x v="731"/>
    <n v="26440007800012"/>
    <s v="AGFA"/>
    <x v="0"/>
    <x v="0"/>
    <n v="930"/>
    <n v="873"/>
    <n v="0.93869999999999998"/>
    <s v="1"/>
    <n v="797"/>
    <n v="753"/>
    <n v="0.96730000000000005"/>
    <n v="0.94479297365119197"/>
    <n v="0.88610478359908906"/>
    <n v="5.8688190052102907E-2"/>
    <n v="5.2595216400910916E-2"/>
    <n v="780"/>
    <n v="689"/>
    <n v="669"/>
    <n v="2138"/>
    <n v="3.5856573705179202E-2"/>
    <n v="-0.1960326721"/>
    <n v="-0.23367697594501699"/>
  </r>
  <r>
    <s v="CENTRE-OUEST"/>
    <x v="17"/>
    <x v="91"/>
    <s v="044"/>
    <s v="044010"/>
    <s v="51600"/>
    <x v="732"/>
    <n v="26440306400092"/>
    <s v="AGFA"/>
    <x v="1"/>
    <x v="0"/>
    <n v="1936"/>
    <n v="1841"/>
    <n v="0.95089999999999997"/>
    <s v="1"/>
    <n v="1477"/>
    <n v="1389"/>
    <n v="0.94899999999999995"/>
    <n v="0.94041976980365605"/>
    <n v="0.90942193900773804"/>
    <n v="3.0997830795918002E-2"/>
    <n v="4.1478060992261923E-2"/>
    <n v="1288"/>
    <n v="1089"/>
    <n v="1112"/>
    <n v="3489"/>
    <n v="-7.2714182865370805E-2"/>
    <n v="-0.3909395973"/>
    <n v="-0.39598044541010302"/>
  </r>
  <r>
    <s v="CENTRE-OUEST"/>
    <x v="17"/>
    <x v="91"/>
    <s v="044"/>
    <s v="044005"/>
    <s v="51300"/>
    <x v="733"/>
    <n v="20004497200012"/>
    <s v="BERGER LEVRAULT DIS"/>
    <x v="1"/>
    <x v="0"/>
    <n v="3845"/>
    <n v="3471"/>
    <n v="0.90269999999999995"/>
    <s v="1"/>
    <n v="2536"/>
    <n v="2375"/>
    <n v="0.92159999999999997"/>
    <n v="0.93651419558359605"/>
    <n v="0.40164369034994701"/>
    <n v="0.5348705052336491"/>
    <n v="0.50105630965005288"/>
    <n v="1934"/>
    <n v="1541"/>
    <n v="1655"/>
    <n v="5130"/>
    <n v="-0.18568421052631601"/>
    <n v="-0.57850109409999995"/>
    <n v="-0.52319216364160204"/>
  </r>
  <r>
    <s v="CENTRE-OUEST"/>
    <x v="17"/>
    <x v="91"/>
    <s v="044"/>
    <s v="044018"/>
    <s v="02500"/>
    <x v="734"/>
    <n v="26440012800478"/>
    <s v="BERGER LEVRAULT DIS"/>
    <x v="1"/>
    <x v="0"/>
    <n v="1364"/>
    <n v="1300"/>
    <n v="0.95309999999999995"/>
    <s v="1"/>
    <n v="842"/>
    <n v="775"/>
    <n v="0.95050000000000001"/>
    <n v="0.92042755344418004"/>
    <n v="0.95090634441087607"/>
    <n v="-3.0478790966696034E-2"/>
    <n v="2.1936555891238774E-3"/>
    <n v="771"/>
    <n v="698"/>
    <n v="613"/>
    <n v="2082"/>
    <n v="-5.1612903225806096E-3"/>
    <n v="-0.41344537819999999"/>
    <n v="-0.52846153846153898"/>
  </r>
  <r>
    <s v="CENTRE-OUEST"/>
    <x v="17"/>
    <x v="91"/>
    <s v="044"/>
    <s v="044116"/>
    <s v="54000"/>
    <x v="735"/>
    <n v="26440026800456"/>
    <s v="MacKesson"/>
    <x v="1"/>
    <x v="0"/>
    <n v="4947"/>
    <n v="4178"/>
    <n v="0.84460000000000002"/>
    <s v="1"/>
    <n v="3602"/>
    <n v="2815"/>
    <n v="0.83760000000000001"/>
    <n v="0.78151027207107204"/>
    <n v="0.85321100917431203"/>
    <n v="-7.1700737103239987E-2"/>
    <n v="-8.6110091743120121E-3"/>
    <n v="3103"/>
    <n v="2088"/>
    <n v="2404"/>
    <n v="7595"/>
    <n v="0.102309058614565"/>
    <n v="-0.4827842457"/>
    <n v="-0.424605074198181"/>
  </r>
  <r>
    <s v="CENTRE-OUEST"/>
    <x v="17"/>
    <x v="91"/>
    <s v="044"/>
    <s v="044035"/>
    <s v="52100"/>
    <x v="736"/>
    <n v="26440054000011"/>
    <s v="BERGER LEVRAULT DIS"/>
    <x v="1"/>
    <x v="0"/>
    <n v="1353"/>
    <n v="1123"/>
    <n v="0.83"/>
    <s v="1"/>
    <n v="1423"/>
    <n v="273"/>
    <n v="0.47839999999999999"/>
    <n v="0.191848208011244"/>
    <n v="9.5923261390887303E-4"/>
    <n v="0.19088897539733513"/>
    <n v="0.82904076738609112"/>
    <n v="1187"/>
    <n v="861"/>
    <n v="878"/>
    <n v="2926"/>
    <n v="3.3479853479853499"/>
    <n v="0.14342629479999999"/>
    <n v="-0.218165627782725"/>
  </r>
  <r>
    <s v="CENTRE-OUEST"/>
    <x v="17"/>
    <x v="91"/>
    <s v="044"/>
    <s v="044002"/>
    <s v="61500"/>
    <x v="737"/>
    <n v="20007304700017"/>
    <s v="MacKesson"/>
    <x v="0"/>
    <x v="0"/>
    <n v="3053"/>
    <n v="0"/>
    <n v="0"/>
    <s v="0"/>
    <n v="1862"/>
    <n v="0"/>
    <n v="0"/>
    <n v="0"/>
    <n v="0"/>
    <n v="0"/>
    <n v="0"/>
    <n v="1624"/>
    <n v="1285"/>
    <n v="1367"/>
    <n v="4276"/>
    <n v="1623"/>
    <n v="1284"/>
    <n v="1367"/>
  </r>
  <r>
    <s v="CENTRE-OUEST"/>
    <x v="17"/>
    <x v="92"/>
    <s v="049"/>
    <s v="049045"/>
    <s v="50500"/>
    <x v="738"/>
    <n v="26490039000016"/>
    <s v="MIPIH"/>
    <x v="1"/>
    <x v="0"/>
    <n v="8425"/>
    <n v="8422"/>
    <n v="0.99960000000000004"/>
    <s v="1"/>
    <n v="2959"/>
    <n v="2957"/>
    <n v="0.99970000000000003"/>
    <n v="0.99932409597837102"/>
    <n v="0.89844464775846311"/>
    <n v="0.10087944821990791"/>
    <n v="0.10115535224153693"/>
    <n v="4436"/>
    <n v="3637"/>
    <n v="3847"/>
    <n v="11920"/>
    <n v="0.50016909029421697"/>
    <n v="-0.49338347960000001"/>
    <n v="-0.54322013773450495"/>
  </r>
  <r>
    <s v="CENTRE-OUEST"/>
    <x v="17"/>
    <x v="92"/>
    <s v="049"/>
    <s v="049004"/>
    <s v="50000"/>
    <x v="739"/>
    <n v="26490008500012"/>
    <s v="BERGER LEVRAULT DIS"/>
    <x v="0"/>
    <x v="0"/>
    <n v="994"/>
    <n v="986"/>
    <n v="0.99199999999999999"/>
    <s v="1"/>
    <n v="792"/>
    <n v="784"/>
    <n v="0.99570000000000003"/>
    <n v="0.98989898989898994"/>
    <n v="0.9960899315738031"/>
    <n v="-6.1909416748131552E-3"/>
    <n v="-4.0899315738031072E-3"/>
    <n v="630"/>
    <n v="467"/>
    <n v="532"/>
    <n v="1629"/>
    <n v="-0.19642857142857101"/>
    <n v="-0.4918389554"/>
    <n v="-0.46044624746450302"/>
  </r>
  <r>
    <s v="CENTRE-OUEST"/>
    <x v="17"/>
    <x v="92"/>
    <s v="049"/>
    <s v="049039"/>
    <s v="50600"/>
    <x v="740"/>
    <n v="26490052300012"/>
    <s v="CPAGE"/>
    <x v="1"/>
    <x v="0"/>
    <n v="2757"/>
    <n v="2680"/>
    <n v="0.97209999999999996"/>
    <s v="1"/>
    <n v="1606"/>
    <n v="1531"/>
    <n v="0.96919999999999995"/>
    <n v="0.95330012453300095"/>
    <n v="0.94603709949409809"/>
    <n v="7.2630250389028594E-3"/>
    <n v="2.6062900505901876E-2"/>
    <n v="2455"/>
    <n v="2154"/>
    <n v="2366"/>
    <n v="6975"/>
    <n v="0.60352710646636198"/>
    <n v="-0.1647925553"/>
    <n v="-0.117164179104478"/>
  </r>
  <r>
    <s v="CENTRE-OUEST"/>
    <x v="17"/>
    <x v="92"/>
    <s v="049"/>
    <s v="049028"/>
    <s v="09500"/>
    <x v="741"/>
    <n v="26490046500016"/>
    <s v="MEDIANE"/>
    <x v="0"/>
    <x v="0"/>
    <n v="1453"/>
    <n v="1424"/>
    <n v="0.98"/>
    <s v="0"/>
    <n v="615"/>
    <n v="575"/>
    <n v="0.97189999999999999"/>
    <n v="0.93495934959349603"/>
    <n v="0.92209536601746112"/>
    <n v="1.286398357603491E-2"/>
    <n v="5.7904633982538867E-2"/>
    <n v="563"/>
    <n v="591"/>
    <n v="583"/>
    <n v="1737"/>
    <n v="-2.0869565217391198E-2"/>
    <n v="-0.56254626200000002"/>
    <n v="-0.59058988764044895"/>
  </r>
  <r>
    <s v="CENTRE-OUEST"/>
    <x v="17"/>
    <x v="92"/>
    <s v="049"/>
    <s v="049004"/>
    <s v="51100"/>
    <x v="742"/>
    <n v="26490003600015"/>
    <s v="MacKesson"/>
    <x v="1"/>
    <x v="1"/>
    <n v="20124"/>
    <n v="15406"/>
    <n v="0.76559999999999995"/>
    <s v="1"/>
    <n v="8907"/>
    <n v="6115"/>
    <n v="0.7298"/>
    <n v="0.68653867744470598"/>
    <n v="0.53732604373757409"/>
    <n v="0.14921263370713189"/>
    <n v="0.22827395626242586"/>
    <n v="14192"/>
    <n v="12959"/>
    <n v="12958"/>
    <n v="40109"/>
    <n v="1.32085036794767"/>
    <n v="-0.1116671237"/>
    <n v="-0.158899130209009"/>
  </r>
  <r>
    <s v="CENTRE-OUEST"/>
    <x v="17"/>
    <x v="92"/>
    <s v="049"/>
    <s v="049004"/>
    <s v="54600"/>
    <x v="743"/>
    <n v="26490061400019"/>
    <s v="MIPIH"/>
    <x v="1"/>
    <x v="0"/>
    <n v="2948"/>
    <n v="2471"/>
    <n v="0.83819999999999995"/>
    <s v="1"/>
    <n v="1387"/>
    <n v="542"/>
    <n v="0.19189999999999999"/>
    <n v="0.39077144917087198"/>
    <n v="0.17177722152690902"/>
    <n v="0.21899422764396295"/>
    <n v="0.66642277847309095"/>
    <n v="1163"/>
    <n v="1031"/>
    <n v="950"/>
    <n v="3144"/>
    <n v="1.14575645756458"/>
    <n v="0.93071161049999995"/>
    <n v="-0.61554026709834098"/>
  </r>
  <r>
    <s v="CENTRE-OUEST"/>
    <x v="17"/>
    <x v="92"/>
    <s v="049"/>
    <s v="049032"/>
    <s v="05000"/>
    <x v="744"/>
    <n v="26490664500017"/>
    <s v="BERGER LEVRAULT DIS"/>
    <x v="1"/>
    <x v="0"/>
    <n v="1616"/>
    <n v="229"/>
    <n v="0.14169999999999999"/>
    <s v="0"/>
    <n v="614"/>
    <n v="215"/>
    <n v="0.1603"/>
    <n v="0.350162866449511"/>
    <n v="0.20261437908496702"/>
    <n v="0.14754848736454398"/>
    <n v="-6.0914379084967024E-2"/>
    <n v="889"/>
    <n v="837"/>
    <n v="865"/>
    <n v="2591"/>
    <n v="3.13488372093023"/>
    <n v="2.7035398229999998"/>
    <n v="2.7772925764192098"/>
  </r>
  <r>
    <s v="CENTRE-OUEST"/>
    <x v="17"/>
    <x v="92"/>
    <s v="049"/>
    <s v="049051"/>
    <s v="03100"/>
    <x v="745"/>
    <n v="26490048100013"/>
    <s v="MEDIANE"/>
    <x v="0"/>
    <x v="0"/>
    <n v="817"/>
    <n v="810"/>
    <n v="0.99139999999999995"/>
    <s v="1"/>
    <n v="408"/>
    <n v="130"/>
    <n v="0.98919999999999997"/>
    <n v="0.31862745098039202"/>
    <n v="0"/>
    <n v="0.31862745098039202"/>
    <n v="0.99139999999999995"/>
    <n v="486"/>
    <n v="542"/>
    <n v="537"/>
    <n v="1565"/>
    <n v="2.7384615384615398"/>
    <n v="-0.34303030299999998"/>
    <n v="-0.33703703703703702"/>
  </r>
  <r>
    <s v="CENTRE-OUEST"/>
    <x v="17"/>
    <x v="92"/>
    <s v="049"/>
    <s v="049044"/>
    <s v="04900"/>
    <x v="746"/>
    <n v="26490667800018"/>
    <s v="MEDIANE"/>
    <x v="0"/>
    <x v="0"/>
    <n v="1290"/>
    <n v="480"/>
    <n v="0.37209999999999999"/>
    <s v="0"/>
    <n v="553"/>
    <n v="123"/>
    <n v="0.31080000000000002"/>
    <n v="0.222423146473779"/>
    <n v="0.26870748299319702"/>
    <n v="-4.6284336519418018E-2"/>
    <n v="0.10339251700680296"/>
    <n v="1024"/>
    <n v="854"/>
    <n v="899"/>
    <n v="2777"/>
    <n v="7.3252032520325203"/>
    <n v="2.1512915128999999"/>
    <n v="0.87291666666666701"/>
  </r>
  <r>
    <s v="CENTRE-OUEST"/>
    <x v="17"/>
    <x v="92"/>
    <s v="049"/>
    <s v="049004"/>
    <s v="58300"/>
    <x v="747"/>
    <n v="26490002800012"/>
    <s v="MacKesson"/>
    <x v="1"/>
    <x v="0"/>
    <n v="619"/>
    <n v="0"/>
    <n v="0"/>
    <s v="0"/>
    <n v="270"/>
    <n v="0"/>
    <n v="0"/>
    <n v="0"/>
    <n v="0"/>
    <n v="0"/>
    <n v="0"/>
    <n v="1029"/>
    <n v="817"/>
    <n v="868"/>
    <n v="2714"/>
    <n v="1028"/>
    <n v="816"/>
    <n v="868"/>
  </r>
  <r>
    <s v="CENTRE-OUEST"/>
    <x v="17"/>
    <x v="93"/>
    <s v="053"/>
    <s v="053024"/>
    <s v="60000"/>
    <x v="748"/>
    <n v="26530014500017"/>
    <s v="MEDIANE"/>
    <x v="0"/>
    <x v="0"/>
    <n v="1506"/>
    <n v="1489"/>
    <n v="0.98870000000000002"/>
    <s v="1"/>
    <n v="956"/>
    <n v="956"/>
    <n v="1"/>
    <n v="1"/>
    <n v="1"/>
    <n v="0"/>
    <n v="-1.1299999999999977E-2"/>
    <n v="880"/>
    <n v="830"/>
    <n v="814"/>
    <n v="2524"/>
    <n v="-7.9497907949790794E-2"/>
    <n v="-0.40629470670000001"/>
    <n v="-0.45332437877770299"/>
  </r>
  <r>
    <s v="CENTRE-OUEST"/>
    <x v="17"/>
    <x v="93"/>
    <s v="053"/>
    <s v="053021"/>
    <s v="51000"/>
    <x v="749"/>
    <n v="26530023600014"/>
    <s v="MIPIH"/>
    <x v="1"/>
    <x v="1"/>
    <n v="7511"/>
    <n v="7509"/>
    <n v="0.99970000000000003"/>
    <s v="1"/>
    <n v="3330"/>
    <n v="3330"/>
    <n v="1"/>
    <n v="1"/>
    <n v="0.99459301475960804"/>
    <n v="5.4069852403919594E-3"/>
    <n v="5.1069852403919924E-3"/>
    <n v="4430"/>
    <n v="3899"/>
    <n v="4089"/>
    <n v="12418"/>
    <n v="0.33033033033032999"/>
    <n v="-0.45989749270000002"/>
    <n v="-0.45545345585297597"/>
  </r>
  <r>
    <s v="CENTRE-OUEST"/>
    <x v="17"/>
    <x v="93"/>
    <s v="053"/>
    <s v="053007"/>
    <s v="00300"/>
    <x v="750"/>
    <n v="26530333900013"/>
    <s v="AGFA"/>
    <x v="0"/>
    <x v="0"/>
    <n v="1455"/>
    <n v="1451"/>
    <n v="0.99729999999999996"/>
    <s v="1"/>
    <n v="659"/>
    <n v="653"/>
    <n v="0.99790000000000001"/>
    <n v="0.99089529590288306"/>
    <n v="0.99547169811320713"/>
    <n v="-4.5764022103240709E-3"/>
    <n v="1.828301886792838E-3"/>
    <n v="980"/>
    <n v="758"/>
    <n v="763"/>
    <n v="2501"/>
    <n v="0.50076569678407301"/>
    <n v="-0.60042171850000003"/>
    <n v="-0.47415575465196402"/>
  </r>
  <r>
    <s v="CENTRE-OUEST"/>
    <x v="17"/>
    <x v="93"/>
    <s v="053"/>
    <s v="053021"/>
    <s v="50000"/>
    <x v="751"/>
    <n v="26530015200013"/>
    <s v="AGFA"/>
    <x v="0"/>
    <x v="0"/>
    <n v="1235"/>
    <n v="1211"/>
    <n v="0.98060000000000003"/>
    <s v="1"/>
    <n v="993"/>
    <n v="970"/>
    <n v="0.98019999999999996"/>
    <n v="0.97683786505538805"/>
    <n v="0.97435897435897412"/>
    <n v="2.4788906964139379E-3"/>
    <n v="6.2410256410259102E-3"/>
    <n v="882"/>
    <n v="682"/>
    <n v="752"/>
    <n v="2316"/>
    <n v="-9.0721649484536093E-2"/>
    <n v="-0.42737195630000002"/>
    <n v="-0.379025598678778"/>
  </r>
  <r>
    <s v="CENTRE-OUEST"/>
    <x v="17"/>
    <x v="93"/>
    <s v="053"/>
    <s v="053024"/>
    <s v="50400"/>
    <x v="752"/>
    <n v="26530036800015"/>
    <s v="BERGER LEVRAULT DIS"/>
    <x v="0"/>
    <x v="0"/>
    <n v="918"/>
    <n v="891"/>
    <n v="0.97060000000000002"/>
    <s v="1"/>
    <n v="687"/>
    <n v="667"/>
    <n v="0.9798"/>
    <n v="0.97088791848617195"/>
    <n v="0.98342059336823706"/>
    <n v="-1.2532674882065109E-2"/>
    <n v="-1.2820593368237043E-2"/>
    <n v="588"/>
    <n v="481"/>
    <n v="508"/>
    <n v="1577"/>
    <n v="-0.118440779610195"/>
    <n v="-0.47774158519999999"/>
    <n v="-0.42985409652076301"/>
  </r>
  <r>
    <s v="CENTRE-OUEST"/>
    <x v="17"/>
    <x v="93"/>
    <s v="053"/>
    <s v="053024"/>
    <s v="55900"/>
    <x v="753"/>
    <n v="26530027700125"/>
    <s v="MacKesson"/>
    <x v="1"/>
    <x v="0"/>
    <n v="5261"/>
    <n v="4600"/>
    <n v="0.87439999999999996"/>
    <s v="0"/>
    <n v="2635"/>
    <n v="1970"/>
    <n v="0.86709999999999998"/>
    <n v="0.74762808349146104"/>
    <n v="0.87346321165121998"/>
    <n v="-0.12583512815975895"/>
    <n v="9.3678834877997108E-4"/>
    <n v="2844"/>
    <n v="2438"/>
    <n v="2605"/>
    <n v="7887"/>
    <n v="0.44365482233502501"/>
    <n v="-0.45065344750000003"/>
    <n v="-0.43369565217391298"/>
  </r>
  <r>
    <s v="CENTRE-OUEST"/>
    <x v="17"/>
    <x v="93"/>
    <s v="053"/>
    <s v="053007"/>
    <s v="52900"/>
    <x v="754"/>
    <n v="26530008700011"/>
    <s v="MacKesson"/>
    <x v="1"/>
    <x v="0"/>
    <n v="3942"/>
    <n v="2935"/>
    <n v="0.74450000000000005"/>
    <s v="0"/>
    <n v="2093"/>
    <n v="1388"/>
    <n v="0.76600000000000001"/>
    <n v="0.663162924032489"/>
    <n v="2.31062410671748E-2"/>
    <n v="0.64005668296531415"/>
    <n v="0.7213937589328252"/>
    <n v="2358"/>
    <n v="1983"/>
    <n v="2241"/>
    <n v="6582"/>
    <n v="0.698847262247839"/>
    <n v="-0.35090016369999999"/>
    <n v="-0.236456558773424"/>
  </r>
  <r>
    <s v="CENTRE-OUEST"/>
    <x v="17"/>
    <x v="94"/>
    <s v="072"/>
    <s v="072013"/>
    <s v="00200"/>
    <x v="755"/>
    <n v="26720002000019"/>
    <s v="MEDIANE"/>
    <x v="0"/>
    <x v="0"/>
    <n v="766"/>
    <n v="766"/>
    <n v="1"/>
    <s v="1"/>
    <n v="321"/>
    <n v="321"/>
    <n v="1"/>
    <n v="1"/>
    <n v="1"/>
    <n v="0"/>
    <n v="0"/>
    <n v="435"/>
    <n v="361"/>
    <n v="379"/>
    <n v="1175"/>
    <n v="0.355140186915888"/>
    <n v="-0.45714285710000002"/>
    <n v="-0.50522193211488298"/>
  </r>
  <r>
    <s v="CENTRE-OUEST"/>
    <x v="17"/>
    <x v="94"/>
    <s v="072"/>
    <s v="072037"/>
    <s v="29100"/>
    <x v="756"/>
    <n v="26720032700018"/>
    <s v="MEDIANE"/>
    <x v="0"/>
    <x v="0"/>
    <n v="702"/>
    <n v="702"/>
    <n v="1"/>
    <s v="1"/>
    <n v="333"/>
    <n v="333"/>
    <n v="1"/>
    <n v="1"/>
    <n v="1"/>
    <n v="0"/>
    <n v="0"/>
    <n v="473"/>
    <n v="428"/>
    <n v="416"/>
    <n v="1317"/>
    <n v="0.42042042042041999"/>
    <n v="-0.36966126659999998"/>
    <n v="-0.407407407407407"/>
  </r>
  <r>
    <s v="CENTRE-OUEST"/>
    <x v="17"/>
    <x v="94"/>
    <s v="072"/>
    <s v="072034"/>
    <s v="53200"/>
    <x v="757"/>
    <n v="26720106900015"/>
    <s v="MEDIANE"/>
    <x v="1"/>
    <x v="0"/>
    <n v="3812"/>
    <n v="3812"/>
    <n v="1"/>
    <s v="1"/>
    <n v="1563"/>
    <n v="1563"/>
    <n v="0.98980000000000001"/>
    <n v="1"/>
    <n v="0.99934296977660997"/>
    <n v="6.5703022339003159E-4"/>
    <n v="6.5703022339003159E-4"/>
    <n v="1800"/>
    <n v="1467"/>
    <n v="1604"/>
    <n v="4871"/>
    <n v="0.151631477927063"/>
    <n v="-0.60329908060000004"/>
    <n v="-0.57922350472193096"/>
  </r>
  <r>
    <s v="CENTRE-OUEST"/>
    <x v="17"/>
    <x v="94"/>
    <s v="072"/>
    <s v="072012"/>
    <s v="00300"/>
    <x v="758"/>
    <n v="26720105100013"/>
    <s v="MEDIANE"/>
    <x v="1"/>
    <x v="0"/>
    <n v="1318"/>
    <n v="1318"/>
    <n v="1"/>
    <s v="1"/>
    <n v="876"/>
    <n v="875"/>
    <n v="1"/>
    <n v="0.99885844748858399"/>
    <n v="0.99934383202099708"/>
    <n v="-4.8538453241309121E-4"/>
    <n v="6.5616797900291957E-4"/>
    <n v="1355"/>
    <n v="1222"/>
    <n v="1188"/>
    <n v="3765"/>
    <n v="0.54857142857142904"/>
    <n v="4.9342105000000002E-3"/>
    <n v="-9.8634294385432503E-2"/>
  </r>
  <r>
    <s v="CENTRE-OUEST"/>
    <x v="17"/>
    <x v="94"/>
    <s v="072"/>
    <s v="072034"/>
    <s v="58500"/>
    <x v="759"/>
    <n v="26720548200107"/>
    <s v="AGFA"/>
    <x v="1"/>
    <x v="0"/>
    <n v="3151"/>
    <n v="3102"/>
    <n v="0.98440000000000005"/>
    <s v="1"/>
    <n v="1773"/>
    <n v="1723"/>
    <n v="0.98470000000000002"/>
    <n v="0.97179921037789097"/>
    <n v="0.24040186580552603"/>
    <n v="0.73139734457236494"/>
    <n v="0.74399813419447403"/>
    <n v="2532"/>
    <n v="2103"/>
    <n v="2241"/>
    <n v="6876"/>
    <n v="0.46952988972721998"/>
    <n v="-0.2576773738"/>
    <n v="-0.27756286266924601"/>
  </r>
  <r>
    <s v="CENTRE-OUEST"/>
    <x v="17"/>
    <x v="94"/>
    <s v="072"/>
    <s v="072034"/>
    <s v="57200"/>
    <x v="760"/>
    <n v="26720104400018"/>
    <s v="MEDIANE"/>
    <x v="1"/>
    <x v="0"/>
    <n v="1862"/>
    <n v="1807"/>
    <n v="0.97050000000000003"/>
    <s v="1"/>
    <n v="1130"/>
    <n v="1074"/>
    <n v="0.96550000000000002"/>
    <n v="0.95044247787610603"/>
    <n v="0.83709606020363003"/>
    <n v="0.113346417672476"/>
    <n v="0.13340393979637"/>
    <n v="1583"/>
    <n v="1287"/>
    <n v="1394"/>
    <n v="4264"/>
    <n v="0.47392923649906898"/>
    <n v="-0.19310344830000001"/>
    <n v="-0.22855561704482599"/>
  </r>
  <r>
    <s v="CENTRE-OUEST"/>
    <x v="17"/>
    <x v="94"/>
    <s v="072"/>
    <s v="072034"/>
    <s v="53000"/>
    <x v="761"/>
    <n v="26720003800011"/>
    <s v="AGFA"/>
    <x v="1"/>
    <x v="0"/>
    <n v="1353"/>
    <n v="1312"/>
    <n v="0.96970000000000001"/>
    <s v="1"/>
    <n v="711"/>
    <n v="671"/>
    <n v="0.96489999999999998"/>
    <n v="0.94374120956399399"/>
    <n v="0.94796747967479711"/>
    <n v="-4.2262701108031209E-3"/>
    <n v="2.1732520325202898E-2"/>
    <n v="1350"/>
    <n v="1092"/>
    <n v="1032"/>
    <n v="3474"/>
    <n v="1.01192250372578"/>
    <n v="-3.1055900599999998E-2"/>
    <n v="-0.21341463414634099"/>
  </r>
  <r>
    <s v="CENTRE-OUEST"/>
    <x v="17"/>
    <x v="94"/>
    <s v="072"/>
    <s v="072020"/>
    <s v="09900"/>
    <x v="762"/>
    <n v="26720034300056"/>
    <s v="ALTAIR"/>
    <x v="0"/>
    <x v="0"/>
    <n v="63"/>
    <n v="57"/>
    <n v="0.90480000000000005"/>
    <s v="1"/>
    <n v="39"/>
    <n v="33"/>
    <n v="0.89829999999999999"/>
    <n v="0.84615384615384603"/>
    <n v="0.91044776119403004"/>
    <n v="-6.4293915040184002E-2"/>
    <n v="-5.6477611940299877E-3"/>
    <n v="289"/>
    <n v="237"/>
    <n v="195"/>
    <n v="721"/>
    <n v="7.7575757575757596"/>
    <n v="3.4716981132"/>
    <n v="2.42105263157895"/>
  </r>
  <r>
    <s v="CENTRE-OUEST"/>
    <x v="17"/>
    <x v="94"/>
    <s v="072"/>
    <s v="072034"/>
    <s v="57000"/>
    <x v="763"/>
    <n v="26720016000013"/>
    <s v="MacKesson"/>
    <x v="1"/>
    <x v="1"/>
    <n v="11966"/>
    <n v="8272"/>
    <n v="0.69130000000000003"/>
    <s v="1"/>
    <n v="5444"/>
    <n v="3119"/>
    <n v="0.63"/>
    <n v="0.57292432035268204"/>
    <n v="0.46234228655468701"/>
    <n v="0.11058203379799503"/>
    <n v="0.22895771344531302"/>
    <n v="9451"/>
    <n v="8071"/>
    <n v="8996"/>
    <n v="26518"/>
    <n v="2.0301378647002202"/>
    <n v="-5.3477190100000002E-2"/>
    <n v="8.7524177949709805E-2"/>
  </r>
  <r>
    <s v="CENTRE-OUEST"/>
    <x v="17"/>
    <x v="94"/>
    <s v="072"/>
    <s v="072018"/>
    <s v="50000"/>
    <x v="764"/>
    <n v="26720020200013"/>
    <s v="MEDIANE"/>
    <x v="0"/>
    <x v="0"/>
    <n v="1054"/>
    <n v="167"/>
    <n v="0.15840000000000001"/>
    <s v="0"/>
    <n v="211"/>
    <n v="60"/>
    <n v="8.09E-2"/>
    <n v="0.28436018957345999"/>
    <n v="0.165249088699879"/>
    <n v="0.11911110087358098"/>
    <n v="-6.8490886998789913E-3"/>
    <n v="469"/>
    <n v="394"/>
    <n v="389"/>
    <n v="1252"/>
    <n v="6.81666666666667"/>
    <n v="6.1636363636000002"/>
    <n v="1.3293413173652699"/>
  </r>
  <r>
    <s v="CENTRE-OUEST"/>
    <x v="17"/>
    <x v="95"/>
    <s v="085"/>
    <s v="085017"/>
    <s v="51300"/>
    <x v="765"/>
    <n v="26850019600012"/>
    <s v="MEDIANE"/>
    <x v="1"/>
    <x v="0"/>
    <n v="3631"/>
    <n v="3631"/>
    <n v="1"/>
    <s v="1"/>
    <n v="1145"/>
    <n v="1145"/>
    <n v="1"/>
    <n v="1"/>
    <n v="1"/>
    <n v="0"/>
    <n v="0"/>
    <n v="1773"/>
    <n v="1700"/>
    <n v="1756"/>
    <n v="5229"/>
    <n v="0.54847161572052405"/>
    <n v="-0.39372325250000001"/>
    <n v="-0.51638667033874996"/>
  </r>
  <r>
    <s v="CENTRE-OUEST"/>
    <x v="17"/>
    <x v="95"/>
    <s v="085"/>
    <s v="085034"/>
    <s v="50000"/>
    <x v="766"/>
    <n v="26850029500012"/>
    <s v="MEDIANE"/>
    <x v="0"/>
    <x v="0"/>
    <n v="447"/>
    <n v="447"/>
    <n v="1"/>
    <s v="1"/>
    <n v="338"/>
    <n v="338"/>
    <n v="1"/>
    <n v="1"/>
    <n v="1"/>
    <n v="0"/>
    <n v="0"/>
    <n v="236"/>
    <n v="219"/>
    <n v="233"/>
    <n v="688"/>
    <n v="-0.30177514792899401"/>
    <n v="-0.37960339939999999"/>
    <n v="-0.47874720357941802"/>
  </r>
  <r>
    <s v="CENTRE-OUEST"/>
    <x v="17"/>
    <x v="95"/>
    <s v="085"/>
    <s v="085017"/>
    <s v="51700"/>
    <x v="767"/>
    <n v="26850030300212"/>
    <s v="MIPIH"/>
    <x v="1"/>
    <x v="0"/>
    <n v="4313"/>
    <n v="4310"/>
    <n v="0.99929999999999997"/>
    <s v="1"/>
    <n v="2002"/>
    <n v="2002"/>
    <n v="0.99970000000000003"/>
    <n v="1"/>
    <n v="0.99563318777292609"/>
    <n v="4.3668122270739129E-3"/>
    <n v="3.666812227073879E-3"/>
    <n v="1767"/>
    <n v="1752"/>
    <n v="1790"/>
    <n v="5309"/>
    <n v="-0.117382617382617"/>
    <n v="-0.55180353029999996"/>
    <n v="-0.58468677494199495"/>
  </r>
  <r>
    <s v="CENTRE-OUEST"/>
    <x v="17"/>
    <x v="95"/>
    <s v="085"/>
    <s v="085017"/>
    <s v="50300"/>
    <x v="768"/>
    <n v="26850241600012"/>
    <s v="MIPIH"/>
    <x v="1"/>
    <x v="0"/>
    <n v="3282"/>
    <n v="3278"/>
    <n v="0.99880000000000002"/>
    <s v="1"/>
    <n v="2189"/>
    <n v="2189"/>
    <n v="1"/>
    <n v="1"/>
    <n v="0.88215200683176809"/>
    <n v="0.11784799316823191"/>
    <n v="0.11664799316823193"/>
    <n v="1419"/>
    <n v="1269"/>
    <n v="1252"/>
    <n v="3940"/>
    <n v="-0.35175879396984899"/>
    <n v="-0.577563249"/>
    <n v="-0.61805979255643695"/>
  </r>
  <r>
    <s v="CENTRE-OUEST"/>
    <x v="17"/>
    <x v="95"/>
    <s v="085"/>
    <s v="085030"/>
    <s v="52400"/>
    <x v="769"/>
    <n v="26850445300013"/>
    <s v="MIPIH"/>
    <x v="1"/>
    <x v="0"/>
    <n v="6324"/>
    <n v="6323"/>
    <n v="0.99980000000000002"/>
    <s v="1"/>
    <n v="2830"/>
    <n v="2830"/>
    <n v="0.99529999999999996"/>
    <n v="1"/>
    <n v="0.99830985915492998"/>
    <n v="1.6901408450700206E-3"/>
    <n v="1.4901408450700426E-3"/>
    <n v="3215"/>
    <n v="2685"/>
    <n v="2932"/>
    <n v="8832"/>
    <n v="0.13604240282685501"/>
    <n v="-0.63911290320000003"/>
    <n v="-0.53629606199588797"/>
  </r>
  <r>
    <s v="CENTRE-OUEST"/>
    <x v="17"/>
    <x v="95"/>
    <s v="085"/>
    <s v="085017"/>
    <s v="50200"/>
    <x v="770"/>
    <n v="26850242400016"/>
    <s v="MIPIH"/>
    <x v="1"/>
    <x v="1"/>
    <n v="12411"/>
    <n v="12398"/>
    <n v="0.999"/>
    <s v="1"/>
    <n v="8757"/>
    <n v="8746"/>
    <n v="0.99890000000000001"/>
    <n v="0.99874386205321497"/>
    <n v="0.99399439476844997"/>
    <n v="4.7494672847649966E-3"/>
    <n v="5.0056052315500255E-3"/>
    <n v="8279"/>
    <n v="7003"/>
    <n v="7528"/>
    <n v="22810"/>
    <n v="-5.3395838097416E-2"/>
    <n v="-0.50417728689999997"/>
    <n v="-0.392805291175996"/>
  </r>
  <r>
    <s v="CENTRE-OUEST"/>
    <x v="17"/>
    <x v="95"/>
    <s v="085"/>
    <s v="085020"/>
    <s v="02500"/>
    <x v="771"/>
    <n v="20005038300013"/>
    <s v="MEDIANE"/>
    <x v="0"/>
    <x v="0"/>
    <n v="1430"/>
    <n v="1419"/>
    <n v="0.99229999999999996"/>
    <s v="1"/>
    <n v="1116"/>
    <n v="1095"/>
    <n v="0.98650000000000004"/>
    <n v="0.98118279569892497"/>
    <n v="0.98890429958391113"/>
    <n v="-7.7215038849861584E-3"/>
    <n v="3.3957004160888316E-3"/>
    <n v="920"/>
    <n v="786"/>
    <n v="871"/>
    <n v="2577"/>
    <n v="-0.15981735159817401"/>
    <n v="-0.40273556230000002"/>
    <n v="-0.38618745595489801"/>
  </r>
  <r>
    <s v="CENTRE-OUEST"/>
    <x v="17"/>
    <x v="95"/>
    <s v="085"/>
    <s v="085031"/>
    <s v="50000"/>
    <x v="772"/>
    <n v="26850028700019"/>
    <s v="MIPIH"/>
    <x v="0"/>
    <x v="0"/>
    <n v="413"/>
    <n v="241"/>
    <n v="0.58350000000000002"/>
    <s v="0"/>
    <n v="330"/>
    <n v="218"/>
    <n v="0.63759999999999994"/>
    <n v="0.66060606060606097"/>
    <n v="0.58291457286432202"/>
    <n v="7.7691487741738952E-2"/>
    <n v="5.8542713567799609E-4"/>
    <n v="64"/>
    <n v="45"/>
    <n v="77"/>
    <n v="186"/>
    <n v="-0.70642201834862395"/>
    <n v="-0.80176211450000001"/>
    <n v="-0.68049792531120301"/>
  </r>
  <r>
    <s v="SUD-EST OUTRE-MER"/>
    <x v="18"/>
    <x v="96"/>
    <s v="004"/>
    <s v="004019"/>
    <s v="50000"/>
    <x v="773"/>
    <n v="26040011400013"/>
    <s v="MEDIANE"/>
    <x v="0"/>
    <x v="0"/>
    <n v="415"/>
    <n v="415"/>
    <n v="1"/>
    <s v="0"/>
    <n v="184"/>
    <n v="183"/>
    <n v="1"/>
    <n v="0.99456521739130399"/>
    <n v="0.14516129032258102"/>
    <n v="0.84940392706872303"/>
    <n v="0.85483870967741904"/>
    <n v="405"/>
    <n v="405"/>
    <n v="430"/>
    <n v="1240"/>
    <n v="1.21311475409836"/>
    <n v="-0.15800415800000001"/>
    <n v="3.6144578313252997E-2"/>
  </r>
  <r>
    <s v="SUD-EST OUTRE-MER"/>
    <x v="18"/>
    <x v="96"/>
    <s v="004"/>
    <s v="004003"/>
    <s v="50000"/>
    <x v="774"/>
    <n v="26040002300040"/>
    <s v="MEDIANE"/>
    <x v="0"/>
    <x v="0"/>
    <n v="830"/>
    <n v="826"/>
    <n v="0.99519999999999997"/>
    <s v="1"/>
    <n v="652"/>
    <n v="646"/>
    <n v="0.99199999999999999"/>
    <n v="0.99079754601226999"/>
    <n v="0.97165991902834004"/>
    <n v="1.9137626983929956E-2"/>
    <n v="2.3540080971659938E-2"/>
    <n v="496"/>
    <n v="435"/>
    <n v="493"/>
    <n v="1424"/>
    <n v="-0.232198142414861"/>
    <n v="-0.41610738260000002"/>
    <n v="-0.40314769975786902"/>
  </r>
  <r>
    <s v="SUD-EST OUTRE-MER"/>
    <x v="18"/>
    <x v="96"/>
    <s v="004"/>
    <s v="004013"/>
    <s v="70300"/>
    <x v="775"/>
    <n v="26040016300077"/>
    <s v="AGFA"/>
    <x v="1"/>
    <x v="0"/>
    <n v="3320"/>
    <n v="3270"/>
    <n v="0.9849"/>
    <s v="1"/>
    <n v="2550"/>
    <n v="2518"/>
    <n v="0.98299999999999998"/>
    <n v="0.98745098039215695"/>
    <n v="0.97231944002545312"/>
    <n v="1.5131540366703833E-2"/>
    <n v="1.2580559974546879E-2"/>
    <n v="2284"/>
    <n v="2095"/>
    <n v="2230"/>
    <n v="6609"/>
    <n v="-9.2930897537728305E-2"/>
    <n v="-0.1182659933"/>
    <n v="-0.31804281345565799"/>
  </r>
  <r>
    <s v="SUD-EST OUTRE-MER"/>
    <x v="18"/>
    <x v="96"/>
    <s v="004"/>
    <s v="004030"/>
    <s v="73700"/>
    <x v="776"/>
    <n v="26040358900013"/>
    <s v="MIPIH"/>
    <x v="1"/>
    <x v="1"/>
    <n v="5232"/>
    <n v="5176"/>
    <n v="0.98929999999999996"/>
    <s v="1"/>
    <n v="3996"/>
    <n v="3945"/>
    <n v="0.98760000000000003"/>
    <n v="0.987237237237237"/>
    <n v="0.30430754979156999"/>
    <n v="0.68292968744566696"/>
    <n v="0.68499245020842991"/>
    <n v="2816"/>
    <n v="2349"/>
    <n v="2397"/>
    <n v="7562"/>
    <n v="-0.28618504435994901"/>
    <n v="-0.45193653760000002"/>
    <n v="-0.53690108191653796"/>
  </r>
  <r>
    <s v="SUD-EST OUTRE-MER"/>
    <x v="18"/>
    <x v="96"/>
    <s v="004"/>
    <s v="004010"/>
    <s v="50000"/>
    <x v="777"/>
    <n v="26040001500012"/>
    <s v="MEDIANE"/>
    <x v="0"/>
    <x v="0"/>
    <n v="277"/>
    <n v="276"/>
    <n v="0.99639999999999995"/>
    <s v="0"/>
    <n v="145"/>
    <n v="143"/>
    <n v="1"/>
    <n v="0.986206896551724"/>
    <n v="0.99441340782122911"/>
    <n v="-8.2065112695051123E-3"/>
    <n v="1.9865921787708407E-3"/>
    <n v="186"/>
    <n v="145"/>
    <n v="210"/>
    <n v="541"/>
    <n v="0.30069930069930101"/>
    <n v="-0.2204301075"/>
    <n v="-0.23913043478260901"/>
  </r>
  <r>
    <s v="SUD-EST OUTRE-MER"/>
    <x v="18"/>
    <x v="96"/>
    <s v="004"/>
    <s v="004005"/>
    <s v="50000"/>
    <x v="778"/>
    <n v="26040015500040"/>
    <s v="MEDIANE"/>
    <x v="0"/>
    <x v="0"/>
    <n v="262"/>
    <n v="260"/>
    <n v="0.99239999999999995"/>
    <s v="0"/>
    <n v="187"/>
    <n v="180"/>
    <n v="0.98019999999999996"/>
    <n v="0.96256684491978595"/>
    <n v="1"/>
    <n v="-3.7433155080214053E-2"/>
    <n v="-7.6000000000000512E-3"/>
    <n v="71"/>
    <n v="46"/>
    <n v="68"/>
    <n v="185"/>
    <n v="-0.60555555555555596"/>
    <n v="-0.84511784509999999"/>
    <n v="-0.73846153846153895"/>
  </r>
  <r>
    <s v="SUD-EST OUTRE-MER"/>
    <x v="18"/>
    <x v="96"/>
    <s v="004"/>
    <s v="004001"/>
    <s v="50100"/>
    <x v="779"/>
    <n v="26040007200021"/>
    <s v="BERGER LEVRAULT DIS"/>
    <x v="0"/>
    <x v="0"/>
    <n v="830"/>
    <n v="826"/>
    <n v="0.99519999999999997"/>
    <s v="1"/>
    <n v="191"/>
    <n v="183"/>
    <n v="0.99199999999999999"/>
    <n v="0.95811518324607303"/>
    <n v="0.64651162790697703"/>
    <n v="0.31160355533909601"/>
    <n v="0.34868837209302295"/>
    <n v="1"/>
    <n v="435"/>
    <n v="493"/>
    <n v="929"/>
    <n v="-0.99453551912568305"/>
    <n v="-0.41610738260000002"/>
    <n v="-0.40314769975786902"/>
  </r>
  <r>
    <s v="SUD-EST OUTRE-MER"/>
    <x v="18"/>
    <x v="96"/>
    <s v="004"/>
    <s v="004010"/>
    <s v="00100"/>
    <x v="780"/>
    <n v="26040009800018"/>
    <s v="MEDIANE"/>
    <x v="0"/>
    <x v="0"/>
    <n v="504"/>
    <n v="504"/>
    <n v="1"/>
    <s v="0"/>
    <n v="211"/>
    <n v="194"/>
    <n v="0.99729999999999996"/>
    <n v="0.91943127962085303"/>
    <n v="1"/>
    <n v="-8.0568720379146974E-2"/>
    <n v="0"/>
    <n v="367"/>
    <n v="319"/>
    <n v="317"/>
    <n v="1003"/>
    <n v="0.89175257731958801"/>
    <n v="-0.13550135499999999"/>
    <n v="-0.37103174603174599"/>
  </r>
  <r>
    <s v="SUD-EST OUTRE-MER"/>
    <x v="18"/>
    <x v="96"/>
    <s v="004"/>
    <s v="004023"/>
    <s v="50000"/>
    <x v="781"/>
    <n v="26040012200057"/>
    <s v="MEDIANE"/>
    <x v="0"/>
    <x v="0"/>
    <n v="288"/>
    <n v="288"/>
    <n v="1"/>
    <s v="1"/>
    <n v="175"/>
    <n v="147"/>
    <n v="1"/>
    <n v="0.84"/>
    <n v="0.86006825938566611"/>
    <n v="-2.0068259385666143E-2"/>
    <n v="0.13993174061433389"/>
    <n v="79"/>
    <n v="77"/>
    <n v="80"/>
    <n v="236"/>
    <n v="-0.46258503401360501"/>
    <n v="-0.57222222219999996"/>
    <n v="-0.72222222222222199"/>
  </r>
  <r>
    <s v="SUD-EST OUTRE-MER"/>
    <x v="18"/>
    <x v="97"/>
    <s v="006"/>
    <s v="006021"/>
    <s v="50000"/>
    <x v="782"/>
    <n v="26060010100018"/>
    <s v="MEDIANE"/>
    <x v="0"/>
    <x v="0"/>
    <n v="308"/>
    <n v="307"/>
    <n v="0.99680000000000002"/>
    <s v="1"/>
    <n v="276"/>
    <n v="276"/>
    <n v="0.99619999999999997"/>
    <n v="1"/>
    <n v="0.99610894941634209"/>
    <n v="3.8910505836579068E-3"/>
    <n v="6.9105058365792615E-4"/>
    <n v="165"/>
    <n v="112"/>
    <n v="128"/>
    <n v="405"/>
    <n v="-0.40217391304347799"/>
    <n v="-0.57575757579999998"/>
    <n v="-0.58306188925081404"/>
  </r>
  <r>
    <s v="SUD-EST OUTRE-MER"/>
    <x v="18"/>
    <x v="97"/>
    <s v="006"/>
    <s v="006102"/>
    <s v="50000"/>
    <x v="783"/>
    <n v="26060018400014"/>
    <s v="BERGER LEVRAULT DIS"/>
    <x v="0"/>
    <x v="0"/>
    <n v="41"/>
    <n v="40"/>
    <n v="0.97560000000000002"/>
    <s v="1"/>
    <n v="23"/>
    <n v="23"/>
    <n v="1"/>
    <n v="1"/>
    <n v="0.41666666666666702"/>
    <n v="0.58333333333333304"/>
    <n v="0.55893333333333306"/>
    <n v="386"/>
    <n v="355"/>
    <n v="440"/>
    <n v="1181"/>
    <n v="15.7826086956522"/>
    <n v="8.8611111110999996"/>
    <n v="10"/>
  </r>
  <r>
    <s v="SUD-EST OUTRE-MER"/>
    <x v="18"/>
    <x v="97"/>
    <s v="006"/>
    <s v="006108"/>
    <s v="11000"/>
    <x v="784"/>
    <n v="26060020000018"/>
    <s v="MIPIH"/>
    <x v="1"/>
    <x v="0"/>
    <n v="5614"/>
    <n v="5605"/>
    <n v="0.99839999999999995"/>
    <s v="1"/>
    <n v="4007"/>
    <n v="4007"/>
    <n v="1"/>
    <n v="1"/>
    <n v="0.9998161088635531"/>
    <n v="1.8389113644690092E-4"/>
    <n v="-1.4161088635531449E-3"/>
    <n v="3555"/>
    <n v="3109"/>
    <n v="3408"/>
    <n v="10072"/>
    <n v="-0.112802595457949"/>
    <n v="-0.46368811450000003"/>
    <n v="-0.39197145405887601"/>
  </r>
  <r>
    <s v="SUD-EST OUTRE-MER"/>
    <x v="18"/>
    <x v="97"/>
    <s v="006"/>
    <s v="006008"/>
    <s v="17400"/>
    <x v="785"/>
    <n v="26060021800010"/>
    <s v="BERGER LEVRAULT DIS"/>
    <x v="1"/>
    <x v="0"/>
    <n v="1785"/>
    <n v="1782"/>
    <n v="0.99829999999999997"/>
    <s v="1"/>
    <n v="1240"/>
    <n v="1240"/>
    <n v="0.99870000000000003"/>
    <n v="1"/>
    <n v="0.99919061108862806"/>
    <n v="8.0938891137194435E-4"/>
    <n v="-8.9061108862809046E-4"/>
    <n v="1639"/>
    <n v="1410"/>
    <n v="1333"/>
    <n v="4382"/>
    <n v="0.32177419354838699"/>
    <n v="-0.53951665579999997"/>
    <n v="-0.25196408529741898"/>
  </r>
  <r>
    <s v="SUD-EST OUTRE-MER"/>
    <x v="18"/>
    <x v="97"/>
    <s v="006"/>
    <s v="006016"/>
    <s v="18000"/>
    <x v="786"/>
    <n v="26060070500040"/>
    <s v="MIPIH"/>
    <x v="1"/>
    <x v="1"/>
    <n v="20213"/>
    <n v="20213"/>
    <n v="1"/>
    <s v="1"/>
    <n v="18957"/>
    <n v="18957"/>
    <n v="1"/>
    <n v="1"/>
    <n v="0.505003807244643"/>
    <n v="0.494996192755357"/>
    <n v="0.494996192755357"/>
    <n v="13637"/>
    <n v="12229"/>
    <n v="12230"/>
    <n v="38096"/>
    <n v="-0.28063512159096898"/>
    <n v="-0.41218034990000002"/>
    <n v="-0.394943848018602"/>
  </r>
  <r>
    <s v="SUD-EST OUTRE-MER"/>
    <x v="18"/>
    <x v="97"/>
    <s v="006"/>
    <s v="006102"/>
    <s v="17200"/>
    <x v="787"/>
    <n v="26060015000015"/>
    <s v="CPAGE"/>
    <x v="1"/>
    <x v="0"/>
    <n v="4824"/>
    <n v="4802"/>
    <n v="0.99539999999999995"/>
    <s v="1"/>
    <n v="3060"/>
    <n v="3042"/>
    <n v="0.99770000000000003"/>
    <n v="0.99411764705882399"/>
    <n v="2.1050480277948098E-2"/>
    <n v="0.9730671667808759"/>
    <n v="0.97434951972205186"/>
    <n v="3592"/>
    <n v="2955"/>
    <n v="3468"/>
    <n v="10015"/>
    <n v="0.18080210387902701"/>
    <n v="-0.32977999549999998"/>
    <n v="-0.27780091628488102"/>
  </r>
  <r>
    <s v="SUD-EST OUTRE-MER"/>
    <x v="18"/>
    <x v="97"/>
    <s v="006"/>
    <s v="006018"/>
    <s v="50000"/>
    <x v="788"/>
    <n v="26060331100010"/>
    <s v="BERGER LEVRAULT DIS"/>
    <x v="0"/>
    <x v="0"/>
    <n v="1383"/>
    <n v="1375"/>
    <n v="0.99419999999999997"/>
    <s v="1"/>
    <n v="1009"/>
    <n v="1000"/>
    <n v="0.98939999999999995"/>
    <n v="0.99108027750247796"/>
    <n v="0.99175824175824212"/>
    <n v="-6.7796425576416297E-4"/>
    <n v="2.4417582417578521E-3"/>
    <n v="964"/>
    <n v="790"/>
    <n v="907"/>
    <n v="2661"/>
    <n v="-3.5999999999999997E-2"/>
    <n v="-0.39417177910000001"/>
    <n v="-0.34036363636363598"/>
  </r>
  <r>
    <s v="SUD-EST OUTRE-MER"/>
    <x v="18"/>
    <x v="97"/>
    <s v="006"/>
    <s v="006008"/>
    <s v="05000"/>
    <x v="789"/>
    <n v="26060011900010"/>
    <s v="BERGER LEVRAULT DIS"/>
    <x v="0"/>
    <x v="0"/>
    <n v="849"/>
    <n v="849"/>
    <n v="1"/>
    <s v="1"/>
    <n v="521"/>
    <n v="516"/>
    <n v="0.97299999999999998"/>
    <n v="0.99040307101727398"/>
    <n v="0.99898887765419608"/>
    <n v="-8.5858066369220998E-3"/>
    <n v="1.0111223458039165E-3"/>
    <n v="528"/>
    <n v="435"/>
    <n v="465"/>
    <n v="1428"/>
    <n v="2.32558139534884E-2"/>
    <n v="-0.49652777780000001"/>
    <n v="-0.45229681978798603"/>
  </r>
  <r>
    <s v="SUD-EST OUTRE-MER"/>
    <x v="18"/>
    <x v="97"/>
    <s v="006"/>
    <s v="006109"/>
    <s v="17300"/>
    <x v="790"/>
    <n v="26060017600010"/>
    <s v="AGFA"/>
    <x v="1"/>
    <x v="0"/>
    <n v="3603"/>
    <n v="3530"/>
    <n v="0.97970000000000002"/>
    <s v="1"/>
    <n v="1910"/>
    <n v="1849"/>
    <n v="0.98550000000000004"/>
    <n v="0.96806282722513104"/>
    <n v="0.95065274151435997"/>
    <n v="1.7410085710771073E-2"/>
    <n v="2.9047258485640048E-2"/>
    <n v="2847"/>
    <n v="2479"/>
    <n v="2584"/>
    <n v="7910"/>
    <n v="0.53975121687398597"/>
    <n v="-0.44862099640000003"/>
    <n v="-0.26798866855524101"/>
  </r>
  <r>
    <s v="SUD-EST OUTRE-MER"/>
    <x v="18"/>
    <x v="97"/>
    <s v="006"/>
    <s v="006002"/>
    <s v="50000"/>
    <x v="791"/>
    <n v="26060002800013"/>
    <s v="BERGER LEVRAULT DIS"/>
    <x v="0"/>
    <x v="0"/>
    <n v="1077"/>
    <n v="1046"/>
    <n v="0.97119999999999995"/>
    <s v="1"/>
    <n v="766"/>
    <n v="738"/>
    <n v="0.94979999999999998"/>
    <n v="0.96344647519582205"/>
    <n v="0.97139055222887605"/>
    <n v="-7.9440770330539978E-3"/>
    <n v="-1.9055222887609524E-4"/>
    <n v="655"/>
    <n v="474"/>
    <n v="612"/>
    <n v="1741"/>
    <n v="-0.112466124661247"/>
    <n v="-0.62618296529999995"/>
    <n v="-0.41491395793498997"/>
  </r>
  <r>
    <s v="SUD-EST OUTRE-MER"/>
    <x v="18"/>
    <x v="97"/>
    <s v="006"/>
    <s v="006017"/>
    <s v="50000"/>
    <x v="792"/>
    <n v="26060006900017"/>
    <s v="BERGER LEVRAULT DIS"/>
    <x v="0"/>
    <x v="0"/>
    <n v="1202"/>
    <n v="1200"/>
    <n v="0.99829999999999997"/>
    <s v="1"/>
    <n v="444"/>
    <n v="424"/>
    <n v="0.98819999999999997"/>
    <n v="0.95495495495495497"/>
    <n v="0.524781341107872"/>
    <n v="0.43017361384708297"/>
    <n v="0.47351865889212796"/>
    <n v="486"/>
    <n v="517"/>
    <n v="509"/>
    <n v="1512"/>
    <n v="0.14622641509434001"/>
    <n v="-0.44047619049999998"/>
    <n v="-0.57583333333333298"/>
  </r>
  <r>
    <s v="SUD-EST OUTRE-MER"/>
    <x v="18"/>
    <x v="97"/>
    <s v="006"/>
    <s v="006002"/>
    <s v="50100"/>
    <x v="793"/>
    <n v="26060013500057"/>
    <s v="BERGER LEVRAULT DIS"/>
    <x v="0"/>
    <x v="0"/>
    <n v="735"/>
    <n v="707"/>
    <n v="0.96189999999999998"/>
    <s v="1"/>
    <n v="550"/>
    <n v="508"/>
    <n v="0.95320000000000005"/>
    <n v="0.92363636363636403"/>
    <n v="0.94889502762430911"/>
    <n v="-2.5258663987945074E-2"/>
    <n v="1.3004972375690871E-2"/>
    <n v="432"/>
    <n v="332"/>
    <n v="388"/>
    <n v="1152"/>
    <n v="-0.14960629921259799"/>
    <n v="-0.47385103010000001"/>
    <n v="-0.45120226308345102"/>
  </r>
  <r>
    <s v="SUD-EST OUTRE-MER"/>
    <x v="18"/>
    <x v="98"/>
    <s v="013"/>
    <s v="013104"/>
    <s v="77700"/>
    <x v="794"/>
    <n v="20002932000013"/>
    <s v="MIPIH"/>
    <x v="1"/>
    <x v="0"/>
    <n v="12071"/>
    <n v="12069"/>
    <n v="0.99980000000000002"/>
    <s v="1"/>
    <n v="4125"/>
    <n v="4125"/>
    <n v="0.99990000000000001"/>
    <n v="1"/>
    <n v="0.99802185380557606"/>
    <n v="1.9781461944239354E-3"/>
    <n v="1.7781461944239574E-3"/>
    <n v="6310"/>
    <n v="5547"/>
    <n v="5547"/>
    <n v="17404"/>
    <n v="0.52969696969697"/>
    <n v="-0.59981242329999995"/>
    <n v="-0.54039274173502405"/>
  </r>
  <r>
    <s v="SUD-EST OUTRE-MER"/>
    <x v="18"/>
    <x v="98"/>
    <s v="013"/>
    <s v="013002"/>
    <s v="77500"/>
    <x v="795"/>
    <n v="26130002400013"/>
    <s v="MIPIH"/>
    <x v="1"/>
    <x v="0"/>
    <n v="3202"/>
    <n v="3195"/>
    <n v="0.99780000000000002"/>
    <s v="1"/>
    <n v="1891"/>
    <n v="1891"/>
    <n v="0.99939999999999996"/>
    <n v="1"/>
    <n v="0.64945589256772407"/>
    <n v="0.35054410743227593"/>
    <n v="0.34834410743227595"/>
    <n v="1960"/>
    <n v="1707"/>
    <n v="1584"/>
    <n v="5251"/>
    <n v="3.6488630354309902E-2"/>
    <n v="-0.4898386133"/>
    <n v="-0.50422535211267605"/>
  </r>
  <r>
    <s v="SUD-EST OUTRE-MER"/>
    <x v="18"/>
    <x v="98"/>
    <s v="013"/>
    <s v="013003"/>
    <s v="77600"/>
    <x v="796"/>
    <n v="26130004000019"/>
    <s v="MIPIH"/>
    <x v="1"/>
    <x v="0"/>
    <n v="2228"/>
    <n v="2228"/>
    <n v="1"/>
    <s v="1"/>
    <n v="1623"/>
    <n v="1623"/>
    <n v="1"/>
    <n v="1"/>
    <n v="0.36492027334851901"/>
    <n v="0.63507972665148094"/>
    <n v="0.63507972665148094"/>
    <n v="932"/>
    <n v="838"/>
    <n v="889"/>
    <n v="2659"/>
    <n v="-0.425754775107825"/>
    <n v="-0.60471698110000005"/>
    <n v="-0.60098743267504495"/>
  </r>
  <r>
    <s v="SUD-EST OUTRE-MER"/>
    <x v="18"/>
    <x v="98"/>
    <s v="013"/>
    <s v="013025"/>
    <s v="71700"/>
    <x v="797"/>
    <n v="26130005700013"/>
    <s v="MIPIH"/>
    <x v="1"/>
    <x v="0"/>
    <n v="3162"/>
    <n v="3161"/>
    <n v="0.99970000000000003"/>
    <s v="1"/>
    <n v="1930"/>
    <n v="1930"/>
    <n v="1"/>
    <n v="1"/>
    <n v="0.80926724137931005"/>
    <n v="0.19073275862068995"/>
    <n v="0.19043275862068998"/>
    <n v="1530"/>
    <n v="1385"/>
    <n v="1403"/>
    <n v="4318"/>
    <n v="-0.20725388601036299"/>
    <n v="-0.51657940660000001"/>
    <n v="-0.55615311610249896"/>
  </r>
  <r>
    <s v="SUD-EST OUTRE-MER"/>
    <x v="18"/>
    <x v="98"/>
    <s v="013"/>
    <s v="013025"/>
    <s v="76400"/>
    <x v="798"/>
    <n v="26130006500016"/>
    <s v="MIPIH"/>
    <x v="1"/>
    <x v="0"/>
    <n v="2404"/>
    <n v="2404"/>
    <n v="1"/>
    <s v="1"/>
    <n v="1552"/>
    <n v="1552"/>
    <n v="0.99890000000000001"/>
    <n v="1"/>
    <n v="0.99915895710681213"/>
    <n v="8.4104289318787107E-4"/>
    <n v="8.4104289318787107E-4"/>
    <n v="907"/>
    <n v="701"/>
    <n v="661"/>
    <n v="2269"/>
    <n v="-0.41559278350515499"/>
    <n v="-0.60551491280000003"/>
    <n v="-0.72504159733776996"/>
  </r>
  <r>
    <s v="SUD-EST OUTRE-MER"/>
    <x v="18"/>
    <x v="98"/>
    <s v="013"/>
    <s v="013104"/>
    <s v="74200"/>
    <x v="799"/>
    <n v="26130011500019"/>
    <s v="MIPIH"/>
    <x v="1"/>
    <x v="0"/>
    <n v="4121"/>
    <n v="4121"/>
    <n v="1"/>
    <s v="1"/>
    <n v="2273"/>
    <n v="2273"/>
    <n v="1"/>
    <n v="1"/>
    <n v="0.99905682622023106"/>
    <n v="9.4317377976893546E-4"/>
    <n v="9.4317377976893546E-4"/>
    <n v="1935"/>
    <n v="1698"/>
    <n v="1689"/>
    <n v="5322"/>
    <n v="-0.14870215574131099"/>
    <n v="-0.58105107330000005"/>
    <n v="-0.590148022324678"/>
  </r>
  <r>
    <s v="SUD-EST OUTRE-MER"/>
    <x v="18"/>
    <x v="98"/>
    <s v="013"/>
    <s v="013025"/>
    <s v="35500"/>
    <x v="800"/>
    <n v="26130001600043"/>
    <s v="MIPIH"/>
    <x v="1"/>
    <x v="0"/>
    <n v="2457"/>
    <n v="2455"/>
    <n v="0.99919999999999998"/>
    <s v="1"/>
    <n v="1991"/>
    <n v="1990"/>
    <n v="0.99919999999999998"/>
    <n v="0.99949773982923196"/>
    <n v="0.90959595959595996"/>
    <n v="8.9901780233272E-2"/>
    <n v="8.960404040404002E-2"/>
    <n v="1075"/>
    <n v="961"/>
    <n v="1010"/>
    <n v="3046"/>
    <n v="-0.45979899497487398"/>
    <n v="-0.61880206270000004"/>
    <n v="-0.58859470468431796"/>
  </r>
  <r>
    <s v="SUD-EST OUTRE-MER"/>
    <x v="18"/>
    <x v="98"/>
    <s v="013"/>
    <s v="013203"/>
    <s v="76800"/>
    <x v="801"/>
    <n v="26130022200013"/>
    <s v="MIPIH"/>
    <x v="1"/>
    <x v="0"/>
    <n v="5774"/>
    <n v="5769"/>
    <n v="0.99909999999999999"/>
    <s v="1"/>
    <n v="4741"/>
    <n v="4735"/>
    <n v="0.99929999999999997"/>
    <n v="0.99873444421008195"/>
    <n v="0.91536388140161706"/>
    <n v="8.3370562808464888E-2"/>
    <n v="8.3736118598382925E-2"/>
    <n v="3856"/>
    <n v="3098"/>
    <n v="3312"/>
    <n v="10266"/>
    <n v="-0.18563885955649401"/>
    <n v="-0.4664140544"/>
    <n v="-0.42589703588143502"/>
  </r>
  <r>
    <s v="SUD-EST OUTRE-MER"/>
    <x v="18"/>
    <x v="98"/>
    <s v="013"/>
    <s v="013114"/>
    <s v="77000"/>
    <x v="802"/>
    <n v="26130020600016"/>
    <s v="AGFA"/>
    <x v="1"/>
    <x v="0"/>
    <n v="3208"/>
    <n v="3207"/>
    <n v="0.99970000000000003"/>
    <s v="1"/>
    <n v="2942"/>
    <n v="2865"/>
    <n v="0.99150000000000005"/>
    <n v="0.97382732834806296"/>
    <n v="0.9900376952073241"/>
    <n v="-1.6210366859261138E-2"/>
    <n v="9.6623047926759353E-3"/>
    <n v="2929"/>
    <n v="2339"/>
    <n v="2543"/>
    <n v="7811"/>
    <n v="2.23385689354276E-2"/>
    <n v="-0.23160315370000001"/>
    <n v="-0.20704708450265"/>
  </r>
  <r>
    <s v="SUD-EST OUTRE-MER"/>
    <x v="18"/>
    <x v="98"/>
    <s v="013"/>
    <s v="013025"/>
    <s v="74300"/>
    <x v="803"/>
    <n v="26130007300010"/>
    <s v="AGFA"/>
    <x v="1"/>
    <x v="0"/>
    <n v="3463"/>
    <n v="3394"/>
    <n v="0.98009999999999997"/>
    <s v="1"/>
    <n v="1691"/>
    <n v="1612"/>
    <n v="0.96609999999999996"/>
    <n v="0.95328208160851602"/>
    <n v="0.30201121002307901"/>
    <n v="0.65127087158543695"/>
    <n v="0.67808878997692101"/>
    <n v="1568"/>
    <n v="1366"/>
    <n v="1461"/>
    <n v="4395"/>
    <n v="-2.72952853598015E-2"/>
    <n v="-0.33398342269999998"/>
    <n v="-0.56953447259870404"/>
  </r>
  <r>
    <s v="SUD-EST OUTRE-MER"/>
    <x v="18"/>
    <x v="98"/>
    <s v="013"/>
    <s v="013019"/>
    <s v="70100"/>
    <x v="804"/>
    <n v="26130008100484"/>
    <s v="MIPIH"/>
    <x v="1"/>
    <x v="1"/>
    <n v="46881"/>
    <n v="45116"/>
    <n v="0.96240000000000003"/>
    <s v="1"/>
    <n v="29924"/>
    <n v="28065"/>
    <n v="0.96089999999999998"/>
    <n v="0.93787595241277899"/>
    <n v="0.91499342142897999"/>
    <n v="2.2882530983798999E-2"/>
    <n v="4.7406578571020042E-2"/>
    <n v="41529"/>
    <n v="35624"/>
    <n v="35478"/>
    <n v="112631"/>
    <n v="0.47974345269909102"/>
    <n v="-0.2493731431"/>
    <n v="-0.21362709460058499"/>
  </r>
  <r>
    <s v="SUD-EST OUTRE-MER"/>
    <x v="18"/>
    <x v="98"/>
    <s v="013"/>
    <s v="013203"/>
    <s v="00100"/>
    <x v="805"/>
    <n v="20001124500012"/>
    <s v="AGFA"/>
    <x v="1"/>
    <x v="0"/>
    <n v="1120"/>
    <n v="1084"/>
    <n v="0.96789999999999998"/>
    <s v="1"/>
    <n v="738"/>
    <n v="659"/>
    <n v="0.97799999999999998"/>
    <n v="0.89295392953929498"/>
    <n v="0.41017964071856305"/>
    <n v="0.48277428882073192"/>
    <n v="0.55772035928143693"/>
    <n v="774"/>
    <n v="669"/>
    <n v="682"/>
    <n v="2125"/>
    <n v="0.174506828528073"/>
    <n v="-0.55636604769999998"/>
    <n v="-0.37084870848708501"/>
  </r>
  <r>
    <s v="SUD-EST OUTRE-MER"/>
    <x v="18"/>
    <x v="98"/>
    <s v="013"/>
    <s v="013215"/>
    <s v="76900"/>
    <x v="806"/>
    <n v="26130019800015"/>
    <s v="MacKesson"/>
    <x v="1"/>
    <x v="0"/>
    <n v="5343"/>
    <n v="1581"/>
    <n v="0.2959"/>
    <s v="1"/>
    <n v="2620"/>
    <n v="268"/>
    <n v="0.1885"/>
    <n v="0.102290076335878"/>
    <n v="6.0695538057742807E-3"/>
    <n v="9.6220522530103714E-2"/>
    <n v="0.28983044619422571"/>
    <n v="3374"/>
    <n v="2949"/>
    <n v="3133"/>
    <n v="9456"/>
    <n v="11.589552238806"/>
    <n v="2.2513781698000002"/>
    <n v="0.98165717900063298"/>
  </r>
  <r>
    <s v="SUD-EST OUTRE-MER"/>
    <x v="18"/>
    <x v="99"/>
    <s v="005"/>
    <s v="005009"/>
    <s v="05000"/>
    <x v="807"/>
    <n v="20003015300015"/>
    <s v="MIPIH"/>
    <x v="1"/>
    <x v="0"/>
    <n v="1714"/>
    <n v="1714"/>
    <n v="1"/>
    <s v="1"/>
    <n v="1340"/>
    <n v="1340"/>
    <n v="1"/>
    <n v="1"/>
    <n v="1"/>
    <n v="0"/>
    <n v="0"/>
    <n v="911"/>
    <n v="788"/>
    <n v="919"/>
    <n v="2618"/>
    <n v="-0.32014925373134301"/>
    <n v="-0.61895551260000004"/>
    <n v="-0.46382730455075799"/>
  </r>
  <r>
    <s v="SUD-EST OUTRE-MER"/>
    <x v="18"/>
    <x v="99"/>
    <s v="005"/>
    <s v="005005"/>
    <s v="05000"/>
    <x v="808"/>
    <n v="26050003800013"/>
    <s v="MEDIANE"/>
    <x v="0"/>
    <x v="0"/>
    <n v="460"/>
    <n v="460"/>
    <n v="1"/>
    <s v="1"/>
    <n v="384"/>
    <n v="384"/>
    <n v="1"/>
    <n v="1"/>
    <n v="1"/>
    <n v="0"/>
    <n v="0"/>
    <n v="429"/>
    <n v="367"/>
    <n v="449"/>
    <n v="1245"/>
    <n v="0.1171875"/>
    <n v="-0.3399280576"/>
    <n v="-2.3913043478260801E-2"/>
  </r>
  <r>
    <s v="SUD-EST OUTRE-MER"/>
    <x v="18"/>
    <x v="99"/>
    <s v="005"/>
    <s v="005028"/>
    <s v="70600"/>
    <x v="809"/>
    <n v="26050004600016"/>
    <s v="MIPIH"/>
    <x v="1"/>
    <x v="0"/>
    <n v="1094"/>
    <n v="1094"/>
    <n v="1"/>
    <s v="1"/>
    <n v="714"/>
    <n v="714"/>
    <n v="1"/>
    <n v="1"/>
    <n v="0.99937926753569206"/>
    <n v="6.2073246430793816E-4"/>
    <n v="6.2073246430793816E-4"/>
    <n v="790"/>
    <n v="554"/>
    <n v="584"/>
    <n v="1928"/>
    <n v="0.106442577030812"/>
    <n v="-0.54552912220000005"/>
    <n v="-0.46617915904936003"/>
  </r>
  <r>
    <s v="SUD-EST OUTRE-MER"/>
    <x v="18"/>
    <x v="99"/>
    <s v="005"/>
    <s v="005028"/>
    <s v="70900"/>
    <x v="810"/>
    <n v="26050347900016"/>
    <s v="MIPIH"/>
    <x v="1"/>
    <x v="1"/>
    <n v="8039"/>
    <n v="8036"/>
    <n v="0.99960000000000004"/>
    <s v="1"/>
    <n v="5401"/>
    <n v="5398"/>
    <n v="0.99960000000000004"/>
    <n v="0.99944454730605403"/>
    <n v="0.9992034252713331"/>
    <n v="2.4112203472093086E-4"/>
    <n v="3.9657472866694299E-4"/>
    <n v="3832"/>
    <n v="3226"/>
    <n v="3705"/>
    <n v="10763"/>
    <n v="-0.29010744720266801"/>
    <n v="-0.64634948479999998"/>
    <n v="-0.53894972623195603"/>
  </r>
  <r>
    <s v="SUD-EST OUTRE-MER"/>
    <x v="18"/>
    <x v="99"/>
    <s v="005"/>
    <s v="005005"/>
    <s v="06900"/>
    <x v="811"/>
    <n v="26050005300012"/>
    <s v="MIPIH"/>
    <x v="1"/>
    <x v="0"/>
    <n v="1999"/>
    <n v="1999"/>
    <n v="1"/>
    <s v="1"/>
    <n v="1030"/>
    <n v="805"/>
    <n v="1"/>
    <n v="0.78155339805825197"/>
    <n v="0.26049046321525904"/>
    <n v="0.52106293484299293"/>
    <n v="0.73950953678474096"/>
    <n v="791"/>
    <n v="758"/>
    <n v="871"/>
    <n v="2420"/>
    <n v="-1.7391304347826101E-2"/>
    <n v="-0.53836784410000005"/>
    <n v="-0.56428214107053498"/>
  </r>
  <r>
    <s v="SUD-EST OUTRE-MER"/>
    <x v="18"/>
    <x v="100"/>
    <s v="083"/>
    <s v="083003"/>
    <s v="17700"/>
    <x v="812"/>
    <n v="26830002700011"/>
    <s v="MIPIH"/>
    <x v="1"/>
    <x v="0"/>
    <n v="4016"/>
    <n v="4016"/>
    <n v="1"/>
    <s v="1"/>
    <n v="1391"/>
    <n v="1391"/>
    <n v="1"/>
    <n v="1"/>
    <n v="1"/>
    <n v="0"/>
    <n v="0"/>
    <n v="2527"/>
    <n v="2220"/>
    <n v="2421"/>
    <n v="7168"/>
    <n v="0.81667864845434901"/>
    <n v="-0.40705128210000002"/>
    <n v="-0.39716135458167301"/>
  </r>
  <r>
    <s v="SUD-EST OUTRE-MER"/>
    <x v="18"/>
    <x v="100"/>
    <s v="083"/>
    <s v="083113"/>
    <s v="04100"/>
    <x v="813"/>
    <n v="26830362500019"/>
    <s v="MIPIH"/>
    <x v="1"/>
    <x v="0"/>
    <n v="2121"/>
    <n v="2120"/>
    <n v="0.99950000000000006"/>
    <s v="1"/>
    <n v="1222"/>
    <n v="1221"/>
    <n v="0.99860000000000004"/>
    <n v="0.99918166939443498"/>
    <n v="1"/>
    <n v="-8.183306055650208E-4"/>
    <n v="-4.9999999999994493E-4"/>
    <n v="936"/>
    <n v="886"/>
    <n v="853"/>
    <n v="2675"/>
    <n v="-0.23341523341523299"/>
    <n v="-0.57849666980000003"/>
    <n v="-0.59764150943396199"/>
  </r>
  <r>
    <s v="SUD-EST OUTRE-MER"/>
    <x v="18"/>
    <x v="100"/>
    <s v="083"/>
    <s v="083108"/>
    <s v="17800"/>
    <x v="814"/>
    <n v="26830021700018"/>
    <s v="MIPIH"/>
    <x v="1"/>
    <x v="0"/>
    <n v="5952"/>
    <n v="5949"/>
    <n v="0.99950000000000006"/>
    <s v="1"/>
    <n v="3337"/>
    <n v="3334"/>
    <n v="0.99839999999999995"/>
    <n v="0.99910098891219701"/>
    <n v="0.99860307323887409"/>
    <n v="4.9791567332291287E-4"/>
    <n v="8.9692676112596015E-4"/>
    <n v="2697"/>
    <n v="2549"/>
    <n v="2590"/>
    <n v="7836"/>
    <n v="-0.191061787642472"/>
    <n v="-0.55460422860000003"/>
    <n v="-0.56463271138006399"/>
  </r>
  <r>
    <s v="SUD-EST OUTRE-MER"/>
    <x v="18"/>
    <x v="100"/>
    <s v="083"/>
    <s v="083021"/>
    <s v="16500"/>
    <x v="815"/>
    <n v="26830012600177"/>
    <s v="AGFA"/>
    <x v="1"/>
    <x v="1"/>
    <n v="11566"/>
    <n v="11515"/>
    <n v="0.99560000000000004"/>
    <s v="1"/>
    <n v="4494"/>
    <n v="4440"/>
    <n v="0.99509999999999998"/>
    <n v="0.98798397863818399"/>
    <n v="0.99260113385221505"/>
    <n v="-4.6171552140310546E-3"/>
    <n v="2.9988661477849954E-3"/>
    <n v="6788"/>
    <n v="6186"/>
    <n v="7005"/>
    <n v="19979"/>
    <n v="0.52882882882882898"/>
    <n v="-0.39900903529999998"/>
    <n v="-0.39166304819800302"/>
  </r>
  <r>
    <s v="SUD-EST OUTRE-MER"/>
    <x v="18"/>
    <x v="100"/>
    <s v="083"/>
    <s v="083007"/>
    <s v="16600"/>
    <x v="816"/>
    <n v="26830005000054"/>
    <s v="MIPIH"/>
    <x v="1"/>
    <x v="0"/>
    <n v="4667"/>
    <n v="4664"/>
    <n v="0.99939999999999996"/>
    <s v="1"/>
    <n v="1787"/>
    <n v="1761"/>
    <n v="0.99939999999999996"/>
    <n v="0.98545047565752697"/>
    <n v="0.99911660777385203"/>
    <n v="-1.3666132116325058E-2"/>
    <n v="2.8339222614792714E-4"/>
    <n v="2749"/>
    <n v="2249"/>
    <n v="2296"/>
    <n v="7294"/>
    <n v="0.561044860874503"/>
    <n v="-0.54139477979999995"/>
    <n v="-0.50771869639794198"/>
  </r>
  <r>
    <s v="SUD-EST OUTRE-MER"/>
    <x v="18"/>
    <x v="100"/>
    <s v="083"/>
    <s v="083110"/>
    <s v="16700"/>
    <x v="817"/>
    <n v="26830024100018"/>
    <s v="AGFA"/>
    <x v="1"/>
    <x v="0"/>
    <n v="4349"/>
    <n v="4280"/>
    <n v="0.98409999999999997"/>
    <s v="1"/>
    <n v="2231"/>
    <n v="2144"/>
    <n v="0.98260000000000003"/>
    <n v="0.96100403406544199"/>
    <n v="0.86920017675651806"/>
    <n v="9.1803857308923931E-2"/>
    <n v="0.11489982324348191"/>
    <n v="2694"/>
    <n v="2590"/>
    <n v="2848"/>
    <n v="8132"/>
    <n v="0.25652985074626899"/>
    <n v="-0.36379267990000003"/>
    <n v="-0.33457943925233602"/>
  </r>
  <r>
    <s v="SUD-EST OUTRE-MER"/>
    <x v="18"/>
    <x v="100"/>
    <s v="083"/>
    <s v="083110"/>
    <s v="13700"/>
    <x v="818"/>
    <n v="26830031600042"/>
    <s v="AGFA"/>
    <x v="1"/>
    <x v="0"/>
    <n v="901"/>
    <n v="851"/>
    <n v="0.94450000000000001"/>
    <s v="1"/>
    <n v="976"/>
    <n v="923"/>
    <n v="0.94399999999999995"/>
    <n v="0.94569672131147497"/>
    <n v="0.66636851520572404"/>
    <n v="0.27932820610575093"/>
    <n v="0.27813148479427596"/>
    <n v="709"/>
    <n v="589"/>
    <n v="645"/>
    <n v="1943"/>
    <n v="-0.23185265438786601"/>
    <n v="-0.31511627910000001"/>
    <n v="-0.24206815511163299"/>
  </r>
  <r>
    <s v="SUD-EST OUTRE-MER"/>
    <x v="18"/>
    <x v="100"/>
    <s v="083"/>
    <s v="083005"/>
    <s v="02000"/>
    <x v="819"/>
    <n v="26830008400012"/>
    <s v="AGFA"/>
    <x v="1"/>
    <x v="0"/>
    <n v="1961"/>
    <n v="1877"/>
    <n v="0.95720000000000005"/>
    <s v="1"/>
    <n v="1278"/>
    <n v="1175"/>
    <n v="0.95040000000000002"/>
    <n v="0.91940532081377102"/>
    <n v="0.44031719532554303"/>
    <n v="0.47908812548822799"/>
    <n v="0.51688280467445702"/>
    <n v="1071"/>
    <n v="1015"/>
    <n v="1060"/>
    <n v="3146"/>
    <n v="-8.8510638297872299E-2"/>
    <n v="-0.43673695890000003"/>
    <n v="-0.43526904635055902"/>
  </r>
  <r>
    <s v="SUD-EST OUTRE-MER"/>
    <x v="18"/>
    <x v="101"/>
    <s v="084"/>
    <s v="084029"/>
    <s v="05000"/>
    <x v="820"/>
    <n v="26840017300012"/>
    <s v="MEDIANE"/>
    <x v="0"/>
    <x v="0"/>
    <n v="1282"/>
    <n v="1281"/>
    <n v="0.99919999999999998"/>
    <s v="1"/>
    <n v="860"/>
    <n v="860"/>
    <n v="1"/>
    <n v="1"/>
    <n v="1"/>
    <n v="0"/>
    <n v="-8.0000000000002292E-4"/>
    <n v="901"/>
    <n v="677"/>
    <n v="657"/>
    <n v="2235"/>
    <n v="4.76744186046512E-2"/>
    <n v="-0.39173405210000001"/>
    <n v="-0.48711943793911"/>
  </r>
  <r>
    <s v="SUD-EST OUTRE-MER"/>
    <x v="18"/>
    <x v="101"/>
    <s v="084"/>
    <s v="084029"/>
    <s v="05100"/>
    <x v="821"/>
    <n v="26840019900017"/>
    <s v="BERGER LEVRAULT DIS"/>
    <x v="0"/>
    <x v="0"/>
    <n v="1413"/>
    <n v="1412"/>
    <n v="0.99929999999999997"/>
    <s v="1"/>
    <n v="470"/>
    <n v="470"/>
    <n v="0.99690000000000001"/>
    <n v="1"/>
    <n v="0.99924868519909804"/>
    <n v="7.5131480090195879E-4"/>
    <n v="5.1314800901924862E-5"/>
    <n v="1126"/>
    <n v="860"/>
    <n v="895"/>
    <n v="2881"/>
    <n v="1.3957446808510601"/>
    <n v="-0.3420045907"/>
    <n v="-0.36614730878187002"/>
  </r>
  <r>
    <s v="SUD-EST OUTRE-MER"/>
    <x v="18"/>
    <x v="101"/>
    <s v="084"/>
    <s v="084029"/>
    <s v="79200"/>
    <x v="822"/>
    <n v="26840020700042"/>
    <s v="MEDIANE"/>
    <x v="0"/>
    <x v="0"/>
    <n v="333"/>
    <n v="333"/>
    <n v="1"/>
    <s v="1"/>
    <n v="128"/>
    <n v="128"/>
    <n v="1"/>
    <n v="1"/>
    <n v="1"/>
    <n v="0"/>
    <n v="0"/>
    <n v="273"/>
    <n v="241"/>
    <n v="228"/>
    <n v="742"/>
    <n v="1.1328125"/>
    <n v="-0.4510250569"/>
    <n v="-0.31531531531531498"/>
  </r>
  <r>
    <s v="SUD-EST OUTRE-MER"/>
    <x v="18"/>
    <x v="101"/>
    <s v="084"/>
    <s v="084029"/>
    <s v="04500"/>
    <x v="823"/>
    <n v="26840032200015"/>
    <s v="MEDIANE"/>
    <x v="0"/>
    <x v="0"/>
    <n v="542"/>
    <n v="542"/>
    <n v="1"/>
    <s v="1"/>
    <n v="454"/>
    <n v="454"/>
    <n v="1"/>
    <n v="1"/>
    <n v="1"/>
    <n v="0"/>
    <n v="0"/>
    <n v="413"/>
    <n v="355"/>
    <n v="391"/>
    <n v="1159"/>
    <n v="-9.0308370044052899E-2"/>
    <n v="-0.45131375579999999"/>
    <n v="-0.27859778597786"/>
  </r>
  <r>
    <s v="SUD-EST OUTRE-MER"/>
    <x v="18"/>
    <x v="101"/>
    <s v="084"/>
    <s v="084010"/>
    <s v="74600"/>
    <x v="824"/>
    <n v="26840344100010"/>
    <s v="MIPIH"/>
    <x v="1"/>
    <x v="0"/>
    <n v="2713"/>
    <n v="2713"/>
    <n v="1"/>
    <s v="1"/>
    <n v="1582"/>
    <n v="1582"/>
    <n v="0.99970000000000003"/>
    <n v="1"/>
    <n v="0.99762066621346002"/>
    <n v="2.3793337865399833E-3"/>
    <n v="2.3793337865399833E-3"/>
    <n v="1751"/>
    <n v="1545"/>
    <n v="1525"/>
    <n v="4821"/>
    <n v="0.106826801517067"/>
    <n v="-0.48258539849999998"/>
    <n v="-0.43789163287873201"/>
  </r>
  <r>
    <s v="SUD-EST OUTRE-MER"/>
    <x v="18"/>
    <x v="101"/>
    <s v="084"/>
    <s v="084006"/>
    <s v="75500"/>
    <x v="825"/>
    <n v="26840016500018"/>
    <s v="MIPIH"/>
    <x v="1"/>
    <x v="1"/>
    <n v="10709"/>
    <n v="10705"/>
    <n v="0.99960000000000004"/>
    <s v="1"/>
    <n v="6285"/>
    <n v="6282"/>
    <n v="0.99909999999999999"/>
    <n v="0.99952267303102604"/>
    <n v="0.99872574005097003"/>
    <n v="7.9693298005600877E-4"/>
    <n v="8.7425994903000959E-4"/>
    <n v="6090"/>
    <n v="5721"/>
    <n v="5823"/>
    <n v="17634"/>
    <n v="-3.05635148042025E-2"/>
    <n v="-0.4382364493"/>
    <n v="-0.45604857543204103"/>
  </r>
  <r>
    <s v="SUD-EST OUTRE-MER"/>
    <x v="18"/>
    <x v="101"/>
    <s v="084"/>
    <s v="084029"/>
    <s v="77400"/>
    <x v="826"/>
    <n v="26840026400068"/>
    <s v="AGFA"/>
    <x v="1"/>
    <x v="0"/>
    <n v="3734"/>
    <n v="3693"/>
    <n v="0.98899999999999999"/>
    <s v="1"/>
    <n v="2042"/>
    <n v="1995"/>
    <n v="0.98760000000000003"/>
    <n v="0.97698334965719902"/>
    <n v="0.95479951397326812"/>
    <n v="2.2183835683930897E-2"/>
    <n v="3.4200486026731869E-2"/>
    <n v="3054"/>
    <n v="2772"/>
    <n v="2884"/>
    <n v="8710"/>
    <n v="0.53082706766917298"/>
    <n v="-0.25921966860000001"/>
    <n v="-0.219063092336854"/>
  </r>
  <r>
    <s v="SUD-EST OUTRE-MER"/>
    <x v="18"/>
    <x v="101"/>
    <s v="084"/>
    <s v="084032"/>
    <s v="73500"/>
    <x v="827"/>
    <n v="26840007400012"/>
    <s v="BERGER LEVRAULT DIS"/>
    <x v="1"/>
    <x v="0"/>
    <n v="1053"/>
    <n v="1011"/>
    <n v="0.96009999999999995"/>
    <s v="1"/>
    <n v="1632"/>
    <n v="1569"/>
    <n v="0.97240000000000004"/>
    <n v="0.96139705882352899"/>
    <n v="0.96505652620760507"/>
    <n v="-3.6594673840760761E-3"/>
    <n v="-4.9565262076051164E-3"/>
    <n v="1270"/>
    <n v="1018"/>
    <n v="1058"/>
    <n v="3346"/>
    <n v="-0.19056724028043301"/>
    <n v="-0.51104707009999994"/>
    <n v="4.648862512364E-2"/>
  </r>
  <r>
    <s v="SUD-EST OUTRE-MER"/>
    <x v="18"/>
    <x v="101"/>
    <s v="084"/>
    <s v="084032"/>
    <s v="05000"/>
    <x v="828"/>
    <n v="26840015700049"/>
    <s v="BERGER LEVRAULT DIS"/>
    <x v="0"/>
    <x v="0"/>
    <n v="644"/>
    <n v="624"/>
    <n v="0.96889999999999998"/>
    <s v="1"/>
    <n v="592"/>
    <n v="569"/>
    <n v="0.95009999999999994"/>
    <n v="0.96114864864864902"/>
    <n v="0.93919793014230313"/>
    <n v="2.195071850634589E-2"/>
    <n v="2.9702069857696856E-2"/>
    <n v="525"/>
    <n v="471"/>
    <n v="466"/>
    <n v="1462"/>
    <n v="-7.7328646748681895E-2"/>
    <n v="-0.22660098519999999"/>
    <n v="-0.25320512820512803"/>
  </r>
  <r>
    <s v="SUD-EST OUTRE-MER"/>
    <x v="18"/>
    <x v="101"/>
    <s v="084"/>
    <s v="084029"/>
    <s v="75000"/>
    <x v="829"/>
    <n v="26840022300064"/>
    <s v="MEDIANE"/>
    <x v="1"/>
    <x v="0"/>
    <n v="3051"/>
    <n v="3039"/>
    <n v="0.99609999999999999"/>
    <s v="1"/>
    <n v="524"/>
    <n v="494"/>
    <n v="0.99639999999999995"/>
    <n v="0.94274809160305295"/>
    <n v="0.99900133155792303"/>
    <n v="-5.6253239954870082E-2"/>
    <n v="-2.9013315579230481E-3"/>
    <n v="1933"/>
    <n v="1742"/>
    <n v="1852"/>
    <n v="5527"/>
    <n v="2.9129554655870402"/>
    <n v="-0.48201010999999999"/>
    <n v="-0.390589009542613"/>
  </r>
  <r>
    <s v="SUD-EST OUTRE-MER"/>
    <x v="18"/>
    <x v="101"/>
    <s v="084"/>
    <s v="084029"/>
    <s v="79000"/>
    <x v="830"/>
    <n v="26840011600011"/>
    <s v="BERGER LEVRAULT DIS"/>
    <x v="0"/>
    <x v="0"/>
    <n v="1050"/>
    <n v="1006"/>
    <n v="0.95809999999999995"/>
    <s v="1"/>
    <n v="1266"/>
    <n v="913"/>
    <n v="0.81340000000000001"/>
    <n v="0.72116903633491303"/>
    <n v="0.74611801242235998"/>
    <n v="-2.494897608744695E-2"/>
    <n v="0.21198198757763997"/>
    <n v="807"/>
    <n v="620"/>
    <n v="620"/>
    <n v="2047"/>
    <n v="-0.116100766703176"/>
    <n v="-0.38674579619999999"/>
    <n v="-0.38369781312127199"/>
  </r>
  <r>
    <s v="SUD-EST OUTRE-MER"/>
    <x v="18"/>
    <x v="101"/>
    <s v="084"/>
    <s v="084007"/>
    <s v="75800"/>
    <x v="831"/>
    <n v="26840009000018"/>
    <s v="MacKesson"/>
    <x v="1"/>
    <x v="0"/>
    <n v="5440"/>
    <n v="4723"/>
    <n v="0.86819999999999997"/>
    <s v="1"/>
    <n v="3255"/>
    <n v="230"/>
    <n v="0.83560000000000001"/>
    <n v="7.0660522273425494E-2"/>
    <n v="4.6182266009852204E-4"/>
    <n v="7.0198699613326976E-2"/>
    <n v="0.86773817733990144"/>
    <n v="2703"/>
    <n v="2208"/>
    <n v="2303"/>
    <n v="7214"/>
    <n v="10.752173913043499"/>
    <n v="-0.48350877190000002"/>
    <n v="-0.512386195214906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3:I959" firstHeaderRow="0" firstDataRow="1" firstDataCol="1"/>
  <pivotFields count="29"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103">
        <item x="0"/>
        <item x="45"/>
        <item x="1"/>
        <item x="96"/>
        <item x="97"/>
        <item x="2"/>
        <item x="33"/>
        <item x="78"/>
        <item x="34"/>
        <item x="79"/>
        <item x="80"/>
        <item x="35"/>
        <item x="98"/>
        <item x="61"/>
        <item x="3"/>
        <item x="66"/>
        <item x="67"/>
        <item x="24"/>
        <item x="68"/>
        <item x="31"/>
        <item x="12"/>
        <item x="20"/>
        <item x="69"/>
        <item x="70"/>
        <item x="71"/>
        <item x="13"/>
        <item x="4"/>
        <item x="50"/>
        <item x="62"/>
        <item x="25"/>
        <item x="21"/>
        <item x="81"/>
        <item x="82"/>
        <item x="72"/>
        <item x="43"/>
        <item x="44"/>
        <item x="32"/>
        <item x="83"/>
        <item x="5"/>
        <item x="36"/>
        <item x="99"/>
        <item x="14"/>
        <item x="6"/>
        <item x="84"/>
        <item x="73"/>
        <item x="37"/>
        <item x="51"/>
        <item x="85"/>
        <item x="22"/>
        <item x="26"/>
        <item x="27"/>
        <item x="7"/>
        <item x="15"/>
        <item x="58"/>
        <item x="74"/>
        <item x="8"/>
        <item x="91"/>
        <item x="28"/>
        <item x="29"/>
        <item x="86"/>
        <item x="75"/>
        <item x="87"/>
        <item x="92"/>
        <item x="63"/>
        <item x="38"/>
        <item x="59"/>
        <item x="93"/>
        <item x="60"/>
        <item x="39"/>
        <item x="40"/>
        <item x="23"/>
        <item x="41"/>
        <item x="16"/>
        <item x="46"/>
        <item x="47"/>
        <item x="64"/>
        <item x="52"/>
        <item x="48"/>
        <item x="9"/>
        <item x="76"/>
        <item x="88"/>
        <item x="10"/>
        <item x="17"/>
        <item x="94"/>
        <item x="11"/>
        <item x="53"/>
        <item x="65"/>
        <item x="54"/>
        <item x="49"/>
        <item x="30"/>
        <item x="89"/>
        <item x="90"/>
        <item x="18"/>
        <item x="55"/>
        <item x="56"/>
        <item x="100"/>
        <item x="101"/>
        <item x="95"/>
        <item x="77"/>
        <item x="42"/>
        <item x="19"/>
        <item x="57"/>
        <item t="default"/>
      </items>
    </pivotField>
    <pivotField showAll="0"/>
    <pivotField showAll="0"/>
    <pivotField showAll="0"/>
    <pivotField axis="axisRow" showAll="0" sortType="descending">
      <items count="833">
        <item x="804"/>
        <item x="629"/>
        <item x="478"/>
        <item x="501"/>
        <item x="760"/>
        <item x="258"/>
        <item x="573"/>
        <item x="455"/>
        <item x="460"/>
        <item x="129"/>
        <item x="438"/>
        <item x="27"/>
        <item x="323"/>
        <item x="668"/>
        <item x="614"/>
        <item x="409"/>
        <item x="155"/>
        <item x="533"/>
        <item x="691"/>
        <item x="669"/>
        <item x="398"/>
        <item x="523"/>
        <item x="692"/>
        <item x="562"/>
        <item x="809"/>
        <item x="47"/>
        <item x="586"/>
        <item x="402"/>
        <item x="648"/>
        <item x="267"/>
        <item x="241"/>
        <item x="78"/>
        <item x="527"/>
        <item x="90"/>
        <item x="151"/>
        <item x="382"/>
        <item x="556"/>
        <item x="776"/>
        <item x="381"/>
        <item x="440"/>
        <item x="73"/>
        <item x="765"/>
        <item x="386"/>
        <item x="137"/>
        <item x="465"/>
        <item x="94"/>
        <item x="138"/>
        <item x="763"/>
        <item x="651"/>
        <item x="769"/>
        <item x="775"/>
        <item x="380"/>
        <item x="624"/>
        <item x="723"/>
        <item x="650"/>
        <item x="149"/>
        <item x="640"/>
        <item x="634"/>
        <item x="179"/>
        <item x="437"/>
        <item x="534"/>
        <item x="503"/>
        <item x="76"/>
        <item x="768"/>
        <item x="579"/>
        <item x="257"/>
        <item x="408"/>
        <item x="553"/>
        <item x="574"/>
        <item x="454"/>
        <item x="383"/>
        <item x="266"/>
        <item x="698"/>
        <item x="95"/>
        <item x="401"/>
        <item x="581"/>
        <item x="38"/>
        <item x="399"/>
        <item x="404"/>
        <item x="646"/>
        <item x="770"/>
        <item x="256"/>
        <item x="653"/>
        <item x="625"/>
        <item x="690"/>
        <item x="370"/>
        <item x="372"/>
        <item x="617"/>
        <item x="639"/>
        <item x="713"/>
        <item x="367"/>
        <item x="585"/>
        <item x="242"/>
        <item x="467"/>
        <item x="470"/>
        <item x="551"/>
        <item x="524"/>
        <item x="474"/>
        <item x="265"/>
        <item x="645"/>
        <item x="459"/>
        <item x="387"/>
        <item x="77"/>
        <item x="441"/>
        <item x="128"/>
        <item x="397"/>
        <item x="269"/>
        <item x="609"/>
        <item x="412"/>
        <item x="262"/>
        <item x="120"/>
        <item x="522"/>
        <item x="641"/>
        <item x="139"/>
        <item x="127"/>
        <item x="471"/>
        <item x="445"/>
        <item x="636"/>
        <item x="714"/>
        <item x="10"/>
        <item x="612"/>
        <item x="89"/>
        <item x="315"/>
        <item x="694"/>
        <item x="667"/>
        <item x="558"/>
        <item x="682"/>
        <item x="243"/>
        <item x="133"/>
        <item x="659"/>
        <item x="378"/>
        <item x="130"/>
        <item x="393"/>
        <item x="757"/>
        <item x="374"/>
        <item x="457"/>
        <item x="99"/>
        <item x="261"/>
        <item x="491"/>
        <item x="35"/>
        <item x="13"/>
        <item x="254"/>
        <item x="526"/>
        <item x="98"/>
        <item x="576"/>
        <item x="458"/>
        <item x="681"/>
        <item x="469"/>
        <item x="548"/>
        <item x="582"/>
        <item x="495"/>
        <item x="41"/>
        <item x="554"/>
        <item x="794"/>
        <item x="422"/>
        <item x="146"/>
        <item x="229"/>
        <item x="301"/>
        <item x="153"/>
        <item x="608"/>
        <item x="353"/>
        <item x="635"/>
        <item x="21"/>
        <item x="18"/>
        <item x="277"/>
        <item x="431"/>
        <item x="721"/>
        <item x="688"/>
        <item x="538"/>
        <item x="263"/>
        <item x="414"/>
        <item x="540"/>
        <item x="5"/>
        <item x="88"/>
        <item x="1"/>
        <item x="156"/>
        <item x="148"/>
        <item x="443"/>
        <item x="800"/>
        <item x="93"/>
        <item x="423"/>
        <item x="403"/>
        <item x="811"/>
        <item x="424"/>
        <item x="550"/>
        <item x="689"/>
        <item x="572"/>
        <item x="427"/>
        <item x="264"/>
        <item x="150"/>
        <item x="442"/>
        <item x="40"/>
        <item x="37"/>
        <item x="557"/>
        <item x="178"/>
        <item x="394"/>
        <item x="749"/>
        <item x="390"/>
        <item x="428"/>
        <item x="238"/>
        <item x="693"/>
        <item x="239"/>
        <item x="655"/>
        <item x="696"/>
        <item x="494"/>
        <item x="379"/>
        <item x="530"/>
        <item x="580"/>
        <item x="432"/>
        <item x="820"/>
        <item x="722"/>
        <item x="426"/>
        <item x="85"/>
        <item x="421"/>
        <item x="666"/>
        <item x="658"/>
        <item x="43"/>
        <item x="748"/>
        <item x="539"/>
        <item x="259"/>
        <item x="594"/>
        <item x="2"/>
        <item x="389"/>
        <item x="537"/>
        <item x="165"/>
        <item x="700"/>
        <item x="541"/>
        <item x="699"/>
        <item x="577"/>
        <item x="542"/>
        <item x="685"/>
        <item x="610"/>
        <item x="109"/>
        <item x="240"/>
        <item x="91"/>
        <item x="92"/>
        <item x="743"/>
        <item x="797"/>
        <item x="316"/>
        <item x="630"/>
        <item x="808"/>
        <item x="430"/>
        <item x="69"/>
        <item x="54"/>
        <item x="564"/>
        <item x="50"/>
        <item x="787"/>
        <item x="476"/>
        <item x="311"/>
        <item x="587"/>
        <item x="680"/>
        <item x="509"/>
        <item x="34"/>
        <item x="175"/>
        <item x="121"/>
        <item x="172"/>
        <item x="825"/>
        <item x="210"/>
        <item x="744"/>
        <item x="101"/>
        <item x="248"/>
        <item x="355"/>
        <item x="559"/>
        <item x="607"/>
        <item x="433"/>
        <item x="583"/>
        <item x="292"/>
        <item x="519"/>
        <item x="235"/>
        <item x="784"/>
        <item x="361"/>
        <item x="829"/>
        <item x="364"/>
        <item x="783"/>
        <item x="161"/>
        <item x="147"/>
        <item x="224"/>
        <item x="570"/>
        <item x="236"/>
        <item x="293"/>
        <item x="738"/>
        <item x="233"/>
        <item x="418"/>
        <item x="701"/>
        <item x="730"/>
        <item x="733"/>
        <item x="731"/>
        <item x="739"/>
        <item x="767"/>
        <item x="827"/>
        <item x="305"/>
        <item x="601"/>
        <item x="826"/>
        <item x="679"/>
        <item x="273"/>
        <item x="275"/>
        <item x="697"/>
        <item x="600"/>
        <item x="613"/>
        <item x="823"/>
        <item x="221"/>
        <item x="791"/>
        <item x="29"/>
        <item x="671"/>
        <item x="566"/>
        <item x="606"/>
        <item x="828"/>
        <item x="716"/>
        <item x="340"/>
        <item x="357"/>
        <item x="515"/>
        <item x="226"/>
        <item x="485"/>
        <item x="72"/>
        <item x="198"/>
        <item x="563"/>
        <item x="61"/>
        <item x="710"/>
        <item x="707"/>
        <item x="678"/>
        <item x="709"/>
        <item x="112"/>
        <item x="70"/>
        <item x="30"/>
        <item x="676"/>
        <item x="604"/>
        <item x="318"/>
        <item x="792"/>
        <item x="48"/>
        <item x="298"/>
        <item x="59"/>
        <item x="565"/>
        <item x="702"/>
        <item x="711"/>
        <item x="504"/>
        <item x="358"/>
        <item x="598"/>
        <item x="105"/>
        <item x="637"/>
        <item x="695"/>
        <item x="62"/>
        <item x="71"/>
        <item x="65"/>
        <item x="157"/>
        <item x="64"/>
        <item x="376"/>
        <item x="673"/>
        <item x="205"/>
        <item x="654"/>
        <item x="813"/>
        <item x="525"/>
        <item x="588"/>
        <item x="187"/>
        <item x="745"/>
        <item x="502"/>
        <item x="620"/>
        <item x="505"/>
        <item x="520"/>
        <item x="728"/>
        <item x="303"/>
        <item x="53"/>
        <item x="144"/>
        <item x="407"/>
        <item x="560"/>
        <item x="737"/>
        <item x="284"/>
        <item x="282"/>
        <item x="622"/>
        <item x="510"/>
        <item x="706"/>
        <item x="195"/>
        <item x="351"/>
        <item x="718"/>
        <item x="66"/>
        <item x="63"/>
        <item x="296"/>
        <item x="220"/>
        <item x="734"/>
        <item x="584"/>
        <item x="96"/>
        <item x="677"/>
        <item x="8"/>
        <item x="674"/>
        <item x="482"/>
        <item x="705"/>
        <item x="703"/>
        <item x="299"/>
        <item x="217"/>
        <item x="592"/>
        <item x="4"/>
        <item x="345"/>
        <item x="295"/>
        <item x="55"/>
        <item x="754"/>
        <item x="536"/>
        <item x="543"/>
        <item x="108"/>
        <item x="597"/>
        <item x="817"/>
        <item x="297"/>
        <item x="815"/>
        <item x="359"/>
        <item x="232"/>
        <item x="122"/>
        <item x="618"/>
        <item x="602"/>
        <item x="812"/>
        <item x="395"/>
        <item x="176"/>
        <item x="291"/>
        <item x="208"/>
        <item x="142"/>
        <item x="363"/>
        <item x="230"/>
        <item x="814"/>
        <item x="591"/>
        <item x="348"/>
        <item x="189"/>
        <item x="294"/>
        <item x="603"/>
        <item x="717"/>
        <item x="741"/>
        <item x="26"/>
        <item x="687"/>
        <item x="366"/>
        <item x="213"/>
        <item x="483"/>
        <item x="589"/>
        <item x="231"/>
        <item x="652"/>
        <item x="513"/>
        <item x="638"/>
        <item x="750"/>
        <item x="251"/>
        <item x="319"/>
        <item x="60"/>
        <item x="746"/>
        <item x="816"/>
        <item x="162"/>
        <item x="337"/>
        <item x="197"/>
        <item x="545"/>
        <item x="806"/>
        <item x="593"/>
        <item x="31"/>
        <item x="360"/>
        <item x="785"/>
        <item x="6"/>
        <item x="672"/>
        <item x="278"/>
        <item x="201"/>
        <item x="102"/>
        <item x="289"/>
        <item x="619"/>
        <item x="15"/>
        <item x="223"/>
        <item x="753"/>
        <item x="595"/>
        <item x="57"/>
        <item x="184"/>
        <item x="605"/>
        <item x="300"/>
        <item x="252"/>
        <item x="145"/>
        <item x="33"/>
        <item x="212"/>
        <item x="818"/>
        <item x="320"/>
        <item x="0"/>
        <item x="517"/>
        <item x="516"/>
        <item x="480"/>
        <item x="649"/>
        <item x="488"/>
        <item x="726"/>
        <item x="452"/>
        <item x="623"/>
        <item x="288"/>
        <item x="302"/>
        <item x="52"/>
        <item x="97"/>
        <item x="193"/>
        <item x="616"/>
        <item x="789"/>
        <item x="32"/>
        <item x="328"/>
        <item x="793"/>
        <item x="740"/>
        <item x="725"/>
        <item x="279"/>
        <item x="123"/>
        <item x="732"/>
        <item x="170"/>
        <item x="590"/>
        <item x="356"/>
        <item x="214"/>
        <item x="761"/>
        <item x="365"/>
        <item x="207"/>
        <item x="782"/>
        <item x="117"/>
        <item x="222"/>
        <item x="449"/>
        <item x="463"/>
        <item x="568"/>
        <item x="246"/>
        <item x="489"/>
        <item x="107"/>
        <item x="174"/>
        <item x="20"/>
        <item x="180"/>
        <item x="7"/>
        <item x="346"/>
        <item x="499"/>
        <item x="821"/>
        <item x="347"/>
        <item x="234"/>
        <item x="209"/>
        <item x="518"/>
        <item x="490"/>
        <item x="788"/>
        <item x="12"/>
        <item x="218"/>
        <item x="752"/>
        <item x="656"/>
        <item x="627"/>
        <item x="177"/>
        <item x="512"/>
        <item x="309"/>
        <item x="290"/>
        <item x="281"/>
        <item x="58"/>
        <item x="807"/>
        <item x="456"/>
        <item x="49"/>
        <item x="704"/>
        <item x="215"/>
        <item x="247"/>
        <item x="116"/>
        <item x="715"/>
        <item x="446"/>
        <item x="276"/>
        <item x="324"/>
        <item x="338"/>
        <item x="115"/>
        <item x="308"/>
        <item x="228"/>
        <item x="368"/>
        <item x="375"/>
        <item x="327"/>
        <item x="801"/>
        <item x="274"/>
        <item x="227"/>
        <item x="350"/>
        <item x="249"/>
        <item x="521"/>
        <item x="790"/>
        <item x="285"/>
        <item x="373"/>
        <item x="796"/>
        <item x="462"/>
        <item x="114"/>
        <item x="185"/>
        <item x="596"/>
        <item x="181"/>
        <item x="250"/>
        <item x="342"/>
        <item x="182"/>
        <item x="330"/>
        <item x="657"/>
        <item x="349"/>
        <item x="377"/>
        <item x="802"/>
        <item x="332"/>
        <item x="113"/>
        <item x="466"/>
        <item x="326"/>
        <item x="183"/>
        <item x="729"/>
        <item x="352"/>
        <item x="3"/>
        <item x="444"/>
        <item x="552"/>
        <item x="824"/>
        <item x="343"/>
        <item x="132"/>
        <item x="51"/>
        <item x="500"/>
        <item x="341"/>
        <item x="569"/>
        <item x="143"/>
        <item x="484"/>
        <item x="206"/>
        <item x="724"/>
        <item x="719"/>
        <item x="194"/>
        <item x="335"/>
        <item x="413"/>
        <item x="493"/>
        <item x="436"/>
        <item x="532"/>
        <item x="339"/>
        <item x="245"/>
        <item x="642"/>
        <item x="514"/>
        <item x="192"/>
        <item x="621"/>
        <item x="67"/>
        <item x="507"/>
        <item x="322"/>
        <item x="173"/>
        <item x="736"/>
        <item x="225"/>
        <item x="567"/>
        <item x="615"/>
        <item x="272"/>
        <item x="803"/>
        <item x="211"/>
        <item x="56"/>
        <item x="708"/>
        <item x="325"/>
        <item x="244"/>
        <item x="819"/>
        <item x="329"/>
        <item x="628"/>
        <item x="664"/>
        <item x="472"/>
        <item x="336"/>
        <item x="477"/>
        <item x="831"/>
        <item x="799"/>
        <item x="665"/>
        <item x="344"/>
        <item x="203"/>
        <item x="333"/>
        <item x="118"/>
        <item x="168"/>
        <item x="317"/>
        <item x="798"/>
        <item x="599"/>
        <item x="448"/>
        <item x="735"/>
        <item x="742"/>
        <item x="125"/>
        <item x="727"/>
        <item x="786"/>
        <item x="362"/>
        <item x="196"/>
        <item x="498"/>
        <item x="28"/>
        <item x="453"/>
        <item x="544"/>
        <item x="167"/>
        <item x="169"/>
        <item x="334"/>
        <item x="429"/>
        <item x="119"/>
        <item x="425"/>
        <item x="506"/>
        <item x="675"/>
        <item x="331"/>
        <item x="435"/>
        <item x="447"/>
        <item x="451"/>
        <item x="781"/>
        <item x="468"/>
        <item x="283"/>
        <item x="36"/>
        <item x="511"/>
        <item x="188"/>
        <item x="392"/>
        <item x="434"/>
        <item x="497"/>
        <item x="508"/>
        <item x="779"/>
        <item x="126"/>
        <item x="310"/>
        <item x="575"/>
        <item x="481"/>
        <item x="450"/>
        <item x="461"/>
        <item x="216"/>
        <item x="549"/>
        <item x="479"/>
        <item x="410"/>
        <item x="304"/>
        <item x="771"/>
        <item x="464"/>
        <item x="286"/>
        <item x="391"/>
        <item x="496"/>
        <item x="136"/>
        <item x="643"/>
        <item x="270"/>
        <item x="547"/>
        <item x="80"/>
        <item x="74"/>
        <item x="307"/>
        <item x="82"/>
        <item x="747"/>
        <item x="385"/>
        <item x="103"/>
        <item x="662"/>
        <item x="68"/>
        <item x="287"/>
        <item x="158"/>
        <item x="17"/>
        <item x="9"/>
        <item x="631"/>
        <item x="417"/>
        <item x="14"/>
        <item x="415"/>
        <item x="160"/>
        <item x="795"/>
        <item x="396"/>
        <item x="406"/>
        <item x="44"/>
        <item x="774"/>
        <item x="611"/>
        <item x="528"/>
        <item x="164"/>
        <item x="758"/>
        <item x="400"/>
        <item x="780"/>
        <item x="439"/>
        <item x="25"/>
        <item x="190"/>
        <item x="152"/>
        <item x="166"/>
        <item x="154"/>
        <item x="141"/>
        <item x="684"/>
        <item x="11"/>
        <item x="683"/>
        <item x="626"/>
        <item x="312"/>
        <item x="822"/>
        <item x="23"/>
        <item x="555"/>
        <item x="237"/>
        <item x="644"/>
        <item x="24"/>
        <item x="419"/>
        <item x="83"/>
        <item x="633"/>
        <item x="810"/>
        <item x="487"/>
        <item x="104"/>
        <item x="16"/>
        <item x="830"/>
        <item x="159"/>
        <item x="280"/>
        <item x="475"/>
        <item x="405"/>
        <item x="712"/>
        <item x="131"/>
        <item x="762"/>
        <item x="163"/>
        <item x="420"/>
        <item x="186"/>
        <item x="670"/>
        <item x="561"/>
        <item x="777"/>
        <item x="111"/>
        <item x="110"/>
        <item x="79"/>
        <item x="260"/>
        <item x="42"/>
        <item x="778"/>
        <item x="84"/>
        <item x="100"/>
        <item x="45"/>
        <item x="313"/>
        <item x="268"/>
        <item x="772"/>
        <item x="46"/>
        <item x="191"/>
        <item x="578"/>
        <item x="314"/>
        <item x="253"/>
        <item x="531"/>
        <item x="720"/>
        <item x="766"/>
        <item x="271"/>
        <item x="39"/>
        <item x="87"/>
        <item x="773"/>
        <item x="19"/>
        <item x="660"/>
        <item x="571"/>
        <item x="75"/>
        <item x="219"/>
        <item x="755"/>
        <item x="529"/>
        <item x="86"/>
        <item x="202"/>
        <item x="751"/>
        <item x="416"/>
        <item x="204"/>
        <item x="486"/>
        <item x="199"/>
        <item x="764"/>
        <item x="661"/>
        <item x="255"/>
        <item x="200"/>
        <item x="535"/>
        <item x="384"/>
        <item x="134"/>
        <item x="369"/>
        <item x="411"/>
        <item x="171"/>
        <item x="632"/>
        <item x="663"/>
        <item x="546"/>
        <item x="388"/>
        <item x="647"/>
        <item x="354"/>
        <item x="135"/>
        <item x="106"/>
        <item x="140"/>
        <item x="321"/>
        <item x="22"/>
        <item x="306"/>
        <item x="686"/>
        <item x="473"/>
        <item x="805"/>
        <item x="124"/>
        <item x="492"/>
        <item x="81"/>
        <item x="371"/>
        <item x="759"/>
        <item x="756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 defaultSubtotal="0"/>
    <pivotField showAll="0" defaultSubtotal="0"/>
    <pivotField dataField="1" numFmtId="9" showAll="0" defaultSubtotal="0"/>
    <pivotField showAll="0" defaultSubtotal="0"/>
    <pivotField numFmtId="164" showAll="0"/>
    <pivotField numFmtId="164" showAll="0"/>
    <pivotField dataField="1" numFmtId="9" showAll="0" defaultSubtotal="0"/>
    <pivotField dataField="1" numFmtId="9" showAll="0" defaultSubtotal="0"/>
    <pivotField dataField="1" numFmtId="9" showAll="0" defaultSubtotal="0"/>
    <pivotField dataField="1" numFmtId="9" showAll="0" defaultSubtotal="0"/>
    <pivotField dataField="1" numFmtId="9" showAll="0" defaultSubtotal="0"/>
    <pivotField numFmtId="164" showAll="0" defaultSubtotal="0"/>
    <pivotField numFmtId="164" showAll="0" defaultSubtotal="0"/>
    <pivotField numFmtId="164" showAll="0" defaultSubtotal="0"/>
    <pivotField dataField="1" numFmtId="164" showAll="0" defaultSubtotal="0"/>
    <pivotField numFmtId="2" showAll="0" defaultSubtotal="0"/>
    <pivotField numFmtId="2" showAll="0" defaultSubtotal="0"/>
    <pivotField dataField="1" numFmtId="2" showAll="0" defaultSubtotal="0"/>
  </pivotFields>
  <rowFields count="3">
    <field x="1"/>
    <field x="2"/>
    <field x="6"/>
  </rowFields>
  <rowItems count="956">
    <i>
      <x/>
    </i>
    <i r="1">
      <x/>
    </i>
    <i r="2">
      <x v="468"/>
    </i>
    <i r="2">
      <x v="174"/>
    </i>
    <i r="2">
      <x v="221"/>
    </i>
    <i r="2">
      <x v="580"/>
    </i>
    <i r="2">
      <x v="389"/>
    </i>
    <i r="2">
      <x v="172"/>
    </i>
    <i r="2">
      <x v="447"/>
    </i>
    <i r="2">
      <x v="511"/>
    </i>
    <i r="2">
      <x v="381"/>
    </i>
    <i r="1">
      <x v="2"/>
    </i>
    <i r="2">
      <x v="707"/>
    </i>
    <i r="2">
      <x v="119"/>
    </i>
    <i r="2">
      <x v="732"/>
    </i>
    <i r="2">
      <x v="521"/>
    </i>
    <i r="2">
      <x v="140"/>
    </i>
    <i r="2">
      <x v="710"/>
    </i>
    <i r="2">
      <x v="454"/>
    </i>
    <i r="1">
      <x v="5"/>
    </i>
    <i r="2">
      <x v="748"/>
    </i>
    <i r="2">
      <x v="706"/>
    </i>
    <i r="2">
      <x v="163"/>
    </i>
    <i r="2">
      <x v="787"/>
    </i>
    <i r="2">
      <x v="509"/>
    </i>
    <i r="2">
      <x v="162"/>
    </i>
    <i r="2">
      <x v="821"/>
    </i>
    <i r="2">
      <x v="737"/>
    </i>
    <i r="2">
      <x v="741"/>
    </i>
    <i r="2">
      <x v="725"/>
    </i>
    <i r="2">
      <x v="422"/>
    </i>
    <i r="2">
      <x v="11"/>
    </i>
    <i r="2">
      <x v="649"/>
    </i>
    <i r="1">
      <x v="14"/>
    </i>
    <i r="2">
      <x v="302"/>
    </i>
    <i r="2">
      <x v="323"/>
    </i>
    <i r="2">
      <x v="484"/>
    </i>
    <i r="2">
      <x v="464"/>
    </i>
    <i r="2">
      <x v="252"/>
    </i>
    <i r="2">
      <x v="444"/>
    </i>
    <i r="1">
      <x v="26"/>
    </i>
    <i r="2">
      <x v="139"/>
    </i>
    <i r="2">
      <x v="667"/>
    </i>
    <i r="2">
      <x v="192"/>
    </i>
    <i r="2">
      <x v="76"/>
    </i>
    <i r="2">
      <x v="784"/>
    </i>
    <i r="2">
      <x v="191"/>
    </i>
    <i r="2">
      <x v="151"/>
    </i>
    <i r="2">
      <x v="767"/>
    </i>
    <i r="1">
      <x v="38"/>
    </i>
    <i r="2">
      <x v="216"/>
    </i>
    <i r="2">
      <x v="716"/>
    </i>
    <i r="2">
      <x v="771"/>
    </i>
    <i r="2">
      <x v="775"/>
    </i>
    <i r="2">
      <x v="25"/>
    </i>
    <i r="1">
      <x v="42"/>
    </i>
    <i r="2">
      <x v="328"/>
    </i>
    <i r="2">
      <x v="534"/>
    </i>
    <i r="2">
      <x v="245"/>
    </i>
    <i r="2">
      <x v="586"/>
    </i>
    <i r="2">
      <x v="479"/>
    </i>
    <i r="2">
      <x v="360"/>
    </i>
    <i r="2">
      <x v="243"/>
    </i>
    <i r="2">
      <x v="392"/>
    </i>
    <i r="2">
      <x v="618"/>
    </i>
    <i r="1">
      <x v="51"/>
    </i>
    <i r="2">
      <x v="458"/>
    </i>
    <i r="2">
      <x v="531"/>
    </i>
    <i r="2">
      <x v="330"/>
    </i>
    <i r="2">
      <x v="435"/>
    </i>
    <i r="2">
      <x v="316"/>
    </i>
    <i r="2">
      <x v="340"/>
    </i>
    <i r="2">
      <x v="374"/>
    </i>
    <i r="2">
      <x v="344"/>
    </i>
    <i r="2">
      <x v="342"/>
    </i>
    <i r="2">
      <x v="373"/>
    </i>
    <i r="2">
      <x v="607"/>
    </i>
    <i r="2">
      <x v="703"/>
    </i>
    <i r="2">
      <x v="242"/>
    </i>
    <i r="2">
      <x v="322"/>
    </i>
    <i r="2">
      <x v="341"/>
    </i>
    <i r="2">
      <x v="313"/>
    </i>
    <i r="1">
      <x v="55"/>
    </i>
    <i r="2">
      <x v="696"/>
    </i>
    <i r="2">
      <x v="790"/>
    </i>
    <i r="2">
      <x v="40"/>
    </i>
    <i r="2">
      <x v="62"/>
    </i>
    <i r="2">
      <x v="102"/>
    </i>
    <i r="2">
      <x v="31"/>
    </i>
    <i r="2">
      <x v="765"/>
    </i>
    <i r="2">
      <x v="695"/>
    </i>
    <i r="2">
      <x v="828"/>
    </i>
    <i r="2">
      <x v="698"/>
    </i>
    <i r="2">
      <x v="743"/>
    </i>
    <i r="2">
      <x v="769"/>
    </i>
    <i r="2">
      <x v="212"/>
    </i>
    <i r="2">
      <x v="794"/>
    </i>
    <i r="2">
      <x v="785"/>
    </i>
    <i r="1">
      <x v="78"/>
    </i>
    <i r="2">
      <x v="173"/>
    </i>
    <i r="2">
      <x v="121"/>
    </i>
    <i r="2">
      <x v="33"/>
    </i>
    <i r="2">
      <x v="234"/>
    </i>
    <i r="2">
      <x v="235"/>
    </i>
    <i r="2">
      <x v="179"/>
    </i>
    <i r="2">
      <x v="73"/>
    </i>
    <i r="2">
      <x v="45"/>
    </i>
    <i r="1">
      <x v="81"/>
    </i>
    <i r="2">
      <x v="379"/>
    </i>
    <i r="2">
      <x v="480"/>
    </i>
    <i r="2">
      <x v="143"/>
    </i>
    <i r="2">
      <x v="136"/>
    </i>
    <i r="2">
      <x v="770"/>
    </i>
    <i r="2">
      <x v="259"/>
    </i>
    <i r="2">
      <x v="451"/>
    </i>
    <i r="2">
      <x v="701"/>
    </i>
    <i r="2">
      <x v="747"/>
    </i>
    <i r="2">
      <x v="337"/>
    </i>
    <i r="2">
      <x v="818"/>
    </i>
    <i r="2">
      <x v="507"/>
    </i>
    <i r="2">
      <x v="396"/>
    </i>
    <i r="2">
      <x v="232"/>
    </i>
    <i r="2">
      <x v="764"/>
    </i>
    <i r="2">
      <x v="763"/>
    </i>
    <i r="1">
      <x v="84"/>
    </i>
    <i r="2">
      <x v="574"/>
    </i>
    <i r="2">
      <x v="321"/>
    </i>
    <i r="2">
      <x v="561"/>
    </i>
    <i r="2">
      <x v="544"/>
    </i>
    <i r="2">
      <x v="538"/>
    </i>
    <i r="2">
      <x v="500"/>
    </i>
    <i r="2">
      <x v="635"/>
    </i>
    <i>
      <x v="1"/>
    </i>
    <i r="1">
      <x v="20"/>
    </i>
    <i r="2">
      <x v="656"/>
    </i>
    <i r="2">
      <x v="110"/>
    </i>
    <i r="2">
      <x v="254"/>
    </i>
    <i r="2">
      <x v="403"/>
    </i>
    <i r="2">
      <x v="490"/>
    </i>
    <i r="2">
      <x v="826"/>
    </i>
    <i r="2">
      <x v="643"/>
    </i>
    <i r="1">
      <x v="25"/>
    </i>
    <i r="2">
      <x v="675"/>
    </i>
    <i r="2">
      <x v="114"/>
    </i>
    <i r="2">
      <x v="104"/>
    </i>
    <i r="2">
      <x v="9"/>
    </i>
    <i r="2">
      <x v="131"/>
    </i>
    <i r="2">
      <x v="755"/>
    </i>
    <i r="2">
      <x v="585"/>
    </i>
    <i r="2">
      <x v="128"/>
    </i>
    <i r="2">
      <x v="817"/>
    </i>
    <i r="2">
      <x v="807"/>
    </i>
    <i r="1">
      <x v="41"/>
    </i>
    <i r="2">
      <x v="691"/>
    </i>
    <i r="2">
      <x v="43"/>
    </i>
    <i r="1">
      <x v="52"/>
    </i>
    <i r="2">
      <x v="46"/>
    </i>
    <i r="2">
      <x v="113"/>
    </i>
    <i r="2">
      <x v="819"/>
    </i>
    <i r="2">
      <x v="730"/>
    </i>
    <i r="2">
      <x v="411"/>
    </i>
    <i r="2">
      <x v="590"/>
    </i>
    <i r="1">
      <x v="72"/>
    </i>
    <i r="2">
      <x v="361"/>
    </i>
    <i r="2">
      <x v="463"/>
    </i>
    <i r="2">
      <x v="155"/>
    </i>
    <i r="2">
      <x v="275"/>
    </i>
    <i r="2">
      <x v="176"/>
    </i>
    <i r="2">
      <x v="55"/>
    </i>
    <i r="2">
      <x v="189"/>
    </i>
    <i r="2">
      <x v="34"/>
    </i>
    <i r="2">
      <x v="727"/>
    </i>
    <i r="2">
      <x v="158"/>
    </i>
    <i r="1">
      <x v="82"/>
    </i>
    <i r="2">
      <x v="729"/>
    </i>
    <i r="2">
      <x v="16"/>
    </i>
    <i r="2">
      <x v="175"/>
    </i>
    <i r="2">
      <x v="343"/>
    </i>
    <i r="2">
      <x v="705"/>
    </i>
    <i r="2">
      <x v="750"/>
    </i>
    <i r="2">
      <x v="712"/>
    </i>
    <i r="2">
      <x v="274"/>
    </i>
    <i r="2">
      <x v="438"/>
    </i>
    <i r="2">
      <x v="728"/>
    </i>
    <i r="2">
      <x v="720"/>
    </i>
    <i r="2">
      <x v="636"/>
    </i>
    <i r="2">
      <x v="224"/>
    </i>
    <i r="2">
      <x v="757"/>
    </i>
    <i r="2">
      <x v="653"/>
    </i>
    <i r="2">
      <x v="652"/>
    </i>
    <i r="1">
      <x v="92"/>
    </i>
    <i r="2">
      <x v="810"/>
    </i>
    <i r="2">
      <x v="492"/>
    </i>
    <i r="1">
      <x v="100"/>
    </i>
    <i r="2">
      <x v="255"/>
    </i>
    <i r="2">
      <x v="610"/>
    </i>
    <i r="2">
      <x v="508"/>
    </i>
    <i r="2">
      <x v="253"/>
    </i>
    <i r="2">
      <x v="526"/>
    </i>
    <i r="2">
      <x v="408"/>
    </i>
    <i>
      <x v="2"/>
    </i>
    <i r="1">
      <x v="21"/>
    </i>
    <i r="2">
      <x v="194"/>
    </i>
    <i r="2">
      <x v="58"/>
    </i>
    <i r="2">
      <x v="510"/>
    </i>
    <i r="2">
      <x v="564"/>
    </i>
    <i r="2">
      <x v="567"/>
    </i>
    <i r="2">
      <x v="577"/>
    </i>
    <i r="2">
      <x v="459"/>
    </i>
    <i r="1">
      <x v="30"/>
    </i>
    <i r="2">
      <x v="562"/>
    </i>
    <i r="2">
      <x v="759"/>
    </i>
    <i r="2">
      <x v="352"/>
    </i>
    <i r="2">
      <x v="669"/>
    </i>
    <i r="2">
      <x v="417"/>
    </i>
    <i r="2">
      <x v="726"/>
    </i>
    <i r="2">
      <x v="776"/>
    </i>
    <i r="2">
      <x v="605"/>
    </i>
    <i r="2">
      <x v="481"/>
    </i>
    <i r="2">
      <x v="595"/>
    </i>
    <i r="1">
      <x v="48"/>
    </i>
    <i r="2">
      <x v="370"/>
    </i>
    <i r="2">
      <x v="647"/>
    </i>
    <i r="2">
      <x v="440"/>
    </i>
    <i r="2">
      <x v="314"/>
    </i>
    <i r="2">
      <x v="800"/>
    </i>
    <i r="2">
      <x v="804"/>
    </i>
    <i r="2">
      <x v="450"/>
    </i>
    <i r="2">
      <x v="795"/>
    </i>
    <i r="2">
      <x v="633"/>
    </i>
    <i r="2">
      <x v="798"/>
    </i>
    <i r="2">
      <x v="347"/>
    </i>
    <i r="2">
      <x v="592"/>
    </i>
    <i r="2">
      <x v="498"/>
    </i>
    <i r="1">
      <x v="70"/>
    </i>
    <i r="2">
      <x v="410"/>
    </i>
    <i r="2">
      <x v="517"/>
    </i>
    <i r="2">
      <x v="257"/>
    </i>
    <i r="2">
      <x v="617"/>
    </i>
    <i r="2">
      <x v="465"/>
    </i>
    <i r="2">
      <x v="425"/>
    </i>
    <i r="2">
      <x v="495"/>
    </i>
    <i r="2">
      <x v="536"/>
    </i>
    <i r="2">
      <x v="681"/>
    </i>
    <i r="2">
      <x v="387"/>
    </i>
    <i>
      <x v="3"/>
    </i>
    <i r="1">
      <x v="17"/>
    </i>
    <i r="2">
      <x v="522"/>
    </i>
    <i r="2">
      <x v="791"/>
    </i>
    <i r="2">
      <x v="376"/>
    </i>
    <i r="2">
      <x v="300"/>
    </i>
    <i r="2">
      <x v="501"/>
    </i>
    <i r="1">
      <x v="29"/>
    </i>
    <i r="2">
      <x v="455"/>
    </i>
    <i r="2">
      <x v="276"/>
    </i>
    <i r="2">
      <x v="612"/>
    </i>
    <i r="2">
      <x v="311"/>
    </i>
    <i r="2">
      <x v="552"/>
    </i>
    <i r="2">
      <x v="546"/>
    </i>
    <i r="1">
      <x v="49"/>
    </i>
    <i r="2">
      <x v="156"/>
    </i>
    <i r="2">
      <x v="413"/>
    </i>
    <i r="2">
      <x v="428"/>
    </i>
    <i r="2">
      <x v="402"/>
    </i>
    <i r="2">
      <x v="281"/>
    </i>
    <i r="2">
      <x v="516"/>
    </i>
    <i r="2">
      <x v="268"/>
    </i>
    <i r="2">
      <x v="278"/>
    </i>
    <i r="1">
      <x v="50"/>
    </i>
    <i r="2">
      <x v="739"/>
    </i>
    <i r="2">
      <x v="199"/>
    </i>
    <i r="2">
      <x v="201"/>
    </i>
    <i r="2">
      <x v="233"/>
    </i>
    <i r="2">
      <x v="30"/>
    </i>
    <i r="2">
      <x v="92"/>
    </i>
    <i r="2">
      <x v="127"/>
    </i>
    <i r="1">
      <x v="57"/>
    </i>
    <i r="2">
      <x v="621"/>
    </i>
    <i r="2">
      <x v="602"/>
    </i>
    <i r="2">
      <x v="505"/>
    </i>
    <i r="2">
      <x v="537"/>
    </i>
    <i r="2">
      <x v="260"/>
    </i>
    <i r="2">
      <x v="554"/>
    </i>
    <i r="2">
      <x v="565"/>
    </i>
    <i r="2">
      <x v="433"/>
    </i>
    <i r="2">
      <x v="462"/>
    </i>
    <i r="1">
      <x v="58"/>
    </i>
    <i r="2">
      <x v="779"/>
    </i>
    <i r="2">
      <x v="141"/>
    </i>
    <i r="2">
      <x v="803"/>
    </i>
    <i r="2">
      <x v="81"/>
    </i>
    <i r="2">
      <x v="65"/>
    </i>
    <i r="2">
      <x v="5"/>
    </i>
    <i>
      <x v="4"/>
    </i>
    <i r="1">
      <x v="89"/>
    </i>
    <i r="2">
      <x v="219"/>
    </i>
    <i>
      <x v="5"/>
    </i>
    <i r="1">
      <x v="19"/>
    </i>
    <i r="2">
      <x v="137"/>
    </i>
    <i r="2">
      <x v="766"/>
    </i>
    <i r="2">
      <x v="109"/>
    </i>
    <i r="2">
      <x v="11"/>
    </i>
    <i r="1">
      <x v="36"/>
    </i>
    <i r="2">
      <x v="169"/>
    </i>
    <i r="2">
      <x v="188"/>
    </i>
    <i r="2">
      <x v="98"/>
    </i>
    <i>
      <x v="6"/>
    </i>
    <i r="1">
      <x v="6"/>
    </i>
    <i r="2">
      <x v="773"/>
    </i>
    <i r="2">
      <x v="29"/>
    </i>
    <i r="2">
      <x v="71"/>
    </i>
    <i r="2">
      <x v="106"/>
    </i>
    <i r="2">
      <x v="693"/>
    </i>
    <i r="2">
      <x v="783"/>
    </i>
    <i r="1">
      <x v="8"/>
    </i>
    <i r="2">
      <x v="615"/>
    </i>
    <i r="2">
      <x v="294"/>
    </i>
    <i r="2">
      <x v="551"/>
    </i>
    <i r="2">
      <x v="295"/>
    </i>
    <i r="2">
      <x v="541"/>
    </i>
    <i r="1">
      <x v="11"/>
    </i>
    <i r="2">
      <x v="164"/>
    </i>
    <i r="2">
      <x v="449"/>
    </i>
    <i r="2">
      <x v="489"/>
    </i>
    <i r="2">
      <x v="751"/>
    </i>
    <i r="2">
      <x v="530"/>
    </i>
    <i r="2">
      <x v="366"/>
    </i>
    <i r="2">
      <x v="666"/>
    </i>
    <i r="2">
      <x v="365"/>
    </i>
    <i r="2">
      <x v="557"/>
    </i>
    <i r="2">
      <x v="688"/>
    </i>
    <i r="2">
      <x v="704"/>
    </i>
    <i r="2">
      <x v="477"/>
    </i>
    <i r="1">
      <x v="39"/>
    </i>
    <i r="2">
      <x v="452"/>
    </i>
    <i r="2">
      <x v="529"/>
    </i>
    <i r="2">
      <x v="409"/>
    </i>
    <i r="2">
      <x v="279"/>
    </i>
    <i r="2">
      <x v="418"/>
    </i>
    <i r="2">
      <x v="375"/>
    </i>
    <i r="2">
      <x v="266"/>
    </i>
    <i r="2">
      <x v="391"/>
    </i>
    <i r="1">
      <x v="45"/>
    </i>
    <i r="2">
      <x v="399"/>
    </i>
    <i r="2">
      <x v="329"/>
    </i>
    <i r="2">
      <x v="386"/>
    </i>
    <i r="2">
      <x v="461"/>
    </i>
    <i r="2">
      <x v="157"/>
    </i>
    <i r="2">
      <x v="478"/>
    </i>
    <i r="2">
      <x v="359"/>
    </i>
    <i r="2">
      <x v="685"/>
    </i>
    <i r="2">
      <x v="290"/>
    </i>
    <i r="2">
      <x v="822"/>
    </i>
    <i r="2">
      <x v="697"/>
    </i>
    <i r="1">
      <x v="64"/>
    </i>
    <i r="2">
      <x v="528"/>
    </i>
    <i r="2">
      <x v="676"/>
    </i>
    <i r="2">
      <x v="545"/>
    </i>
    <i r="2">
      <x v="248"/>
    </i>
    <i r="2">
      <x v="735"/>
    </i>
    <i r="2">
      <x v="772"/>
    </i>
    <i r="2">
      <x v="778"/>
    </i>
    <i r="2">
      <x v="122"/>
    </i>
    <i r="1">
      <x v="68"/>
    </i>
    <i r="2">
      <x v="238"/>
    </i>
    <i r="2">
      <x v="637"/>
    </i>
    <i r="2">
      <x v="326"/>
    </i>
    <i r="2">
      <x v="434"/>
    </i>
    <i r="2">
      <x v="467"/>
    </i>
    <i r="2">
      <x v="820"/>
    </i>
    <i r="2">
      <x v="609"/>
    </i>
    <i r="2">
      <x v="12"/>
    </i>
    <i r="1">
      <x v="69"/>
    </i>
    <i r="2">
      <x v="542"/>
    </i>
    <i r="2">
      <x v="620"/>
    </i>
    <i r="2">
      <x v="576"/>
    </i>
    <i r="2">
      <x v="549"/>
    </i>
    <i r="1">
      <x v="71"/>
    </i>
    <i r="2">
      <x v="485"/>
    </i>
    <i r="2">
      <x v="623"/>
    </i>
    <i r="2">
      <x v="568"/>
    </i>
    <i r="2">
      <x v="660"/>
    </i>
    <i r="2">
      <x v="573"/>
    </i>
    <i r="2">
      <x v="634"/>
    </i>
    <i r="2">
      <x v="654"/>
    </i>
    <i r="2">
      <x v="596"/>
    </i>
    <i r="2">
      <x v="627"/>
    </i>
    <i r="2">
      <x v="601"/>
    </i>
    <i r="2">
      <x v="543"/>
    </i>
    <i r="2">
      <x v="439"/>
    </i>
    <i r="1">
      <x v="99"/>
    </i>
    <i r="2">
      <x v="308"/>
    </i>
    <i r="2">
      <x v="588"/>
    </i>
    <i r="2">
      <x v="566"/>
    </i>
    <i r="2">
      <x v="584"/>
    </i>
    <i r="2">
      <x v="632"/>
    </i>
    <i r="2">
      <x v="390"/>
    </i>
    <i r="2">
      <x v="512"/>
    </i>
    <i r="2">
      <x v="515"/>
    </i>
    <i r="2">
      <x v="416"/>
    </i>
    <i r="2">
      <x v="570"/>
    </i>
    <i r="2">
      <x v="553"/>
    </i>
    <i r="2">
      <x v="371"/>
    </i>
    <i r="2">
      <x v="579"/>
    </i>
    <i>
      <x v="7"/>
    </i>
    <i r="1">
      <x v="34"/>
    </i>
    <i r="2">
      <x v="160"/>
    </i>
    <i r="2">
      <x v="816"/>
    </i>
    <i r="2">
      <x v="261"/>
    </i>
    <i r="2">
      <x v="494"/>
    </i>
    <i r="2">
      <x v="309"/>
    </i>
    <i r="2">
      <x v="335"/>
    </i>
    <i r="2">
      <x v="401"/>
    </i>
    <i r="2">
      <x v="445"/>
    </i>
    <i r="2">
      <x v="270"/>
    </i>
    <i r="2">
      <x v="646"/>
    </i>
    <i>
      <x v="8"/>
    </i>
    <i r="1">
      <x v="35"/>
    </i>
    <i r="2">
      <x v="412"/>
    </i>
    <i r="2">
      <x v="272"/>
    </i>
    <i r="2">
      <x v="497"/>
    </i>
    <i>
      <x v="9"/>
    </i>
    <i r="1">
      <x v="1"/>
    </i>
    <i r="2">
      <x v="547"/>
    </i>
    <i r="2">
      <x v="829"/>
    </i>
    <i r="2">
      <x v="808"/>
    </i>
    <i r="2">
      <x v="90"/>
    </i>
    <i r="2">
      <x v="85"/>
    </i>
    <i r="2">
      <x v="424"/>
    </i>
    <i r="2">
      <x v="86"/>
    </i>
    <i r="2">
      <x v="558"/>
    </i>
    <i r="2">
      <x v="134"/>
    </i>
    <i r="2">
      <x v="548"/>
    </i>
    <i r="2">
      <x v="345"/>
    </i>
    <i r="2">
      <x v="571"/>
    </i>
    <i r="2">
      <x v="130"/>
    </i>
    <i r="1">
      <x v="73"/>
    </i>
    <i r="2">
      <x v="205"/>
    </i>
    <i r="2">
      <x v="51"/>
    </i>
    <i r="2">
      <x v="38"/>
    </i>
    <i r="2">
      <x v="35"/>
    </i>
    <i r="2">
      <x v="70"/>
    </i>
    <i r="2">
      <x v="806"/>
    </i>
    <i r="2">
      <x v="700"/>
    </i>
    <i r="2">
      <x v="42"/>
    </i>
    <i r="2">
      <x v="101"/>
    </i>
    <i r="2">
      <x v="814"/>
    </i>
    <i r="2">
      <x v="222"/>
    </i>
    <i r="2">
      <x v="197"/>
    </i>
    <i r="2">
      <x v="689"/>
    </i>
    <i r="2">
      <x v="670"/>
    </i>
    <i r="2">
      <x v="132"/>
    </i>
    <i r="2">
      <x v="195"/>
    </i>
    <i r="2">
      <x v="407"/>
    </i>
    <i r="2">
      <x v="714"/>
    </i>
    <i r="2">
      <x v="105"/>
    </i>
    <i r="2">
      <x v="20"/>
    </i>
    <i r="2">
      <x v="77"/>
    </i>
    <i r="2">
      <x v="722"/>
    </i>
    <i r="2">
      <x v="74"/>
    </i>
    <i r="2">
      <x v="27"/>
    </i>
    <i r="2">
      <x v="181"/>
    </i>
    <i r="2">
      <x v="78"/>
    </i>
    <i r="2">
      <x v="753"/>
    </i>
    <i r="2">
      <x v="715"/>
    </i>
    <i r="2">
      <x v="362"/>
    </i>
    <i r="2">
      <x v="66"/>
    </i>
    <i r="2">
      <x v="15"/>
    </i>
    <i r="1">
      <x v="74"/>
    </i>
    <i r="2">
      <x v="809"/>
    </i>
    <i r="2">
      <x v="108"/>
    </i>
    <i r="2">
      <x v="684"/>
    </i>
    <i r="2">
      <x v="597"/>
    </i>
    <i r="2">
      <x v="170"/>
    </i>
    <i r="2">
      <x v="711"/>
    </i>
    <i r="2">
      <x v="797"/>
    </i>
    <i r="2">
      <x v="709"/>
    </i>
    <i r="2">
      <x v="282"/>
    </i>
    <i r="2">
      <x v="742"/>
    </i>
    <i r="2">
      <x v="758"/>
    </i>
    <i r="1">
      <x v="77"/>
    </i>
    <i r="2">
      <x v="154"/>
    </i>
    <i r="2">
      <x v="213"/>
    </i>
    <i r="2">
      <x v="180"/>
    </i>
    <i r="2">
      <x v="183"/>
    </i>
    <i r="2">
      <x v="657"/>
    </i>
    <i r="2">
      <x v="211"/>
    </i>
    <i r="2">
      <x v="187"/>
    </i>
    <i r="2">
      <x v="198"/>
    </i>
    <i r="2">
      <x v="655"/>
    </i>
    <i r="2">
      <x v="241"/>
    </i>
    <i r="2">
      <x v="165"/>
    </i>
    <i r="2">
      <x v="208"/>
    </i>
    <i r="2">
      <x v="264"/>
    </i>
    <i r="2">
      <x v="671"/>
    </i>
    <i r="1">
      <x v="88"/>
    </i>
    <i r="2">
      <x v="661"/>
    </i>
    <i r="2">
      <x v="599"/>
    </i>
    <i r="2">
      <x v="59"/>
    </i>
    <i r="2">
      <x v="10"/>
    </i>
    <i r="2">
      <x v="724"/>
    </i>
    <i r="2">
      <x v="39"/>
    </i>
    <i r="2">
      <x v="103"/>
    </i>
    <i r="2">
      <x v="190"/>
    </i>
    <i r="2">
      <x v="177"/>
    </i>
    <i r="2">
      <x v="581"/>
    </i>
    <i r="2">
      <x v="116"/>
    </i>
    <i>
      <x v="10"/>
    </i>
    <i r="1">
      <x v="27"/>
    </i>
    <i r="2">
      <x v="540"/>
    </i>
    <i r="2">
      <x v="662"/>
    </i>
    <i r="2">
      <x v="640"/>
    </i>
    <i r="2">
      <x v="679"/>
    </i>
    <i r="2">
      <x v="502"/>
    </i>
    <i r="1">
      <x v="46"/>
    </i>
    <i r="2">
      <x v="663"/>
    </i>
    <i r="2">
      <x v="475"/>
    </i>
    <i r="2">
      <x v="650"/>
    </i>
    <i r="2">
      <x v="69"/>
    </i>
    <i r="2">
      <x v="7"/>
    </i>
    <i r="2">
      <x v="533"/>
    </i>
    <i r="1">
      <x v="76"/>
    </i>
    <i r="2">
      <x v="135"/>
    </i>
    <i r="2">
      <x v="145"/>
    </i>
    <i r="2">
      <x v="8"/>
    </i>
    <i r="2">
      <x v="100"/>
    </i>
    <i r="1">
      <x v="85"/>
    </i>
    <i r="2">
      <x v="680"/>
    </i>
    <i r="2">
      <x v="560"/>
    </i>
    <i r="2">
      <x v="687"/>
    </i>
    <i r="2">
      <x v="503"/>
    </i>
    <i r="1">
      <x v="87"/>
    </i>
    <i r="2">
      <x v="44"/>
    </i>
    <i r="2">
      <x v="575"/>
    </i>
    <i r="2">
      <x v="93"/>
    </i>
    <i r="2">
      <x v="665"/>
    </i>
    <i r="2">
      <x v="147"/>
    </i>
    <i r="1">
      <x v="93"/>
    </i>
    <i r="2">
      <x v="94"/>
    </i>
    <i r="2">
      <x v="115"/>
    </i>
    <i r="2">
      <x v="626"/>
    </i>
    <i r="2">
      <x v="824"/>
    </i>
    <i r="2">
      <x v="97"/>
    </i>
    <i r="1">
      <x v="94"/>
    </i>
    <i r="2">
      <x v="752"/>
    </i>
    <i r="2">
      <x v="247"/>
    </i>
    <i r="2">
      <x v="628"/>
    </i>
    <i r="2">
      <x v="2"/>
    </i>
    <i r="2">
      <x v="683"/>
    </i>
    <i r="2">
      <x v="471"/>
    </i>
    <i r="2">
      <x v="678"/>
    </i>
    <i r="2">
      <x v="383"/>
    </i>
    <i r="1">
      <x v="101"/>
    </i>
    <i r="2">
      <x v="426"/>
    </i>
    <i r="2">
      <x v="591"/>
    </i>
    <i r="2">
      <x v="312"/>
    </i>
    <i r="2">
      <x v="799"/>
    </i>
    <i r="2">
      <x v="746"/>
    </i>
    <i r="2">
      <x v="473"/>
    </i>
    <i r="2">
      <x v="506"/>
    </i>
    <i r="2">
      <x v="519"/>
    </i>
    <i r="2">
      <x v="138"/>
    </i>
    <i r="2">
      <x v="827"/>
    </i>
    <i r="2">
      <x v="598"/>
    </i>
    <i r="2">
      <x v="204"/>
    </i>
    <i>
      <x v="11"/>
    </i>
    <i r="1">
      <x v="53"/>
    </i>
    <i r="2">
      <x v="150"/>
    </i>
    <i r="2">
      <x v="690"/>
    </i>
    <i r="2">
      <x v="672"/>
    </i>
    <i r="2">
      <x v="648"/>
    </i>
    <i>
      <x v="12"/>
    </i>
    <i r="1">
      <x v="65"/>
    </i>
    <i r="2">
      <x v="513"/>
    </i>
    <i r="2">
      <x v="587"/>
    </i>
    <i r="2">
      <x v="3"/>
    </i>
    <i r="2">
      <x v="354"/>
    </i>
    <i r="2">
      <x v="61"/>
    </i>
    <i r="2">
      <x v="334"/>
    </i>
    <i r="2">
      <x v="356"/>
    </i>
    <i r="2">
      <x v="658"/>
    </i>
    <i r="2">
      <x v="608"/>
    </i>
    <i>
      <x v="13"/>
    </i>
    <i r="1">
      <x v="67"/>
    </i>
    <i r="2">
      <x v="673"/>
    </i>
    <i>
      <x v="14"/>
    </i>
    <i r="1">
      <x v="13"/>
    </i>
    <i r="2">
      <x v="251"/>
    </i>
    <i r="2">
      <x v="368"/>
    </i>
    <i r="2">
      <x v="668"/>
    </i>
    <i r="2">
      <x v="527"/>
    </i>
    <i r="2">
      <x v="430"/>
    </i>
    <i r="2">
      <x v="604"/>
    </i>
    <i r="2">
      <x v="310"/>
    </i>
    <i r="2">
      <x v="470"/>
    </i>
    <i r="1">
      <x v="28"/>
    </i>
    <i r="2">
      <x v="518"/>
    </i>
    <i r="2">
      <x v="469"/>
    </i>
    <i r="2">
      <x v="357"/>
    </i>
    <i r="2">
      <x v="267"/>
    </i>
    <i r="2">
      <x v="555"/>
    </i>
    <i r="2">
      <x v="111"/>
    </i>
    <i r="2">
      <x v="21"/>
    </i>
    <i r="2">
      <x v="96"/>
    </i>
    <i r="2">
      <x v="350"/>
    </i>
    <i r="1">
      <x v="63"/>
    </i>
    <i r="2">
      <x v="142"/>
    </i>
    <i r="2">
      <x v="32"/>
    </i>
    <i r="2">
      <x v="719"/>
    </i>
    <i r="2">
      <x v="793"/>
    </i>
    <i r="2">
      <x v="206"/>
    </i>
    <i r="2">
      <x v="780"/>
    </i>
    <i r="2">
      <x v="600"/>
    </i>
    <i r="2">
      <x v="17"/>
    </i>
    <i r="2">
      <x v="60"/>
    </i>
    <i r="2">
      <x v="805"/>
    </i>
    <i r="1">
      <x v="75"/>
    </i>
    <i r="2">
      <x v="394"/>
    </i>
    <i r="2">
      <x v="223"/>
    </i>
    <i r="2">
      <x v="168"/>
    </i>
    <i r="2">
      <x v="218"/>
    </i>
    <i r="2">
      <x v="171"/>
    </i>
    <i r="2">
      <x v="226"/>
    </i>
    <i r="2">
      <x v="229"/>
    </i>
    <i r="2">
      <x v="395"/>
    </i>
    <i r="2">
      <x v="651"/>
    </i>
    <i r="2">
      <x v="441"/>
    </i>
    <i r="1">
      <x v="86"/>
    </i>
    <i r="2">
      <x v="813"/>
    </i>
    <i r="2">
      <x v="694"/>
    </i>
    <i r="2">
      <x v="148"/>
    </i>
    <i r="2">
      <x v="682"/>
    </i>
    <i r="2">
      <x v="184"/>
    </i>
    <i r="2">
      <x v="95"/>
    </i>
    <i r="2">
      <x v="582"/>
    </i>
    <i r="2">
      <x v="67"/>
    </i>
    <i r="2">
      <x v="152"/>
    </i>
    <i r="2">
      <x v="738"/>
    </i>
    <i r="2">
      <x v="36"/>
    </i>
    <i r="2">
      <x v="193"/>
    </i>
    <i r="2">
      <x v="125"/>
    </i>
    <i r="2">
      <x v="262"/>
    </i>
    <i r="2">
      <x v="363"/>
    </i>
    <i r="2">
      <x v="761"/>
    </i>
    <i r="2">
      <x v="23"/>
    </i>
    <i>
      <x v="15"/>
    </i>
    <i r="1">
      <x v="15"/>
    </i>
    <i r="2">
      <x v="315"/>
    </i>
    <i r="2">
      <x v="244"/>
    </i>
    <i r="2">
      <x v="331"/>
    </i>
    <i r="2">
      <x v="304"/>
    </i>
    <i r="2">
      <x v="613"/>
    </i>
    <i r="2">
      <x v="504"/>
    </i>
    <i r="2">
      <x v="589"/>
    </i>
    <i r="2">
      <x v="277"/>
    </i>
    <i r="1">
      <x v="16"/>
    </i>
    <i r="2">
      <x v="789"/>
    </i>
    <i r="2">
      <x v="186"/>
    </i>
    <i r="2">
      <x v="6"/>
    </i>
    <i r="2">
      <x v="68"/>
    </i>
    <i r="2">
      <x v="677"/>
    </i>
    <i r="2">
      <x v="144"/>
    </i>
    <i r="2">
      <x v="777"/>
    </i>
    <i r="2">
      <x v="64"/>
    </i>
    <i r="2">
      <x v="228"/>
    </i>
    <i r="2">
      <x v="207"/>
    </i>
    <i r="1">
      <x v="18"/>
    </i>
    <i r="2">
      <x v="149"/>
    </i>
    <i r="2">
      <x v="75"/>
    </i>
    <i r="2">
      <x v="265"/>
    </i>
    <i r="2">
      <x v="378"/>
    </i>
    <i r="2">
      <x v="91"/>
    </i>
    <i r="2">
      <x v="26"/>
    </i>
    <i r="1">
      <x v="22"/>
    </i>
    <i r="2">
      <x v="427"/>
    </i>
    <i r="2">
      <x v="493"/>
    </i>
    <i r="2">
      <x v="351"/>
    </i>
    <i r="2">
      <x v="249"/>
    </i>
    <i r="2">
      <x v="415"/>
    </i>
    <i r="2">
      <x v="388"/>
    </i>
    <i r="1">
      <x v="23"/>
    </i>
    <i r="2">
      <x v="443"/>
    </i>
    <i r="2">
      <x v="220"/>
    </i>
    <i r="2">
      <x v="457"/>
    </i>
    <i r="2">
      <x v="563"/>
    </i>
    <i r="1">
      <x v="24"/>
    </i>
    <i r="2">
      <x v="397"/>
    </i>
    <i r="2">
      <x v="639"/>
    </i>
    <i r="2">
      <x v="336"/>
    </i>
    <i r="2">
      <x v="297"/>
    </i>
    <i r="2">
      <x v="291"/>
    </i>
    <i r="2">
      <x v="405"/>
    </i>
    <i r="2">
      <x v="419"/>
    </i>
    <i r="2">
      <x v="325"/>
    </i>
    <i r="2">
      <x v="460"/>
    </i>
    <i r="2">
      <x v="305"/>
    </i>
    <i r="2">
      <x v="263"/>
    </i>
    <i r="1">
      <x v="33"/>
    </i>
    <i r="2">
      <x v="107"/>
    </i>
    <i r="2">
      <x v="159"/>
    </i>
    <i r="2">
      <x v="231"/>
    </i>
    <i r="2">
      <x v="718"/>
    </i>
    <i r="2">
      <x v="120"/>
    </i>
    <i r="2">
      <x v="298"/>
    </i>
    <i r="2">
      <x v="14"/>
    </i>
    <i r="2">
      <x v="614"/>
    </i>
    <i r="2">
      <x v="482"/>
    </i>
    <i r="2">
      <x v="87"/>
    </i>
    <i r="1">
      <x v="44"/>
    </i>
    <i r="2">
      <x v="404"/>
    </i>
    <i r="2">
      <x v="453"/>
    </i>
    <i r="2">
      <x v="355"/>
    </i>
    <i r="2">
      <x v="606"/>
    </i>
    <i r="2">
      <x v="367"/>
    </i>
    <i r="2">
      <x v="476"/>
    </i>
    <i r="1">
      <x v="54"/>
    </i>
    <i r="2">
      <x v="52"/>
    </i>
    <i r="2">
      <x v="83"/>
    </i>
    <i r="2">
      <x v="734"/>
    </i>
    <i r="1">
      <x v="60"/>
    </i>
    <i r="2">
      <x v="525"/>
    </i>
    <i r="2">
      <x v="624"/>
    </i>
    <i r="2">
      <x v="1"/>
    </i>
    <i r="2">
      <x v="239"/>
    </i>
    <i r="2">
      <x v="708"/>
    </i>
    <i r="2">
      <x v="811"/>
    </i>
    <i r="2">
      <x v="744"/>
    </i>
    <i r="1">
      <x v="79"/>
    </i>
    <i r="2">
      <x v="161"/>
    </i>
    <i r="2">
      <x v="57"/>
    </i>
    <i r="2">
      <x v="117"/>
    </i>
    <i r="2">
      <x v="6"/>
    </i>
    <i r="2">
      <x v="338"/>
    </i>
    <i r="2">
      <x v="431"/>
    </i>
    <i r="2">
      <x v="88"/>
    </i>
    <i r="2">
      <x v="56"/>
    </i>
    <i r="1">
      <x v="98"/>
    </i>
    <i r="2">
      <x v="112"/>
    </i>
    <i r="2">
      <x v="603"/>
    </i>
    <i r="2">
      <x v="692"/>
    </i>
    <i>
      <x v="16"/>
    </i>
    <i r="1">
      <x v="7"/>
    </i>
    <i r="2">
      <x v="740"/>
    </i>
    <i r="2">
      <x v="99"/>
    </i>
    <i r="2">
      <x v="79"/>
    </i>
    <i r="2">
      <x v="815"/>
    </i>
    <i r="1">
      <x v="9"/>
    </i>
    <i r="2">
      <x v="28"/>
    </i>
    <i r="2">
      <x v="472"/>
    </i>
    <i r="2">
      <x v="54"/>
    </i>
    <i r="2">
      <x v="48"/>
    </i>
    <i r="2">
      <x v="429"/>
    </i>
    <i r="2">
      <x v="82"/>
    </i>
    <i r="1">
      <x v="10"/>
    </i>
    <i r="2">
      <x v="348"/>
    </i>
    <i r="2">
      <x v="202"/>
    </i>
    <i r="2">
      <x v="524"/>
    </i>
    <i r="2">
      <x v="569"/>
    </i>
    <i r="2">
      <x v="215"/>
    </i>
    <i r="2">
      <x v="129"/>
    </i>
    <i r="2">
      <x v="788"/>
    </i>
    <i r="2">
      <x v="802"/>
    </i>
    <i r="2">
      <x v="702"/>
    </i>
    <i r="1">
      <x v="31"/>
    </i>
    <i r="2">
      <x v="812"/>
    </i>
    <i r="2">
      <x v="631"/>
    </i>
    <i r="2">
      <x v="625"/>
    </i>
    <i r="2">
      <x v="214"/>
    </i>
    <i r="2">
      <x v="124"/>
    </i>
    <i r="2">
      <x v="13"/>
    </i>
    <i r="2">
      <x v="19"/>
    </i>
    <i r="2">
      <x v="760"/>
    </i>
    <i r="1">
      <x v="32"/>
    </i>
    <i r="2">
      <x v="303"/>
    </i>
    <i r="2">
      <x v="448"/>
    </i>
    <i r="2">
      <x v="346"/>
    </i>
    <i r="2">
      <x v="382"/>
    </i>
    <i r="2">
      <x v="659"/>
    </i>
    <i r="2">
      <x v="324"/>
    </i>
    <i r="2">
      <x v="380"/>
    </i>
    <i r="2">
      <x v="319"/>
    </i>
    <i r="2">
      <x v="293"/>
    </i>
    <i r="2">
      <x v="250"/>
    </i>
    <i r="1">
      <x v="37"/>
    </i>
    <i r="2">
      <x v="146"/>
    </i>
    <i r="2">
      <x v="126"/>
    </i>
    <i r="2">
      <x v="733"/>
    </i>
    <i r="2">
      <x v="731"/>
    </i>
    <i r="2">
      <x v="230"/>
    </i>
    <i r="2">
      <x v="823"/>
    </i>
    <i r="1">
      <x v="43"/>
    </i>
    <i r="2">
      <x v="423"/>
    </i>
    <i r="2">
      <x v="167"/>
    </i>
    <i r="2">
      <x v="185"/>
    </i>
    <i r="2">
      <x v="84"/>
    </i>
    <i r="2">
      <x v="18"/>
    </i>
    <i r="1">
      <x v="47"/>
    </i>
    <i r="2">
      <x v="22"/>
    </i>
    <i r="2">
      <x v="200"/>
    </i>
    <i r="2">
      <x v="123"/>
    </i>
    <i r="2">
      <x v="339"/>
    </i>
    <i r="2">
      <x v="203"/>
    </i>
    <i r="2">
      <x v="296"/>
    </i>
    <i r="2">
      <x v="72"/>
    </i>
    <i r="2">
      <x v="227"/>
    </i>
    <i r="2">
      <x v="225"/>
    </i>
    <i r="2">
      <x v="283"/>
    </i>
    <i r="1">
      <x v="59"/>
    </i>
    <i r="2">
      <x v="332"/>
    </i>
    <i r="2">
      <x v="385"/>
    </i>
    <i r="2">
      <x v="535"/>
    </i>
    <i r="2">
      <x v="384"/>
    </i>
    <i r="2">
      <x v="369"/>
    </i>
    <i r="1">
      <x v="61"/>
    </i>
    <i r="2">
      <x v="318"/>
    </i>
    <i r="2">
      <x v="619"/>
    </i>
    <i r="2">
      <x v="320"/>
    </i>
    <i r="2">
      <x v="317"/>
    </i>
    <i r="2">
      <x v="333"/>
    </i>
    <i r="1">
      <x v="80"/>
    </i>
    <i r="2">
      <x v="754"/>
    </i>
    <i r="2">
      <x v="89"/>
    </i>
    <i r="2">
      <x v="118"/>
    </i>
    <i r="1">
      <x v="90"/>
    </i>
    <i r="2">
      <x v="539"/>
    </i>
    <i r="2">
      <x v="307"/>
    </i>
    <i r="2">
      <x v="420"/>
    </i>
    <i r="2">
      <x v="372"/>
    </i>
    <i r="2">
      <x v="594"/>
    </i>
    <i r="1">
      <x v="91"/>
    </i>
    <i r="2">
      <x v="781"/>
    </i>
    <i r="2">
      <x v="166"/>
    </i>
    <i r="2">
      <x v="210"/>
    </i>
    <i r="2">
      <x v="53"/>
    </i>
    <i r="2">
      <x v="593"/>
    </i>
    <i>
      <x v="17"/>
    </i>
    <i r="1">
      <x v="56"/>
    </i>
    <i r="2">
      <x v="488"/>
    </i>
    <i r="2">
      <x v="474"/>
    </i>
    <i r="2">
      <x v="644"/>
    </i>
    <i r="2">
      <x v="358"/>
    </i>
    <i r="2">
      <x v="578"/>
    </i>
    <i r="2">
      <x v="284"/>
    </i>
    <i r="2">
      <x v="286"/>
    </i>
    <i r="2">
      <x v="491"/>
    </i>
    <i r="2">
      <x v="285"/>
    </i>
    <i r="2">
      <x v="377"/>
    </i>
    <i r="2">
      <x v="641"/>
    </i>
    <i r="2">
      <x v="611"/>
    </i>
    <i r="2">
      <x v="364"/>
    </i>
    <i r="1">
      <x v="62"/>
    </i>
    <i r="2">
      <x v="280"/>
    </i>
    <i r="2">
      <x v="287"/>
    </i>
    <i r="2">
      <x v="487"/>
    </i>
    <i r="2">
      <x v="421"/>
    </i>
    <i r="2">
      <x v="642"/>
    </i>
    <i r="2">
      <x v="236"/>
    </i>
    <i r="2">
      <x v="258"/>
    </i>
    <i r="2">
      <x v="353"/>
    </i>
    <i r="2">
      <x v="436"/>
    </i>
    <i r="2">
      <x v="699"/>
    </i>
    <i r="1">
      <x v="66"/>
    </i>
    <i r="2">
      <x v="217"/>
    </i>
    <i r="2">
      <x v="196"/>
    </i>
    <i r="2">
      <x v="432"/>
    </i>
    <i r="2">
      <x v="796"/>
    </i>
    <i r="2">
      <x v="523"/>
    </i>
    <i r="2">
      <x v="456"/>
    </i>
    <i r="2">
      <x v="393"/>
    </i>
    <i r="1">
      <x v="83"/>
    </i>
    <i r="2">
      <x v="831"/>
    </i>
    <i r="2">
      <x v="792"/>
    </i>
    <i r="2">
      <x v="133"/>
    </i>
    <i r="2">
      <x v="721"/>
    </i>
    <i r="2">
      <x v="830"/>
    </i>
    <i r="2">
      <x v="4"/>
    </i>
    <i r="2">
      <x v="496"/>
    </i>
    <i r="2">
      <x v="756"/>
    </i>
    <i r="2">
      <x v="47"/>
    </i>
    <i r="2">
      <x v="801"/>
    </i>
    <i r="1">
      <x v="97"/>
    </i>
    <i r="2">
      <x v="41"/>
    </i>
    <i r="2">
      <x v="782"/>
    </i>
    <i r="2">
      <x v="288"/>
    </i>
    <i r="2">
      <x v="49"/>
    </i>
    <i r="2">
      <x v="63"/>
    </i>
    <i r="2">
      <x v="80"/>
    </i>
    <i r="2">
      <x v="686"/>
    </i>
    <i r="2">
      <x v="774"/>
    </i>
    <i>
      <x v="18"/>
    </i>
    <i r="1">
      <x v="3"/>
    </i>
    <i r="2">
      <x v="786"/>
    </i>
    <i r="2">
      <x v="717"/>
    </i>
    <i r="2">
      <x v="50"/>
    </i>
    <i r="2">
      <x v="37"/>
    </i>
    <i r="2">
      <x v="762"/>
    </i>
    <i r="2">
      <x v="768"/>
    </i>
    <i r="2">
      <x v="674"/>
    </i>
    <i r="2">
      <x v="723"/>
    </i>
    <i r="2">
      <x v="664"/>
    </i>
    <i r="1">
      <x v="4"/>
    </i>
    <i r="2">
      <x v="499"/>
    </i>
    <i r="2">
      <x v="273"/>
    </i>
    <i r="2">
      <x v="645"/>
    </i>
    <i r="2">
      <x v="269"/>
    </i>
    <i r="2">
      <x v="446"/>
    </i>
    <i r="2">
      <x v="246"/>
    </i>
    <i r="2">
      <x v="520"/>
    </i>
    <i r="2">
      <x v="483"/>
    </i>
    <i r="2">
      <x v="556"/>
    </i>
    <i r="2">
      <x v="301"/>
    </i>
    <i r="2">
      <x v="327"/>
    </i>
    <i r="2">
      <x v="486"/>
    </i>
    <i r="1">
      <x v="12"/>
    </i>
    <i r="2">
      <x v="630"/>
    </i>
    <i r="2">
      <x v="713"/>
    </i>
    <i r="2">
      <x v="638"/>
    </i>
    <i r="2">
      <x v="153"/>
    </i>
    <i r="2">
      <x v="237"/>
    </i>
    <i r="2">
      <x v="559"/>
    </i>
    <i r="2">
      <x v="178"/>
    </i>
    <i r="2">
      <x v="550"/>
    </i>
    <i r="2">
      <x v="572"/>
    </i>
    <i r="2">
      <x v="616"/>
    </i>
    <i r="2">
      <x/>
    </i>
    <i r="2">
      <x v="825"/>
    </i>
    <i r="2">
      <x v="442"/>
    </i>
    <i r="1">
      <x v="40"/>
    </i>
    <i r="2">
      <x v="24"/>
    </i>
    <i r="2">
      <x v="532"/>
    </i>
    <i r="2">
      <x v="240"/>
    </i>
    <i r="2">
      <x v="745"/>
    </i>
    <i r="2">
      <x v="182"/>
    </i>
    <i r="1">
      <x v="95"/>
    </i>
    <i r="2">
      <x v="406"/>
    </i>
    <i r="2">
      <x v="349"/>
    </i>
    <i r="2">
      <x v="414"/>
    </i>
    <i r="2">
      <x v="400"/>
    </i>
    <i r="2">
      <x v="437"/>
    </i>
    <i r="2">
      <x v="398"/>
    </i>
    <i r="2">
      <x v="466"/>
    </i>
    <i r="2">
      <x v="622"/>
    </i>
    <i r="1">
      <x v="96"/>
    </i>
    <i r="2">
      <x v="583"/>
    </i>
    <i r="2">
      <x v="514"/>
    </i>
    <i r="2">
      <x v="736"/>
    </i>
    <i r="2">
      <x v="209"/>
    </i>
    <i r="2">
      <x v="299"/>
    </i>
    <i r="2">
      <x v="256"/>
    </i>
    <i r="2">
      <x v="292"/>
    </i>
    <i r="2">
      <x v="289"/>
    </i>
    <i r="2">
      <x v="306"/>
    </i>
    <i r="2">
      <x v="271"/>
    </i>
    <i r="2">
      <x v="749"/>
    </i>
    <i r="2">
      <x v="62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Mandats accompagnés de pièces justificatives dématérialisées (taux) T4 2018" fld="19" subtotal="average" baseField="2" baseItem="14" numFmtId="9"/>
    <dataField name="Mandats accompagnés de pièces justificatives dématérialisées (taux) T1 2019" fld="18" subtotal="average" baseField="2" baseItem="14" numFmtId="9"/>
    <dataField name="Mandats accompagnés de pièces justificatives dématérialisées (taux) T2 2019" fld="17" subtotal="average" baseField="1" baseItem="0" numFmtId="9"/>
    <dataField name="Mandats accompagnés de pièces justificatives dématérialisées (taux) T3 2019" fld="13" subtotal="average" baseField="1" baseItem="0" numFmtId="9"/>
    <dataField name=" Indicateur évolution dématérialisation entre T4_2018 et T1_2019" fld="20" subtotal="product" baseField="1" baseItem="0" numFmtId="9"/>
    <dataField name="Indicateur évolution dématérialisation (&gt; 30%) entre  T4_2018 et T3_2019" fld="21" subtotal="product" baseField="1" baseItem="0"/>
    <dataField name="Nb Factures Chorus Pro en 2019" fld="25" baseField="1" baseItem="0"/>
    <dataField name="Indicateur de rematérialisation des factures en T3_2019" fld="28" subtotal="min" baseField="1" baseItem="0"/>
  </dataFields>
  <formats count="1526">
    <format dxfId="262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623">
      <pivotArea field="1" type="button" dataOnly="0" labelOnly="1" outline="0" axis="axisRow" fieldPosition="0"/>
    </format>
    <format dxfId="2622">
      <pivotArea dataOnly="0" labelOnly="1" outline="0" fieldPosition="0">
        <references count="1">
          <reference field="4294967294" count="3">
            <x v="0"/>
            <x v="1"/>
            <x v="4"/>
          </reference>
        </references>
      </pivotArea>
    </format>
    <format dxfId="26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1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16">
      <pivotArea outline="0" fieldPosition="0">
        <references count="1">
          <reference field="4294967294" count="1">
            <x v="2"/>
          </reference>
        </references>
      </pivotArea>
    </format>
    <format dxfId="261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0"/>
          </reference>
        </references>
      </pivotArea>
    </format>
    <format dxfId="261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261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0"/>
          </reference>
          <reference field="6" count="9">
            <x v="172"/>
            <x v="174"/>
            <x v="221"/>
            <x v="381"/>
            <x v="389"/>
            <x v="447"/>
            <x v="468"/>
            <x v="511"/>
            <x v="580"/>
          </reference>
        </references>
      </pivotArea>
    </format>
    <format dxfId="261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261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261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60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260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260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260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260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260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260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260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260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260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259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259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259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259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259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259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259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259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259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259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"/>
          </reference>
        </references>
      </pivotArea>
    </format>
    <format dxfId="258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258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20"/>
          </reference>
          <reference field="6" count="7">
            <x v="110"/>
            <x v="254"/>
            <x v="403"/>
            <x v="490"/>
            <x v="643"/>
            <x v="656"/>
            <x v="826"/>
          </reference>
        </references>
      </pivotArea>
    </format>
    <format dxfId="258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258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25"/>
          </reference>
          <reference field="6" count="10">
            <x v="9"/>
            <x v="104"/>
            <x v="114"/>
            <x v="128"/>
            <x v="131"/>
            <x v="585"/>
            <x v="675"/>
            <x v="755"/>
            <x v="807"/>
            <x v="817"/>
          </reference>
        </references>
      </pivotArea>
    </format>
    <format dxfId="258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258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258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258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52"/>
          </reference>
          <reference field="6" count="6">
            <x v="46"/>
            <x v="113"/>
            <x v="411"/>
            <x v="590"/>
            <x v="730"/>
            <x v="819"/>
          </reference>
        </references>
      </pivotArea>
    </format>
    <format dxfId="258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258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72"/>
          </reference>
          <reference field="6" count="10">
            <x v="34"/>
            <x v="55"/>
            <x v="155"/>
            <x v="158"/>
            <x v="176"/>
            <x v="189"/>
            <x v="275"/>
            <x v="361"/>
            <x v="463"/>
            <x v="727"/>
          </reference>
        </references>
      </pivotArea>
    </format>
    <format dxfId="257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257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82"/>
          </reference>
          <reference field="6" count="16">
            <x v="16"/>
            <x v="175"/>
            <x v="224"/>
            <x v="274"/>
            <x v="343"/>
            <x v="438"/>
            <x v="636"/>
            <x v="652"/>
            <x v="653"/>
            <x v="705"/>
            <x v="712"/>
            <x v="720"/>
            <x v="728"/>
            <x v="729"/>
            <x v="750"/>
            <x v="757"/>
          </reference>
        </references>
      </pivotArea>
    </format>
    <format dxfId="257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257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257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257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100"/>
          </reference>
          <reference field="6" count="6">
            <x v="253"/>
            <x v="255"/>
            <x v="408"/>
            <x v="508"/>
            <x v="526"/>
            <x v="610"/>
          </reference>
        </references>
      </pivotArea>
    </format>
    <format dxfId="257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2"/>
          </reference>
        </references>
      </pivotArea>
    </format>
    <format dxfId="257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257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257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256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256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256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256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256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2564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3"/>
          </reference>
        </references>
      </pivotArea>
    </format>
    <format dxfId="256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256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256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256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255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255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255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255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255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255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255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255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255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4"/>
          </reference>
        </references>
      </pivotArea>
    </format>
    <format dxfId="255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254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254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5"/>
          </reference>
        </references>
      </pivotArea>
    </format>
    <format dxfId="254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254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 selected="0">
            <x v="19"/>
          </reference>
          <reference field="6" count="4">
            <x v="11"/>
            <x v="109"/>
            <x v="137"/>
            <x v="766"/>
          </reference>
        </references>
      </pivotArea>
    </format>
    <format dxfId="254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254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 selected="0">
            <x v="36"/>
          </reference>
          <reference field="6" count="3">
            <x v="98"/>
            <x v="169"/>
            <x v="188"/>
          </reference>
        </references>
      </pivotArea>
    </format>
    <format dxfId="254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6"/>
          </reference>
        </references>
      </pivotArea>
    </format>
    <format dxfId="254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254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"/>
          </reference>
          <reference field="6" count="6">
            <x v="29"/>
            <x v="71"/>
            <x v="106"/>
            <x v="693"/>
            <x v="773"/>
            <x v="783"/>
          </reference>
        </references>
      </pivotArea>
    </format>
    <format dxfId="254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253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8"/>
          </reference>
          <reference field="6" count="5">
            <x v="294"/>
            <x v="295"/>
            <x v="541"/>
            <x v="551"/>
            <x v="615"/>
          </reference>
        </references>
      </pivotArea>
    </format>
    <format dxfId="253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253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11"/>
          </reference>
          <reference field="6" count="12">
            <x v="164"/>
            <x v="365"/>
            <x v="366"/>
            <x v="449"/>
            <x v="477"/>
            <x v="489"/>
            <x v="530"/>
            <x v="557"/>
            <x v="666"/>
            <x v="688"/>
            <x v="704"/>
            <x v="751"/>
          </reference>
        </references>
      </pivotArea>
    </format>
    <format dxfId="253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253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39"/>
          </reference>
          <reference field="6" count="8">
            <x v="266"/>
            <x v="279"/>
            <x v="375"/>
            <x v="391"/>
            <x v="409"/>
            <x v="418"/>
            <x v="452"/>
            <x v="529"/>
          </reference>
        </references>
      </pivotArea>
    </format>
    <format dxfId="253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253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45"/>
          </reference>
          <reference field="6" count="11">
            <x v="157"/>
            <x v="290"/>
            <x v="329"/>
            <x v="359"/>
            <x v="386"/>
            <x v="399"/>
            <x v="461"/>
            <x v="478"/>
            <x v="685"/>
            <x v="697"/>
            <x v="822"/>
          </reference>
        </references>
      </pivotArea>
    </format>
    <format dxfId="253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253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4"/>
          </reference>
          <reference field="6" count="8">
            <x v="122"/>
            <x v="248"/>
            <x v="528"/>
            <x v="545"/>
            <x v="676"/>
            <x v="735"/>
            <x v="772"/>
            <x v="778"/>
          </reference>
        </references>
      </pivotArea>
    </format>
    <format dxfId="253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252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8"/>
          </reference>
          <reference field="6" count="8">
            <x v="12"/>
            <x v="238"/>
            <x v="326"/>
            <x v="434"/>
            <x v="467"/>
            <x v="609"/>
            <x v="637"/>
            <x v="820"/>
          </reference>
        </references>
      </pivotArea>
    </format>
    <format dxfId="252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252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9"/>
          </reference>
          <reference field="6" count="4">
            <x v="542"/>
            <x v="549"/>
            <x v="576"/>
            <x v="620"/>
          </reference>
        </references>
      </pivotArea>
    </format>
    <format dxfId="25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252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71"/>
          </reference>
          <reference field="6" count="12">
            <x v="439"/>
            <x v="485"/>
            <x v="543"/>
            <x v="568"/>
            <x v="573"/>
            <x v="596"/>
            <x v="601"/>
            <x v="623"/>
            <x v="627"/>
            <x v="634"/>
            <x v="654"/>
            <x v="660"/>
          </reference>
        </references>
      </pivotArea>
    </format>
    <format dxfId="252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252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99"/>
          </reference>
          <reference field="6" count="13">
            <x v="308"/>
            <x v="371"/>
            <x v="390"/>
            <x v="416"/>
            <x v="512"/>
            <x v="515"/>
            <x v="553"/>
            <x v="566"/>
            <x v="570"/>
            <x v="579"/>
            <x v="584"/>
            <x v="588"/>
            <x v="632"/>
          </reference>
        </references>
      </pivotArea>
    </format>
    <format dxfId="252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7"/>
          </reference>
        </references>
      </pivotArea>
    </format>
    <format dxfId="252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252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7"/>
          </reference>
          <reference field="2" count="1" selected="0">
            <x v="34"/>
          </reference>
          <reference field="6" count="10">
            <x v="160"/>
            <x v="261"/>
            <x v="270"/>
            <x v="309"/>
            <x v="335"/>
            <x v="401"/>
            <x v="445"/>
            <x v="494"/>
            <x v="646"/>
            <x v="816"/>
          </reference>
        </references>
      </pivotArea>
    </format>
    <format dxfId="251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8"/>
          </reference>
        </references>
      </pivotArea>
    </format>
    <format dxfId="251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251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8"/>
          </reference>
          <reference field="2" count="1" selected="0">
            <x v="35"/>
          </reference>
          <reference field="6" count="3">
            <x v="272"/>
            <x v="412"/>
            <x v="497"/>
          </reference>
        </references>
      </pivotArea>
    </format>
    <format dxfId="251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9"/>
          </reference>
        </references>
      </pivotArea>
    </format>
    <format dxfId="251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251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1"/>
          </reference>
          <reference field="6" count="13">
            <x v="85"/>
            <x v="86"/>
            <x v="90"/>
            <x v="130"/>
            <x v="134"/>
            <x v="345"/>
            <x v="424"/>
            <x v="547"/>
            <x v="548"/>
            <x v="558"/>
            <x v="571"/>
            <x v="808"/>
            <x v="829"/>
          </reference>
        </references>
      </pivotArea>
    </format>
    <format dxfId="251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251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3"/>
          </reference>
          <reference field="6" count="31">
            <x v="15"/>
            <x v="20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81"/>
            <x v="195"/>
            <x v="197"/>
            <x v="205"/>
            <x v="222"/>
            <x v="362"/>
            <x v="407"/>
            <x v="670"/>
            <x v="689"/>
            <x v="700"/>
            <x v="714"/>
            <x v="715"/>
            <x v="722"/>
            <x v="753"/>
            <x v="806"/>
            <x v="814"/>
          </reference>
        </references>
      </pivotArea>
    </format>
    <format dxfId="251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251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4"/>
          </reference>
          <reference field="6" count="11">
            <x v="108"/>
            <x v="170"/>
            <x v="282"/>
            <x v="597"/>
            <x v="684"/>
            <x v="709"/>
            <x v="711"/>
            <x v="742"/>
            <x v="758"/>
            <x v="797"/>
            <x v="809"/>
          </reference>
        </references>
      </pivotArea>
    </format>
    <format dxfId="250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250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7"/>
          </reference>
          <reference field="6" count="14">
            <x v="154"/>
            <x v="165"/>
            <x v="180"/>
            <x v="183"/>
            <x v="187"/>
            <x v="198"/>
            <x v="208"/>
            <x v="211"/>
            <x v="213"/>
            <x v="241"/>
            <x v="264"/>
            <x v="655"/>
            <x v="657"/>
            <x v="671"/>
          </reference>
        </references>
      </pivotArea>
    </format>
    <format dxfId="250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250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88"/>
          </reference>
          <reference field="6" count="11">
            <x v="10"/>
            <x v="39"/>
            <x v="59"/>
            <x v="103"/>
            <x v="116"/>
            <x v="177"/>
            <x v="190"/>
            <x v="581"/>
            <x v="599"/>
            <x v="661"/>
            <x v="724"/>
          </reference>
        </references>
      </pivotArea>
    </format>
    <format dxfId="250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0"/>
          </reference>
        </references>
      </pivotArea>
    </format>
    <format dxfId="250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250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250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250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250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249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76"/>
          </reference>
          <reference field="6" count="4">
            <x v="8"/>
            <x v="100"/>
            <x v="135"/>
            <x v="145"/>
          </reference>
        </references>
      </pivotArea>
    </format>
    <format dxfId="249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249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249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249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249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249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249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249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94"/>
          </reference>
          <reference field="6" count="8">
            <x v="2"/>
            <x v="247"/>
            <x v="383"/>
            <x v="471"/>
            <x v="628"/>
            <x v="678"/>
            <x v="683"/>
            <x v="752"/>
          </reference>
        </references>
      </pivotArea>
    </format>
    <format dxfId="249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248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101"/>
          </reference>
          <reference field="6" count="12">
            <x v="138"/>
            <x v="204"/>
            <x v="312"/>
            <x v="426"/>
            <x v="473"/>
            <x v="506"/>
            <x v="519"/>
            <x v="591"/>
            <x v="598"/>
            <x v="746"/>
            <x v="799"/>
            <x v="827"/>
          </reference>
        </references>
      </pivotArea>
    </format>
    <format dxfId="248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1"/>
          </reference>
        </references>
      </pivotArea>
    </format>
    <format dxfId="248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248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1"/>
          </reference>
          <reference field="2" count="1" selected="0">
            <x v="53"/>
          </reference>
          <reference field="6" count="4">
            <x v="150"/>
            <x v="648"/>
            <x v="672"/>
            <x v="690"/>
          </reference>
        </references>
      </pivotArea>
    </format>
    <format dxfId="248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2"/>
          </reference>
        </references>
      </pivotArea>
    </format>
    <format dxfId="248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248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2"/>
          </reference>
          <reference field="2" count="1" selected="0">
            <x v="65"/>
          </reference>
          <reference field="6" count="9">
            <x v="3"/>
            <x v="61"/>
            <x v="334"/>
            <x v="354"/>
            <x v="356"/>
            <x v="513"/>
            <x v="587"/>
            <x v="608"/>
            <x v="658"/>
          </reference>
        </references>
      </pivotArea>
    </format>
    <format dxfId="248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3"/>
          </reference>
        </references>
      </pivotArea>
    </format>
    <format dxfId="248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248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247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4"/>
          </reference>
        </references>
      </pivotArea>
    </format>
    <format dxfId="247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247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247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247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247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247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247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247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247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246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246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5"/>
          </reference>
        </references>
      </pivotArea>
    </format>
    <format dxfId="246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246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246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246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246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246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246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246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245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245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245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245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245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245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245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245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245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245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244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244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244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244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244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244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244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6"/>
          </reference>
        </references>
      </pivotArea>
    </format>
    <format dxfId="244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244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244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243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243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243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243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243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243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243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243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243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243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242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242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242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24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242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242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242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242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242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242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241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241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241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241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7"/>
          </reference>
        </references>
      </pivotArea>
    </format>
    <format dxfId="241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241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241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241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241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241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240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240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240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240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240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8"/>
          </reference>
        </references>
      </pivotArea>
    </format>
    <format dxfId="240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240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240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240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240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239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239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239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239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239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239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239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239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0"/>
          </reference>
        </references>
      </pivotArea>
    </format>
    <format dxfId="239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239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0"/>
          </reference>
          <reference field="6" count="9">
            <x v="172"/>
            <x v="174"/>
            <x v="221"/>
            <x v="381"/>
            <x v="389"/>
            <x v="447"/>
            <x v="468"/>
            <x v="511"/>
            <x v="580"/>
          </reference>
        </references>
      </pivotArea>
    </format>
    <format dxfId="238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238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238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38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238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238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238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238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238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238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237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237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237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237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237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237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237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237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237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237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236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236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236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"/>
          </reference>
        </references>
      </pivotArea>
    </format>
    <format dxfId="236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236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20"/>
          </reference>
          <reference field="6" count="7">
            <x v="110"/>
            <x v="254"/>
            <x v="403"/>
            <x v="490"/>
            <x v="643"/>
            <x v="656"/>
            <x v="826"/>
          </reference>
        </references>
      </pivotArea>
    </format>
    <format dxfId="236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236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25"/>
          </reference>
          <reference field="6" count="10">
            <x v="9"/>
            <x v="104"/>
            <x v="114"/>
            <x v="128"/>
            <x v="131"/>
            <x v="585"/>
            <x v="675"/>
            <x v="755"/>
            <x v="807"/>
            <x v="817"/>
          </reference>
        </references>
      </pivotArea>
    </format>
    <format dxfId="236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236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236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235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52"/>
          </reference>
          <reference field="6" count="6">
            <x v="46"/>
            <x v="113"/>
            <x v="411"/>
            <x v="590"/>
            <x v="730"/>
            <x v="819"/>
          </reference>
        </references>
      </pivotArea>
    </format>
    <format dxfId="235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235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72"/>
          </reference>
          <reference field="6" count="10">
            <x v="34"/>
            <x v="55"/>
            <x v="155"/>
            <x v="158"/>
            <x v="176"/>
            <x v="189"/>
            <x v="275"/>
            <x v="361"/>
            <x v="463"/>
            <x v="727"/>
          </reference>
        </references>
      </pivotArea>
    </format>
    <format dxfId="235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235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82"/>
          </reference>
          <reference field="6" count="16">
            <x v="16"/>
            <x v="175"/>
            <x v="224"/>
            <x v="274"/>
            <x v="343"/>
            <x v="438"/>
            <x v="636"/>
            <x v="652"/>
            <x v="653"/>
            <x v="705"/>
            <x v="712"/>
            <x v="720"/>
            <x v="728"/>
            <x v="729"/>
            <x v="750"/>
            <x v="757"/>
          </reference>
        </references>
      </pivotArea>
    </format>
    <format dxfId="235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235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235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235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100"/>
          </reference>
          <reference field="6" count="6">
            <x v="253"/>
            <x v="255"/>
            <x v="408"/>
            <x v="508"/>
            <x v="526"/>
            <x v="610"/>
          </reference>
        </references>
      </pivotArea>
    </format>
    <format dxfId="235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2"/>
          </reference>
        </references>
      </pivotArea>
    </format>
    <format dxfId="234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234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234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234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234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234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234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234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234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3"/>
          </reference>
        </references>
      </pivotArea>
    </format>
    <format dxfId="234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233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233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233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233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233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233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233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233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233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233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232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232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4"/>
          </reference>
        </references>
      </pivotArea>
    </format>
    <format dxfId="232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232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232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5"/>
          </reference>
        </references>
      </pivotArea>
    </format>
    <format dxfId="232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232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 selected="0">
            <x v="19"/>
          </reference>
          <reference field="6" count="4">
            <x v="11"/>
            <x v="109"/>
            <x v="137"/>
            <x v="766"/>
          </reference>
        </references>
      </pivotArea>
    </format>
    <format dxfId="232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232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 selected="0">
            <x v="36"/>
          </reference>
          <reference field="6" count="3">
            <x v="98"/>
            <x v="169"/>
            <x v="188"/>
          </reference>
        </references>
      </pivotArea>
    </format>
    <format dxfId="232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6"/>
          </reference>
        </references>
      </pivotArea>
    </format>
    <format dxfId="231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231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"/>
          </reference>
          <reference field="6" count="6">
            <x v="29"/>
            <x v="71"/>
            <x v="106"/>
            <x v="693"/>
            <x v="773"/>
            <x v="783"/>
          </reference>
        </references>
      </pivotArea>
    </format>
    <format dxfId="231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231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8"/>
          </reference>
          <reference field="6" count="5">
            <x v="294"/>
            <x v="295"/>
            <x v="541"/>
            <x v="551"/>
            <x v="615"/>
          </reference>
        </references>
      </pivotArea>
    </format>
    <format dxfId="231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231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11"/>
          </reference>
          <reference field="6" count="12">
            <x v="164"/>
            <x v="365"/>
            <x v="366"/>
            <x v="449"/>
            <x v="477"/>
            <x v="489"/>
            <x v="530"/>
            <x v="557"/>
            <x v="666"/>
            <x v="688"/>
            <x v="704"/>
            <x v="751"/>
          </reference>
        </references>
      </pivotArea>
    </format>
    <format dxfId="231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231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39"/>
          </reference>
          <reference field="6" count="8">
            <x v="266"/>
            <x v="279"/>
            <x v="375"/>
            <x v="391"/>
            <x v="409"/>
            <x v="418"/>
            <x v="452"/>
            <x v="529"/>
          </reference>
        </references>
      </pivotArea>
    </format>
    <format dxfId="231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231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45"/>
          </reference>
          <reference field="6" count="11">
            <x v="157"/>
            <x v="290"/>
            <x v="329"/>
            <x v="359"/>
            <x v="386"/>
            <x v="399"/>
            <x v="461"/>
            <x v="478"/>
            <x v="685"/>
            <x v="697"/>
            <x v="822"/>
          </reference>
        </references>
      </pivotArea>
    </format>
    <format dxfId="230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230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4"/>
          </reference>
          <reference field="6" count="8">
            <x v="122"/>
            <x v="248"/>
            <x v="528"/>
            <x v="545"/>
            <x v="676"/>
            <x v="735"/>
            <x v="772"/>
            <x v="778"/>
          </reference>
        </references>
      </pivotArea>
    </format>
    <format dxfId="230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230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8"/>
          </reference>
          <reference field="6" count="8">
            <x v="12"/>
            <x v="238"/>
            <x v="326"/>
            <x v="434"/>
            <x v="467"/>
            <x v="609"/>
            <x v="637"/>
            <x v="820"/>
          </reference>
        </references>
      </pivotArea>
    </format>
    <format dxfId="230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230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9"/>
          </reference>
          <reference field="6" count="4">
            <x v="542"/>
            <x v="549"/>
            <x v="576"/>
            <x v="620"/>
          </reference>
        </references>
      </pivotArea>
    </format>
    <format dxfId="230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230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71"/>
          </reference>
          <reference field="6" count="12">
            <x v="439"/>
            <x v="485"/>
            <x v="543"/>
            <x v="568"/>
            <x v="573"/>
            <x v="596"/>
            <x v="601"/>
            <x v="623"/>
            <x v="627"/>
            <x v="634"/>
            <x v="654"/>
            <x v="660"/>
          </reference>
        </references>
      </pivotArea>
    </format>
    <format dxfId="230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230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99"/>
          </reference>
          <reference field="6" count="13">
            <x v="308"/>
            <x v="371"/>
            <x v="390"/>
            <x v="416"/>
            <x v="512"/>
            <x v="515"/>
            <x v="553"/>
            <x v="566"/>
            <x v="570"/>
            <x v="579"/>
            <x v="584"/>
            <x v="588"/>
            <x v="632"/>
          </reference>
        </references>
      </pivotArea>
    </format>
    <format dxfId="229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7"/>
          </reference>
        </references>
      </pivotArea>
    </format>
    <format dxfId="229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229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7"/>
          </reference>
          <reference field="2" count="1" selected="0">
            <x v="34"/>
          </reference>
          <reference field="6" count="10">
            <x v="160"/>
            <x v="261"/>
            <x v="270"/>
            <x v="309"/>
            <x v="335"/>
            <x v="401"/>
            <x v="445"/>
            <x v="494"/>
            <x v="646"/>
            <x v="816"/>
          </reference>
        </references>
      </pivotArea>
    </format>
    <format dxfId="229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8"/>
          </reference>
        </references>
      </pivotArea>
    </format>
    <format dxfId="229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229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8"/>
          </reference>
          <reference field="2" count="1" selected="0">
            <x v="35"/>
          </reference>
          <reference field="6" count="3">
            <x v="272"/>
            <x v="412"/>
            <x v="497"/>
          </reference>
        </references>
      </pivotArea>
    </format>
    <format dxfId="229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9"/>
          </reference>
        </references>
      </pivotArea>
    </format>
    <format dxfId="229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229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1"/>
          </reference>
          <reference field="6" count="13">
            <x v="85"/>
            <x v="86"/>
            <x v="90"/>
            <x v="130"/>
            <x v="134"/>
            <x v="345"/>
            <x v="424"/>
            <x v="547"/>
            <x v="548"/>
            <x v="558"/>
            <x v="571"/>
            <x v="808"/>
            <x v="829"/>
          </reference>
        </references>
      </pivotArea>
    </format>
    <format dxfId="229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228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3"/>
          </reference>
          <reference field="6" count="31">
            <x v="15"/>
            <x v="20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81"/>
            <x v="195"/>
            <x v="197"/>
            <x v="205"/>
            <x v="222"/>
            <x v="362"/>
            <x v="407"/>
            <x v="670"/>
            <x v="689"/>
            <x v="700"/>
            <x v="714"/>
            <x v="715"/>
            <x v="722"/>
            <x v="753"/>
            <x v="806"/>
            <x v="814"/>
          </reference>
        </references>
      </pivotArea>
    </format>
    <format dxfId="228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228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4"/>
          </reference>
          <reference field="6" count="11">
            <x v="108"/>
            <x v="170"/>
            <x v="282"/>
            <x v="597"/>
            <x v="684"/>
            <x v="709"/>
            <x v="711"/>
            <x v="742"/>
            <x v="758"/>
            <x v="797"/>
            <x v="809"/>
          </reference>
        </references>
      </pivotArea>
    </format>
    <format dxfId="228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228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7"/>
          </reference>
          <reference field="6" count="14">
            <x v="154"/>
            <x v="165"/>
            <x v="180"/>
            <x v="183"/>
            <x v="187"/>
            <x v="198"/>
            <x v="208"/>
            <x v="211"/>
            <x v="213"/>
            <x v="241"/>
            <x v="264"/>
            <x v="655"/>
            <x v="657"/>
            <x v="671"/>
          </reference>
        </references>
      </pivotArea>
    </format>
    <format dxfId="228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228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88"/>
          </reference>
          <reference field="6" count="11">
            <x v="10"/>
            <x v="39"/>
            <x v="59"/>
            <x v="103"/>
            <x v="116"/>
            <x v="177"/>
            <x v="190"/>
            <x v="581"/>
            <x v="599"/>
            <x v="661"/>
            <x v="724"/>
          </reference>
        </references>
      </pivotArea>
    </format>
    <format dxfId="228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0"/>
          </reference>
        </references>
      </pivotArea>
    </format>
    <format dxfId="228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228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227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227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227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227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76"/>
          </reference>
          <reference field="6" count="4">
            <x v="8"/>
            <x v="100"/>
            <x v="135"/>
            <x v="145"/>
          </reference>
        </references>
      </pivotArea>
    </format>
    <format dxfId="227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227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227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227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227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227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226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226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94"/>
          </reference>
          <reference field="6" count="8">
            <x v="2"/>
            <x v="247"/>
            <x v="383"/>
            <x v="471"/>
            <x v="628"/>
            <x v="678"/>
            <x v="683"/>
            <x v="752"/>
          </reference>
        </references>
      </pivotArea>
    </format>
    <format dxfId="226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226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101"/>
          </reference>
          <reference field="6" count="12">
            <x v="138"/>
            <x v="204"/>
            <x v="312"/>
            <x v="426"/>
            <x v="473"/>
            <x v="506"/>
            <x v="519"/>
            <x v="591"/>
            <x v="598"/>
            <x v="746"/>
            <x v="799"/>
            <x v="827"/>
          </reference>
        </references>
      </pivotArea>
    </format>
    <format dxfId="226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1"/>
          </reference>
        </references>
      </pivotArea>
    </format>
    <format dxfId="226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226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1"/>
          </reference>
          <reference field="2" count="1" selected="0">
            <x v="53"/>
          </reference>
          <reference field="6" count="4">
            <x v="150"/>
            <x v="648"/>
            <x v="672"/>
            <x v="690"/>
          </reference>
        </references>
      </pivotArea>
    </format>
    <format dxfId="226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2"/>
          </reference>
        </references>
      </pivotArea>
    </format>
    <format dxfId="226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226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2"/>
          </reference>
          <reference field="2" count="1" selected="0">
            <x v="65"/>
          </reference>
          <reference field="6" count="9">
            <x v="3"/>
            <x v="61"/>
            <x v="334"/>
            <x v="354"/>
            <x v="356"/>
            <x v="513"/>
            <x v="587"/>
            <x v="608"/>
            <x v="658"/>
          </reference>
        </references>
      </pivotArea>
    </format>
    <format dxfId="225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3"/>
          </reference>
        </references>
      </pivotArea>
    </format>
    <format dxfId="225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225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225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4"/>
          </reference>
        </references>
      </pivotArea>
    </format>
    <format dxfId="225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225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225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225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225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225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224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224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224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224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224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5"/>
          </reference>
        </references>
      </pivotArea>
    </format>
    <format dxfId="224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224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224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224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224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223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223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223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223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223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223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223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223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223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223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222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222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222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22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222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222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222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222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222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222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6"/>
          </reference>
        </references>
      </pivotArea>
    </format>
    <format dxfId="221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221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221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221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221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221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221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221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221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221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220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220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220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220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220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220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220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220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220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220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219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219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219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219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219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219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219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7"/>
          </reference>
        </references>
      </pivotArea>
    </format>
    <format dxfId="219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219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219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218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218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218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218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218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218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218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218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8"/>
          </reference>
        </references>
      </pivotArea>
    </format>
    <format dxfId="218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218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217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217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217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217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217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217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217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217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217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217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216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0"/>
          </reference>
        </references>
      </pivotArea>
    </format>
    <format dxfId="216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216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0"/>
          </reference>
          <reference field="6" count="9">
            <x v="172"/>
            <x v="174"/>
            <x v="221"/>
            <x v="381"/>
            <x v="389"/>
            <x v="447"/>
            <x v="468"/>
            <x v="511"/>
            <x v="580"/>
          </reference>
        </references>
      </pivotArea>
    </format>
    <format dxfId="216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216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216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16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216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216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216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215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215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215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215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215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215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215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215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215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215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214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214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214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214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214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2144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"/>
          </reference>
        </references>
      </pivotArea>
    </format>
    <format dxfId="214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214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20"/>
          </reference>
          <reference field="6" count="7">
            <x v="110"/>
            <x v="254"/>
            <x v="403"/>
            <x v="490"/>
            <x v="643"/>
            <x v="656"/>
            <x v="826"/>
          </reference>
        </references>
      </pivotArea>
    </format>
    <format dxfId="214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214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25"/>
          </reference>
          <reference field="6" count="10">
            <x v="9"/>
            <x v="104"/>
            <x v="114"/>
            <x v="128"/>
            <x v="131"/>
            <x v="585"/>
            <x v="675"/>
            <x v="755"/>
            <x v="807"/>
            <x v="817"/>
          </reference>
        </references>
      </pivotArea>
    </format>
    <format dxfId="213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213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213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213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52"/>
          </reference>
          <reference field="6" count="6">
            <x v="46"/>
            <x v="113"/>
            <x v="411"/>
            <x v="590"/>
            <x v="730"/>
            <x v="819"/>
          </reference>
        </references>
      </pivotArea>
    </format>
    <format dxfId="213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213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72"/>
          </reference>
          <reference field="6" count="10">
            <x v="34"/>
            <x v="55"/>
            <x v="155"/>
            <x v="158"/>
            <x v="176"/>
            <x v="189"/>
            <x v="275"/>
            <x v="361"/>
            <x v="463"/>
            <x v="727"/>
          </reference>
        </references>
      </pivotArea>
    </format>
    <format dxfId="213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213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82"/>
          </reference>
          <reference field="6" count="16">
            <x v="16"/>
            <x v="175"/>
            <x v="224"/>
            <x v="274"/>
            <x v="343"/>
            <x v="438"/>
            <x v="636"/>
            <x v="652"/>
            <x v="653"/>
            <x v="705"/>
            <x v="712"/>
            <x v="720"/>
            <x v="728"/>
            <x v="729"/>
            <x v="750"/>
            <x v="757"/>
          </reference>
        </references>
      </pivotArea>
    </format>
    <format dxfId="213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213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212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212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1" selected="0">
            <x v="100"/>
          </reference>
          <reference field="6" count="6">
            <x v="253"/>
            <x v="255"/>
            <x v="408"/>
            <x v="508"/>
            <x v="526"/>
            <x v="610"/>
          </reference>
        </references>
      </pivotArea>
    </format>
    <format dxfId="212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2"/>
          </reference>
        </references>
      </pivotArea>
    </format>
    <format dxfId="21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212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212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212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212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212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212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211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211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3"/>
          </reference>
        </references>
      </pivotArea>
    </format>
    <format dxfId="211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211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211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211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211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211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211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211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210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210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210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210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210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4"/>
          </reference>
        </references>
      </pivotArea>
    </format>
    <format dxfId="210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210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210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5"/>
          </reference>
        </references>
      </pivotArea>
    </format>
    <format dxfId="210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210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 selected="0">
            <x v="19"/>
          </reference>
          <reference field="6" count="4">
            <x v="11"/>
            <x v="109"/>
            <x v="137"/>
            <x v="766"/>
          </reference>
        </references>
      </pivotArea>
    </format>
    <format dxfId="209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209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5"/>
          </reference>
          <reference field="2" count="1" selected="0">
            <x v="36"/>
          </reference>
          <reference field="6" count="3">
            <x v="98"/>
            <x v="169"/>
            <x v="188"/>
          </reference>
        </references>
      </pivotArea>
    </format>
    <format dxfId="209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6"/>
          </reference>
        </references>
      </pivotArea>
    </format>
    <format dxfId="209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209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"/>
          </reference>
          <reference field="6" count="6">
            <x v="29"/>
            <x v="71"/>
            <x v="106"/>
            <x v="693"/>
            <x v="773"/>
            <x v="783"/>
          </reference>
        </references>
      </pivotArea>
    </format>
    <format dxfId="209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209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8"/>
          </reference>
          <reference field="6" count="5">
            <x v="294"/>
            <x v="295"/>
            <x v="541"/>
            <x v="551"/>
            <x v="615"/>
          </reference>
        </references>
      </pivotArea>
    </format>
    <format dxfId="209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209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11"/>
          </reference>
          <reference field="6" count="12">
            <x v="164"/>
            <x v="365"/>
            <x v="366"/>
            <x v="449"/>
            <x v="477"/>
            <x v="489"/>
            <x v="530"/>
            <x v="557"/>
            <x v="666"/>
            <x v="688"/>
            <x v="704"/>
            <x v="751"/>
          </reference>
        </references>
      </pivotArea>
    </format>
    <format dxfId="209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208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39"/>
          </reference>
          <reference field="6" count="8">
            <x v="266"/>
            <x v="279"/>
            <x v="375"/>
            <x v="391"/>
            <x v="409"/>
            <x v="418"/>
            <x v="452"/>
            <x v="529"/>
          </reference>
        </references>
      </pivotArea>
    </format>
    <format dxfId="208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208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45"/>
          </reference>
          <reference field="6" count="11">
            <x v="157"/>
            <x v="290"/>
            <x v="329"/>
            <x v="359"/>
            <x v="386"/>
            <x v="399"/>
            <x v="461"/>
            <x v="478"/>
            <x v="685"/>
            <x v="697"/>
            <x v="822"/>
          </reference>
        </references>
      </pivotArea>
    </format>
    <format dxfId="208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208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4"/>
          </reference>
          <reference field="6" count="8">
            <x v="122"/>
            <x v="248"/>
            <x v="528"/>
            <x v="545"/>
            <x v="676"/>
            <x v="735"/>
            <x v="772"/>
            <x v="778"/>
          </reference>
        </references>
      </pivotArea>
    </format>
    <format dxfId="208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208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8"/>
          </reference>
          <reference field="6" count="8">
            <x v="12"/>
            <x v="238"/>
            <x v="326"/>
            <x v="434"/>
            <x v="467"/>
            <x v="609"/>
            <x v="637"/>
            <x v="820"/>
          </reference>
        </references>
      </pivotArea>
    </format>
    <format dxfId="208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208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69"/>
          </reference>
          <reference field="6" count="4">
            <x v="542"/>
            <x v="549"/>
            <x v="576"/>
            <x v="620"/>
          </reference>
        </references>
      </pivotArea>
    </format>
    <format dxfId="208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207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71"/>
          </reference>
          <reference field="6" count="12">
            <x v="439"/>
            <x v="485"/>
            <x v="543"/>
            <x v="568"/>
            <x v="573"/>
            <x v="596"/>
            <x v="601"/>
            <x v="623"/>
            <x v="627"/>
            <x v="634"/>
            <x v="654"/>
            <x v="660"/>
          </reference>
        </references>
      </pivotArea>
    </format>
    <format dxfId="207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207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6"/>
          </reference>
          <reference field="2" count="1" selected="0">
            <x v="99"/>
          </reference>
          <reference field="6" count="13">
            <x v="308"/>
            <x v="371"/>
            <x v="390"/>
            <x v="416"/>
            <x v="512"/>
            <x v="515"/>
            <x v="553"/>
            <x v="566"/>
            <x v="570"/>
            <x v="579"/>
            <x v="584"/>
            <x v="588"/>
            <x v="632"/>
          </reference>
        </references>
      </pivotArea>
    </format>
    <format dxfId="207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7"/>
          </reference>
        </references>
      </pivotArea>
    </format>
    <format dxfId="207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207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7"/>
          </reference>
          <reference field="2" count="1" selected="0">
            <x v="34"/>
          </reference>
          <reference field="6" count="10">
            <x v="160"/>
            <x v="261"/>
            <x v="270"/>
            <x v="309"/>
            <x v="335"/>
            <x v="401"/>
            <x v="445"/>
            <x v="494"/>
            <x v="646"/>
            <x v="816"/>
          </reference>
        </references>
      </pivotArea>
    </format>
    <format dxfId="207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8"/>
          </reference>
        </references>
      </pivotArea>
    </format>
    <format dxfId="207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207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8"/>
          </reference>
          <reference field="2" count="1" selected="0">
            <x v="35"/>
          </reference>
          <reference field="6" count="3">
            <x v="272"/>
            <x v="412"/>
            <x v="497"/>
          </reference>
        </references>
      </pivotArea>
    </format>
    <format dxfId="207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9"/>
          </reference>
        </references>
      </pivotArea>
    </format>
    <format dxfId="206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206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1"/>
          </reference>
          <reference field="6" count="13">
            <x v="85"/>
            <x v="86"/>
            <x v="90"/>
            <x v="130"/>
            <x v="134"/>
            <x v="345"/>
            <x v="424"/>
            <x v="547"/>
            <x v="548"/>
            <x v="558"/>
            <x v="571"/>
            <x v="808"/>
            <x v="829"/>
          </reference>
        </references>
      </pivotArea>
    </format>
    <format dxfId="206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206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3"/>
          </reference>
          <reference field="6" count="31">
            <x v="15"/>
            <x v="20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81"/>
            <x v="195"/>
            <x v="197"/>
            <x v="205"/>
            <x v="222"/>
            <x v="362"/>
            <x v="407"/>
            <x v="670"/>
            <x v="689"/>
            <x v="700"/>
            <x v="714"/>
            <x v="715"/>
            <x v="722"/>
            <x v="753"/>
            <x v="806"/>
            <x v="814"/>
          </reference>
        </references>
      </pivotArea>
    </format>
    <format dxfId="206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206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4"/>
          </reference>
          <reference field="6" count="11">
            <x v="108"/>
            <x v="170"/>
            <x v="282"/>
            <x v="597"/>
            <x v="684"/>
            <x v="709"/>
            <x v="711"/>
            <x v="742"/>
            <x v="758"/>
            <x v="797"/>
            <x v="809"/>
          </reference>
        </references>
      </pivotArea>
    </format>
    <format dxfId="206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206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77"/>
          </reference>
          <reference field="6" count="14">
            <x v="154"/>
            <x v="165"/>
            <x v="180"/>
            <x v="183"/>
            <x v="187"/>
            <x v="198"/>
            <x v="208"/>
            <x v="211"/>
            <x v="213"/>
            <x v="241"/>
            <x v="264"/>
            <x v="655"/>
            <x v="657"/>
            <x v="671"/>
          </reference>
        </references>
      </pivotArea>
    </format>
    <format dxfId="206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206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9"/>
          </reference>
          <reference field="2" count="1" selected="0">
            <x v="88"/>
          </reference>
          <reference field="6" count="11">
            <x v="10"/>
            <x v="39"/>
            <x v="59"/>
            <x v="103"/>
            <x v="116"/>
            <x v="177"/>
            <x v="190"/>
            <x v="581"/>
            <x v="599"/>
            <x v="661"/>
            <x v="724"/>
          </reference>
        </references>
      </pivotArea>
    </format>
    <format dxfId="205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0"/>
          </reference>
        </references>
      </pivotArea>
    </format>
    <format dxfId="205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205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205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205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205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205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76"/>
          </reference>
          <reference field="6" count="4">
            <x v="8"/>
            <x v="100"/>
            <x v="135"/>
            <x v="145"/>
          </reference>
        </references>
      </pivotArea>
    </format>
    <format dxfId="205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205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205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204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204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204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204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204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94"/>
          </reference>
          <reference field="6" count="8">
            <x v="2"/>
            <x v="247"/>
            <x v="383"/>
            <x v="471"/>
            <x v="628"/>
            <x v="678"/>
            <x v="683"/>
            <x v="752"/>
          </reference>
        </references>
      </pivotArea>
    </format>
    <format dxfId="204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204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0"/>
          </reference>
          <reference field="2" count="1" selected="0">
            <x v="101"/>
          </reference>
          <reference field="6" count="12">
            <x v="138"/>
            <x v="204"/>
            <x v="312"/>
            <x v="426"/>
            <x v="473"/>
            <x v="506"/>
            <x v="519"/>
            <x v="591"/>
            <x v="598"/>
            <x v="746"/>
            <x v="799"/>
            <x v="827"/>
          </reference>
        </references>
      </pivotArea>
    </format>
    <format dxfId="204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1"/>
          </reference>
        </references>
      </pivotArea>
    </format>
    <format dxfId="204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204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1"/>
          </reference>
          <reference field="2" count="1" selected="0">
            <x v="53"/>
          </reference>
          <reference field="6" count="4">
            <x v="150"/>
            <x v="648"/>
            <x v="672"/>
            <x v="690"/>
          </reference>
        </references>
      </pivotArea>
    </format>
    <format dxfId="203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2"/>
          </reference>
        </references>
      </pivotArea>
    </format>
    <format dxfId="203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203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2"/>
          </reference>
          <reference field="2" count="1" selected="0">
            <x v="65"/>
          </reference>
          <reference field="6" count="9">
            <x v="3"/>
            <x v="61"/>
            <x v="334"/>
            <x v="354"/>
            <x v="356"/>
            <x v="513"/>
            <x v="587"/>
            <x v="608"/>
            <x v="658"/>
          </reference>
        </references>
      </pivotArea>
    </format>
    <format dxfId="203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3"/>
          </reference>
        </references>
      </pivotArea>
    </format>
    <format dxfId="203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203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203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4"/>
          </reference>
        </references>
      </pivotArea>
    </format>
    <format dxfId="203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203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203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202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202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202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20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202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202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202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202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5"/>
          </reference>
        </references>
      </pivotArea>
    </format>
    <format dxfId="202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202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201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201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201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201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201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201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201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201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201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201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200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200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200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200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200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200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200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200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200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200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199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199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199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6"/>
          </reference>
        </references>
      </pivotArea>
    </format>
    <format dxfId="199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199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199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99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199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199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199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198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198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198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198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198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198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198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198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198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198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197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197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197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197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197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197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197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197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197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197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7"/>
          </reference>
        </references>
      </pivotArea>
    </format>
    <format dxfId="196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1968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196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1966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196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1964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196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1962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196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1960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195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8"/>
          </reference>
        </references>
      </pivotArea>
    </format>
    <format dxfId="195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195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195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1955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195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1953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195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1951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195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1949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194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1947">
      <pivotArea collapsedLevelsAreSubtotals="1" fieldPosition="0">
        <references count="4">
          <reference field="4294967294" count="3" selected="0">
            <x v="0"/>
            <x v="1"/>
            <x v="2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194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9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4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4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42">
      <pivotArea collapsedLevelsAreSubtotals="1" fieldPosition="0">
        <references count="2">
          <reference field="4294967294" count="1" selected="0">
            <x v="5"/>
          </reference>
          <reference field="1" count="1">
            <x v="0"/>
          </reference>
        </references>
      </pivotArea>
    </format>
    <format dxfId="194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6" count="1">
            <x v="174"/>
          </reference>
        </references>
      </pivotArea>
    </format>
    <format dxfId="194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6" count="7">
            <x v="172"/>
            <x v="221"/>
            <x v="381"/>
            <x v="389"/>
            <x v="447"/>
            <x v="511"/>
            <x v="580"/>
          </reference>
        </references>
      </pivotArea>
    </format>
    <format dxfId="193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3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193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93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193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193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193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193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193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193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192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192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192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192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192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192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192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192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192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192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191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91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1917">
      <pivotArea collapsedLevelsAreSubtotals="1" fieldPosition="0">
        <references count="2">
          <reference field="4294967294" count="1" selected="0">
            <x v="5"/>
          </reference>
          <reference field="1" count="1">
            <x v="1"/>
          </reference>
        </references>
      </pivotArea>
    </format>
    <format dxfId="191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191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20"/>
          </reference>
          <reference field="6" count="7">
            <x v="110"/>
            <x v="254"/>
            <x v="403"/>
            <x v="490"/>
            <x v="643"/>
            <x v="656"/>
            <x v="826"/>
          </reference>
        </references>
      </pivotArea>
    </format>
    <format dxfId="191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191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25"/>
          </reference>
          <reference field="6" count="10">
            <x v="9"/>
            <x v="104"/>
            <x v="114"/>
            <x v="128"/>
            <x v="131"/>
            <x v="585"/>
            <x v="675"/>
            <x v="755"/>
            <x v="807"/>
            <x v="817"/>
          </reference>
        </references>
      </pivotArea>
    </format>
    <format dxfId="191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191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191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190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52"/>
          </reference>
          <reference field="6" count="6">
            <x v="46"/>
            <x v="113"/>
            <x v="411"/>
            <x v="590"/>
            <x v="730"/>
            <x v="819"/>
          </reference>
        </references>
      </pivotArea>
    </format>
    <format dxfId="190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190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72"/>
          </reference>
          <reference field="6" count="10">
            <x v="34"/>
            <x v="55"/>
            <x v="155"/>
            <x v="158"/>
            <x v="176"/>
            <x v="189"/>
            <x v="275"/>
            <x v="361"/>
            <x v="463"/>
            <x v="727"/>
          </reference>
        </references>
      </pivotArea>
    </format>
    <format dxfId="190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190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82"/>
          </reference>
          <reference field="6" count="16">
            <x v="16"/>
            <x v="175"/>
            <x v="224"/>
            <x v="274"/>
            <x v="343"/>
            <x v="438"/>
            <x v="636"/>
            <x v="652"/>
            <x v="653"/>
            <x v="705"/>
            <x v="712"/>
            <x v="720"/>
            <x v="728"/>
            <x v="729"/>
            <x v="750"/>
            <x v="757"/>
          </reference>
        </references>
      </pivotArea>
    </format>
    <format dxfId="190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190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190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190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100"/>
          </reference>
          <reference field="6" count="6">
            <x v="253"/>
            <x v="255"/>
            <x v="408"/>
            <x v="508"/>
            <x v="526"/>
            <x v="610"/>
          </reference>
        </references>
      </pivotArea>
    </format>
    <format dxfId="1900">
      <pivotArea collapsedLevelsAreSubtotals="1" fieldPosition="0">
        <references count="2">
          <reference field="4294967294" count="1" selected="0">
            <x v="5"/>
          </reference>
          <reference field="1" count="1">
            <x v="2"/>
          </reference>
        </references>
      </pivotArea>
    </format>
    <format dxfId="189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189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189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189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189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189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189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189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1891">
      <pivotArea collapsedLevelsAreSubtotals="1" fieldPosition="0">
        <references count="2">
          <reference field="4294967294" count="1" selected="0">
            <x v="5"/>
          </reference>
          <reference field="1" count="1">
            <x v="3"/>
          </reference>
        </references>
      </pivotArea>
    </format>
    <format dxfId="189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188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188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188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188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188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188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188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188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188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188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187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1878">
      <pivotArea collapsedLevelsAreSubtotals="1" fieldPosition="0">
        <references count="2">
          <reference field="4294967294" count="1" selected="0">
            <x v="5"/>
          </reference>
          <reference field="1" count="1">
            <x v="4"/>
          </reference>
        </references>
      </pivotArea>
    </format>
    <format dxfId="187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187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1875">
      <pivotArea collapsedLevelsAreSubtotals="1" fieldPosition="0">
        <references count="2">
          <reference field="4294967294" count="1" selected="0">
            <x v="5"/>
          </reference>
          <reference field="1" count="1">
            <x v="5"/>
          </reference>
        </references>
      </pivotArea>
    </format>
    <format dxfId="1874">
      <pivotArea collapsedLevelsAreSubtotals="1" fieldPosition="0">
        <references count="2">
          <reference field="4294967294" count="1" selected="0">
            <x v="5"/>
          </reference>
          <reference field="1" count="1">
            <x v="6"/>
          </reference>
        </references>
      </pivotArea>
    </format>
    <format dxfId="1873">
      <pivotArea collapsedLevelsAreSubtotals="1" fieldPosition="0">
        <references count="2">
          <reference field="4294967294" count="1" selected="0">
            <x v="5"/>
          </reference>
          <reference field="1" count="1">
            <x v="7"/>
          </reference>
        </references>
      </pivotArea>
    </format>
    <format dxfId="1872">
      <pivotArea collapsedLevelsAreSubtotals="1" fieldPosition="0">
        <references count="2">
          <reference field="4294967294" count="1" selected="0">
            <x v="5"/>
          </reference>
          <reference field="1" count="1">
            <x v="8"/>
          </reference>
        </references>
      </pivotArea>
    </format>
    <format dxfId="1871">
      <pivotArea collapsedLevelsAreSubtotals="1" fieldPosition="0">
        <references count="2">
          <reference field="4294967294" count="1" selected="0">
            <x v="5"/>
          </reference>
          <reference field="1" count="1">
            <x v="9"/>
          </reference>
        </references>
      </pivotArea>
    </format>
    <format dxfId="1870">
      <pivotArea collapsedLevelsAreSubtotals="1" fieldPosition="0">
        <references count="2">
          <reference field="4294967294" count="1" selected="0">
            <x v="5"/>
          </reference>
          <reference field="1" count="1">
            <x v="10"/>
          </reference>
        </references>
      </pivotArea>
    </format>
    <format dxfId="1869">
      <pivotArea collapsedLevelsAreSubtotals="1" fieldPosition="0">
        <references count="2">
          <reference field="4294967294" count="1" selected="0">
            <x v="5"/>
          </reference>
          <reference field="1" count="1">
            <x v="11"/>
          </reference>
        </references>
      </pivotArea>
    </format>
    <format dxfId="1868">
      <pivotArea collapsedLevelsAreSubtotals="1" fieldPosition="0">
        <references count="2">
          <reference field="4294967294" count="1" selected="0">
            <x v="5"/>
          </reference>
          <reference field="1" count="1">
            <x v="12"/>
          </reference>
        </references>
      </pivotArea>
    </format>
    <format dxfId="1867">
      <pivotArea collapsedLevelsAreSubtotals="1" fieldPosition="0">
        <references count="2">
          <reference field="4294967294" count="1" selected="0">
            <x v="5"/>
          </reference>
          <reference field="1" count="1">
            <x v="13"/>
          </reference>
        </references>
      </pivotArea>
    </format>
    <format dxfId="1866">
      <pivotArea collapsedLevelsAreSubtotals="1" fieldPosition="0">
        <references count="2">
          <reference field="4294967294" count="1" selected="0">
            <x v="5"/>
          </reference>
          <reference field="1" count="1">
            <x v="14"/>
          </reference>
        </references>
      </pivotArea>
    </format>
    <format dxfId="186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186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186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186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186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186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185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185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185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185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1855">
      <pivotArea collapsedLevelsAreSubtotals="1" fieldPosition="0">
        <references count="2">
          <reference field="4294967294" count="1" selected="0">
            <x v="5"/>
          </reference>
          <reference field="1" count="1">
            <x v="15"/>
          </reference>
        </references>
      </pivotArea>
    </format>
    <format dxfId="185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185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185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185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185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184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184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184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184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184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184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184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184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184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184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183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183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183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183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183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183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183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183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183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1830">
      <pivotArea collapsedLevelsAreSubtotals="1" fieldPosition="0">
        <references count="2">
          <reference field="4294967294" count="1" selected="0">
            <x v="5"/>
          </reference>
          <reference field="1" count="1">
            <x v="16"/>
          </reference>
        </references>
      </pivotArea>
    </format>
    <format dxfId="182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182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182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82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182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182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182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182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182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182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181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181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181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181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181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181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181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181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181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181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180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180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180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180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180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180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1803">
      <pivotArea collapsedLevelsAreSubtotals="1" fieldPosition="0">
        <references count="2">
          <reference field="4294967294" count="1" selected="0">
            <x v="5"/>
          </reference>
          <reference field="1" count="1">
            <x v="17"/>
          </reference>
        </references>
      </pivotArea>
    </format>
    <format dxfId="180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180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180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179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179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179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179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179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179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179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1792">
      <pivotArea collapsedLevelsAreSubtotals="1" fieldPosition="0">
        <references count="2">
          <reference field="4294967294" count="1" selected="0">
            <x v="5"/>
          </reference>
          <reference field="1" count="1">
            <x v="18"/>
          </reference>
        </references>
      </pivotArea>
    </format>
    <format dxfId="179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179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178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178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178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178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178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178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178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178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178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178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1779">
      <pivotArea field="1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778">
      <pivotArea collapsedLevelsAreSubtotals="1" fieldPosition="0">
        <references count="2">
          <reference field="4294967294" count="1" selected="0">
            <x v="5"/>
          </reference>
          <reference field="1" count="1">
            <x v="0"/>
          </reference>
        </references>
      </pivotArea>
    </format>
    <format dxfId="177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77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6" count="9">
            <x v="172"/>
            <x v="174"/>
            <x v="221"/>
            <x v="381"/>
            <x v="389"/>
            <x v="447"/>
            <x v="468"/>
            <x v="511"/>
            <x v="580"/>
          </reference>
        </references>
      </pivotArea>
    </format>
    <format dxfId="177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77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177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77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177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177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176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176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176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176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176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176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176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176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176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176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175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175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175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175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175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75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1753">
      <pivotArea collapsedLevelsAreSubtotals="1" fieldPosition="0">
        <references count="2">
          <reference field="4294967294" count="1" selected="0">
            <x v="5"/>
          </reference>
          <reference field="1" count="1">
            <x v="1"/>
          </reference>
        </references>
      </pivotArea>
    </format>
    <format dxfId="175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175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20"/>
          </reference>
          <reference field="6" count="7">
            <x v="110"/>
            <x v="254"/>
            <x v="403"/>
            <x v="490"/>
            <x v="643"/>
            <x v="656"/>
            <x v="826"/>
          </reference>
        </references>
      </pivotArea>
    </format>
    <format dxfId="175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174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25"/>
          </reference>
          <reference field="6" count="10">
            <x v="9"/>
            <x v="104"/>
            <x v="114"/>
            <x v="128"/>
            <x v="131"/>
            <x v="585"/>
            <x v="675"/>
            <x v="755"/>
            <x v="807"/>
            <x v="817"/>
          </reference>
        </references>
      </pivotArea>
    </format>
    <format dxfId="174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174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174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174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52"/>
          </reference>
          <reference field="6" count="6">
            <x v="46"/>
            <x v="113"/>
            <x v="411"/>
            <x v="590"/>
            <x v="730"/>
            <x v="819"/>
          </reference>
        </references>
      </pivotArea>
    </format>
    <format dxfId="174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174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72"/>
          </reference>
          <reference field="6" count="10">
            <x v="34"/>
            <x v="55"/>
            <x v="155"/>
            <x v="158"/>
            <x v="176"/>
            <x v="189"/>
            <x v="275"/>
            <x v="361"/>
            <x v="463"/>
            <x v="727"/>
          </reference>
        </references>
      </pivotArea>
    </format>
    <format dxfId="174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174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82"/>
          </reference>
          <reference field="6" count="16">
            <x v="16"/>
            <x v="175"/>
            <x v="224"/>
            <x v="274"/>
            <x v="343"/>
            <x v="438"/>
            <x v="636"/>
            <x v="652"/>
            <x v="653"/>
            <x v="705"/>
            <x v="712"/>
            <x v="720"/>
            <x v="728"/>
            <x v="729"/>
            <x v="750"/>
            <x v="757"/>
          </reference>
        </references>
      </pivotArea>
    </format>
    <format dxfId="174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173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173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173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100"/>
          </reference>
          <reference field="6" count="6">
            <x v="253"/>
            <x v="255"/>
            <x v="408"/>
            <x v="508"/>
            <x v="526"/>
            <x v="610"/>
          </reference>
        </references>
      </pivotArea>
    </format>
    <format dxfId="1736">
      <pivotArea collapsedLevelsAreSubtotals="1" fieldPosition="0">
        <references count="2">
          <reference field="4294967294" count="1" selected="0">
            <x v="5"/>
          </reference>
          <reference field="1" count="1">
            <x v="2"/>
          </reference>
        </references>
      </pivotArea>
    </format>
    <format dxfId="173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173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173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173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173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173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172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172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1727">
      <pivotArea collapsedLevelsAreSubtotals="1" fieldPosition="0">
        <references count="2">
          <reference field="4294967294" count="1" selected="0">
            <x v="5"/>
          </reference>
          <reference field="1" count="1">
            <x v="3"/>
          </reference>
        </references>
      </pivotArea>
    </format>
    <format dxfId="172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172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172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172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172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172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172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171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171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171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171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171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1714">
      <pivotArea collapsedLevelsAreSubtotals="1" fieldPosition="0">
        <references count="2">
          <reference field="4294967294" count="1" selected="0">
            <x v="5"/>
          </reference>
          <reference field="1" count="1">
            <x v="4"/>
          </reference>
        </references>
      </pivotArea>
    </format>
    <format dxfId="171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171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1711">
      <pivotArea collapsedLevelsAreSubtotals="1" fieldPosition="0">
        <references count="2">
          <reference field="4294967294" count="1" selected="0">
            <x v="5"/>
          </reference>
          <reference field="1" count="1">
            <x v="5"/>
          </reference>
        </references>
      </pivotArea>
    </format>
    <format dxfId="1710">
      <pivotArea collapsedLevelsAreSubtotals="1" fieldPosition="0">
        <references count="2">
          <reference field="4294967294" count="1" selected="0">
            <x v="5"/>
          </reference>
          <reference field="1" count="1">
            <x v="6"/>
          </reference>
        </references>
      </pivotArea>
    </format>
    <format dxfId="1709">
      <pivotArea collapsedLevelsAreSubtotals="1" fieldPosition="0">
        <references count="2">
          <reference field="4294967294" count="1" selected="0">
            <x v="5"/>
          </reference>
          <reference field="1" count="1">
            <x v="7"/>
          </reference>
        </references>
      </pivotArea>
    </format>
    <format dxfId="1708">
      <pivotArea collapsedLevelsAreSubtotals="1" fieldPosition="0">
        <references count="2">
          <reference field="4294967294" count="1" selected="0">
            <x v="5"/>
          </reference>
          <reference field="1" count="1">
            <x v="8"/>
          </reference>
        </references>
      </pivotArea>
    </format>
    <format dxfId="1707">
      <pivotArea collapsedLevelsAreSubtotals="1" fieldPosition="0">
        <references count="2">
          <reference field="4294967294" count="1" selected="0">
            <x v="5"/>
          </reference>
          <reference field="1" count="1">
            <x v="9"/>
          </reference>
        </references>
      </pivotArea>
    </format>
    <format dxfId="1706">
      <pivotArea collapsedLevelsAreSubtotals="1" fieldPosition="0">
        <references count="2">
          <reference field="4294967294" count="1" selected="0">
            <x v="5"/>
          </reference>
          <reference field="1" count="1">
            <x v="10"/>
          </reference>
        </references>
      </pivotArea>
    </format>
    <format dxfId="1705">
      <pivotArea collapsedLevelsAreSubtotals="1" fieldPosition="0">
        <references count="2">
          <reference field="4294967294" count="1" selected="0">
            <x v="5"/>
          </reference>
          <reference field="1" count="1">
            <x v="11"/>
          </reference>
        </references>
      </pivotArea>
    </format>
    <format dxfId="1704">
      <pivotArea collapsedLevelsAreSubtotals="1" fieldPosition="0">
        <references count="2">
          <reference field="4294967294" count="1" selected="0">
            <x v="5"/>
          </reference>
          <reference field="1" count="1">
            <x v="12"/>
          </reference>
        </references>
      </pivotArea>
    </format>
    <format dxfId="1703">
      <pivotArea collapsedLevelsAreSubtotals="1" fieldPosition="0">
        <references count="2">
          <reference field="4294967294" count="1" selected="0">
            <x v="5"/>
          </reference>
          <reference field="1" count="1">
            <x v="13"/>
          </reference>
        </references>
      </pivotArea>
    </format>
    <format dxfId="1702">
      <pivotArea collapsedLevelsAreSubtotals="1" fieldPosition="0">
        <references count="2">
          <reference field="4294967294" count="1" selected="0">
            <x v="5"/>
          </reference>
          <reference field="1" count="1">
            <x v="14"/>
          </reference>
        </references>
      </pivotArea>
    </format>
    <format dxfId="170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170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169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169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169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169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169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169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169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169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1691">
      <pivotArea collapsedLevelsAreSubtotals="1" fieldPosition="0">
        <references count="2">
          <reference field="4294967294" count="1" selected="0">
            <x v="5"/>
          </reference>
          <reference field="1" count="1">
            <x v="15"/>
          </reference>
        </references>
      </pivotArea>
    </format>
    <format dxfId="169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168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168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168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168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168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168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168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168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168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168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167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167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167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167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167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167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167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167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167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167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166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166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166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1666">
      <pivotArea collapsedLevelsAreSubtotals="1" fieldPosition="0">
        <references count="2">
          <reference field="4294967294" count="1" selected="0">
            <x v="5"/>
          </reference>
          <reference field="1" count="1">
            <x v="16"/>
          </reference>
        </references>
      </pivotArea>
    </format>
    <format dxfId="166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166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166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66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166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166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165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165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165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165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165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165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165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165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165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165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164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164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164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164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164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164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164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164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164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164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1639">
      <pivotArea collapsedLevelsAreSubtotals="1" fieldPosition="0">
        <references count="2">
          <reference field="4294967294" count="1" selected="0">
            <x v="5"/>
          </reference>
          <reference field="1" count="1">
            <x v="17"/>
          </reference>
        </references>
      </pivotArea>
    </format>
    <format dxfId="163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163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163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163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163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163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163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163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163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162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1628">
      <pivotArea collapsedLevelsAreSubtotals="1" fieldPosition="0">
        <references count="2">
          <reference field="4294967294" count="1" selected="0">
            <x v="5"/>
          </reference>
          <reference field="1" count="1">
            <x v="18"/>
          </reference>
        </references>
      </pivotArea>
    </format>
    <format dxfId="162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162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162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162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162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162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162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162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161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161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161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161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161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1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61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612">
      <pivotArea collapsedLevelsAreSubtotals="1" fieldPosition="0">
        <references count="2">
          <reference field="4294967294" count="1" selected="0">
            <x v="3"/>
          </reference>
          <reference field="1" count="1">
            <x v="0"/>
          </reference>
        </references>
      </pivotArea>
    </format>
    <format dxfId="161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61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6" count="9">
            <x v="172"/>
            <x v="174"/>
            <x v="221"/>
            <x v="381"/>
            <x v="389"/>
            <x v="447"/>
            <x v="468"/>
            <x v="511"/>
            <x v="580"/>
          </reference>
        </references>
      </pivotArea>
    </format>
    <format dxfId="160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60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160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60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160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160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160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160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160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160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159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159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159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159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159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159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159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159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159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159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158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58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1587">
      <pivotArea collapsedLevelsAreSubtotals="1" fieldPosition="0">
        <references count="2">
          <reference field="4294967294" count="1" selected="0">
            <x v="3"/>
          </reference>
          <reference field="1" count="1">
            <x v="1"/>
          </reference>
        </references>
      </pivotArea>
    </format>
    <format dxfId="1586">
      <pivotArea collapsedLevelsAreSubtotals="1" fieldPosition="0">
        <references count="2">
          <reference field="4294967294" count="1" selected="0">
            <x v="3"/>
          </reference>
          <reference field="1" count="1">
            <x v="2"/>
          </reference>
        </references>
      </pivotArea>
    </format>
    <format dxfId="158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158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158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158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158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158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157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157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1577">
      <pivotArea collapsedLevelsAreSubtotals="1" fieldPosition="0">
        <references count="2">
          <reference field="4294967294" count="1" selected="0">
            <x v="3"/>
          </reference>
          <reference field="1" count="1">
            <x v="3"/>
          </reference>
        </references>
      </pivotArea>
    </format>
    <format dxfId="1576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1575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1574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1573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1572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1571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1570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1569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1568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1567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1566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1565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1564">
      <pivotArea collapsedLevelsAreSubtotals="1" fieldPosition="0">
        <references count="2">
          <reference field="4294967294" count="1" selected="0">
            <x v="3"/>
          </reference>
          <reference field="1" count="1">
            <x v="4"/>
          </reference>
        </references>
      </pivotArea>
    </format>
    <format dxfId="156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156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1561">
      <pivotArea collapsedLevelsAreSubtotals="1" fieldPosition="0">
        <references count="2">
          <reference field="4294967294" count="1" selected="0">
            <x v="3"/>
          </reference>
          <reference field="1" count="1">
            <x v="5"/>
          </reference>
        </references>
      </pivotArea>
    </format>
    <format dxfId="1560">
      <pivotArea collapsedLevelsAreSubtotals="1" fieldPosition="0">
        <references count="2">
          <reference field="4294967294" count="1" selected="0">
            <x v="3"/>
          </reference>
          <reference field="1" count="1">
            <x v="6"/>
          </reference>
        </references>
      </pivotArea>
    </format>
    <format dxfId="1559">
      <pivotArea collapsedLevelsAreSubtotals="1" fieldPosition="0">
        <references count="2">
          <reference field="4294967294" count="1" selected="0">
            <x v="3"/>
          </reference>
          <reference field="1" count="1">
            <x v="7"/>
          </reference>
        </references>
      </pivotArea>
    </format>
    <format dxfId="1558">
      <pivotArea collapsedLevelsAreSubtotals="1" fieldPosition="0">
        <references count="2">
          <reference field="4294967294" count="1" selected="0">
            <x v="3"/>
          </reference>
          <reference field="1" count="1">
            <x v="8"/>
          </reference>
        </references>
      </pivotArea>
    </format>
    <format dxfId="1557">
      <pivotArea collapsedLevelsAreSubtotals="1" fieldPosition="0">
        <references count="2">
          <reference field="4294967294" count="1" selected="0">
            <x v="3"/>
          </reference>
          <reference field="1" count="1">
            <x v="9"/>
          </reference>
        </references>
      </pivotArea>
    </format>
    <format dxfId="1556">
      <pivotArea collapsedLevelsAreSubtotals="1" fieldPosition="0">
        <references count="2">
          <reference field="4294967294" count="1" selected="0">
            <x v="3"/>
          </reference>
          <reference field="1" count="1">
            <x v="10"/>
          </reference>
        </references>
      </pivotArea>
    </format>
    <format dxfId="1555">
      <pivotArea collapsedLevelsAreSubtotals="1" fieldPosition="0">
        <references count="2">
          <reference field="4294967294" count="1" selected="0">
            <x v="3"/>
          </reference>
          <reference field="1" count="1">
            <x v="11"/>
          </reference>
        </references>
      </pivotArea>
    </format>
    <format dxfId="1554">
      <pivotArea collapsedLevelsAreSubtotals="1" fieldPosition="0">
        <references count="2">
          <reference field="4294967294" count="1" selected="0">
            <x v="3"/>
          </reference>
          <reference field="1" count="1">
            <x v="12"/>
          </reference>
        </references>
      </pivotArea>
    </format>
    <format dxfId="1553">
      <pivotArea collapsedLevelsAreSubtotals="1" fieldPosition="0">
        <references count="2">
          <reference field="4294967294" count="1" selected="0">
            <x v="3"/>
          </reference>
          <reference field="1" count="1">
            <x v="13"/>
          </reference>
        </references>
      </pivotArea>
    </format>
    <format dxfId="1552">
      <pivotArea collapsedLevelsAreSubtotals="1" fieldPosition="0">
        <references count="2">
          <reference field="4294967294" count="1" selected="0">
            <x v="3"/>
          </reference>
          <reference field="1" count="1">
            <x v="14"/>
          </reference>
        </references>
      </pivotArea>
    </format>
    <format dxfId="155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155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154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154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154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154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154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154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154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154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1541">
      <pivotArea collapsedLevelsAreSubtotals="1" fieldPosition="0">
        <references count="2">
          <reference field="4294967294" count="1" selected="0">
            <x v="3"/>
          </reference>
          <reference field="1" count="1">
            <x v="15"/>
          </reference>
        </references>
      </pivotArea>
    </format>
    <format dxfId="1540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1539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1538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1537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1536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1535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1534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1533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1532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1531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1530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1529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1528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1527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1526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1525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1524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1523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1522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1521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1520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1519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1518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1517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1516">
      <pivotArea collapsedLevelsAreSubtotals="1" fieldPosition="0">
        <references count="2">
          <reference field="4294967294" count="1" selected="0">
            <x v="3"/>
          </reference>
          <reference field="1" count="1">
            <x v="16"/>
          </reference>
        </references>
      </pivotArea>
    </format>
    <format dxfId="151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151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151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51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151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151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150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150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150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150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150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150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150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150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150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150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149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149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149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149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149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149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149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149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149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149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1489">
      <pivotArea collapsedLevelsAreSubtotals="1" fieldPosition="0">
        <references count="2">
          <reference field="4294967294" count="1" selected="0">
            <x v="3"/>
          </reference>
          <reference field="1" count="1">
            <x v="17"/>
          </reference>
        </references>
      </pivotArea>
    </format>
    <format dxfId="1488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1487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1486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1485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1484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1483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1482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1481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1480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1479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1478">
      <pivotArea collapsedLevelsAreSubtotals="1" fieldPosition="0">
        <references count="2">
          <reference field="4294967294" count="1" selected="0">
            <x v="3"/>
          </reference>
          <reference field="1" count="1">
            <x v="18"/>
          </reference>
        </references>
      </pivotArea>
    </format>
    <format dxfId="147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147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147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1474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1473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1472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147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1470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1469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146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1467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1466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146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46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6" count="1">
            <x v="381"/>
          </reference>
        </references>
      </pivotArea>
    </format>
    <format dxfId="146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6" count="1">
            <x v="381"/>
          </reference>
        </references>
      </pivotArea>
    </format>
    <format dxfId="146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6" count="1">
            <x v="454"/>
          </reference>
        </references>
      </pivotArea>
    </format>
    <format dxfId="146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1"/>
          </reference>
        </references>
      </pivotArea>
    </format>
    <format dxfId="146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649"/>
          </reference>
        </references>
      </pivotArea>
    </format>
    <format dxfId="145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14"/>
          </reference>
          <reference field="6" count="1">
            <x v="484"/>
          </reference>
        </references>
      </pivotArea>
    </format>
    <format dxfId="145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14"/>
          </reference>
          <reference field="6" count="1">
            <x v="464"/>
          </reference>
        </references>
      </pivotArea>
    </format>
    <format dxfId="145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14"/>
          </reference>
          <reference field="6" count="1">
            <x v="444"/>
          </reference>
        </references>
      </pivotArea>
    </format>
    <format dxfId="145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26"/>
          </reference>
          <reference field="6" count="1">
            <x v="767"/>
          </reference>
        </references>
      </pivotArea>
    </format>
    <format dxfId="145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38"/>
          </reference>
          <reference field="6" count="1">
            <x v="775"/>
          </reference>
        </references>
      </pivotArea>
    </format>
    <format dxfId="145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38"/>
          </reference>
          <reference field="6" count="1">
            <x v="25"/>
          </reference>
        </references>
      </pivotArea>
    </format>
    <format dxfId="145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1"/>
          </reference>
          <reference field="6" count="1">
            <x v="322"/>
          </reference>
        </references>
      </pivotArea>
    </format>
    <format dxfId="145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1"/>
          </reference>
          <reference field="6" count="1">
            <x v="341"/>
          </reference>
        </references>
      </pivotArea>
    </format>
    <format dxfId="145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1"/>
          </reference>
          <reference field="6" count="1">
            <x v="313"/>
          </reference>
        </references>
      </pivotArea>
    </format>
    <format dxfId="145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5"/>
          </reference>
          <reference field="6" count="1">
            <x v="790"/>
          </reference>
        </references>
      </pivotArea>
    </format>
    <format dxfId="144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55"/>
          </reference>
          <reference field="6" count="1">
            <x v="785"/>
          </reference>
        </references>
      </pivotArea>
    </format>
    <format dxfId="144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78"/>
          </reference>
          <reference field="6" count="1">
            <x v="179"/>
          </reference>
        </references>
      </pivotArea>
    </format>
    <format dxfId="144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78"/>
          </reference>
          <reference field="6" count="1">
            <x v="73"/>
          </reference>
        </references>
      </pivotArea>
    </format>
    <format dxfId="144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78"/>
          </reference>
          <reference field="6" count="1">
            <x v="45"/>
          </reference>
        </references>
      </pivotArea>
    </format>
    <format dxfId="144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81"/>
          </reference>
          <reference field="6" count="1">
            <x v="396"/>
          </reference>
        </references>
      </pivotArea>
    </format>
    <format dxfId="144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81"/>
          </reference>
          <reference field="6" count="1">
            <x v="232"/>
          </reference>
        </references>
      </pivotArea>
    </format>
    <format dxfId="144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81"/>
          </reference>
          <reference field="6" count="1">
            <x v="764"/>
          </reference>
        </references>
      </pivotArea>
    </format>
    <format dxfId="144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81"/>
          </reference>
          <reference field="6" count="1">
            <x v="763"/>
          </reference>
        </references>
      </pivotArea>
    </format>
    <format dxfId="144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20"/>
          </reference>
          <reference field="6" count="2">
            <x v="643"/>
            <x v="826"/>
          </reference>
        </references>
      </pivotArea>
    </format>
    <format dxfId="144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25"/>
          </reference>
          <reference field="6" count="1">
            <x v="9"/>
          </reference>
        </references>
      </pivotArea>
    </format>
    <format dxfId="143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25"/>
          </reference>
          <reference field="6" count="1">
            <x v="817"/>
          </reference>
        </references>
      </pivotArea>
    </format>
    <format dxfId="143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52"/>
          </reference>
          <reference field="6" count="1">
            <x v="590"/>
          </reference>
        </references>
      </pivotArea>
    </format>
    <format dxfId="143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72"/>
          </reference>
          <reference field="6" count="1">
            <x v="55"/>
          </reference>
        </references>
      </pivotArea>
    </format>
    <format dxfId="143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72"/>
          </reference>
          <reference field="6" count="1">
            <x v="34"/>
          </reference>
        </references>
      </pivotArea>
    </format>
    <format dxfId="143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72"/>
          </reference>
          <reference field="6" count="1">
            <x v="727"/>
          </reference>
        </references>
      </pivotArea>
    </format>
    <format dxfId="143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72"/>
          </reference>
          <reference field="6" count="1">
            <x v="158"/>
          </reference>
        </references>
      </pivotArea>
    </format>
    <format dxfId="143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82"/>
          </reference>
          <reference field="6" count="1">
            <x v="729"/>
          </reference>
        </references>
      </pivotArea>
    </format>
    <format dxfId="143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82"/>
          </reference>
          <reference field="6" count="1">
            <x v="720"/>
          </reference>
        </references>
      </pivotArea>
    </format>
    <format dxfId="143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82"/>
          </reference>
          <reference field="6" count="1">
            <x v="224"/>
          </reference>
        </references>
      </pivotArea>
    </format>
    <format dxfId="143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82"/>
          </reference>
          <reference field="6" count="1">
            <x v="757"/>
          </reference>
        </references>
      </pivotArea>
    </format>
    <format dxfId="142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92"/>
          </reference>
          <reference field="6" count="1">
            <x v="810"/>
          </reference>
        </references>
      </pivotArea>
    </format>
    <format dxfId="142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92"/>
          </reference>
          <reference field="6" count="1">
            <x v="492"/>
          </reference>
        </references>
      </pivotArea>
    </format>
    <format dxfId="142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100"/>
          </reference>
          <reference field="6" count="1">
            <x v="253"/>
          </reference>
        </references>
      </pivotArea>
    </format>
    <format dxfId="142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100"/>
          </reference>
          <reference field="6" count="1">
            <x v="526"/>
          </reference>
        </references>
      </pivotArea>
    </format>
    <format dxfId="142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100"/>
          </reference>
          <reference field="6" count="1">
            <x v="408"/>
          </reference>
        </references>
      </pivotArea>
    </format>
    <format dxfId="142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21"/>
          </reference>
          <reference field="6" count="1">
            <x v="577"/>
          </reference>
        </references>
      </pivotArea>
    </format>
    <format dxfId="142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21"/>
          </reference>
          <reference field="6" count="1">
            <x v="459"/>
          </reference>
        </references>
      </pivotArea>
    </format>
    <format dxfId="142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30"/>
          </reference>
          <reference field="6" count="1">
            <x v="595"/>
          </reference>
        </references>
      </pivotArea>
    </format>
    <format dxfId="142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48"/>
          </reference>
          <reference field="6" count="1">
            <x v="592"/>
          </reference>
        </references>
      </pivotArea>
    </format>
    <format dxfId="142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48"/>
          </reference>
          <reference field="6" count="1">
            <x v="498"/>
          </reference>
        </references>
      </pivotArea>
    </format>
    <format dxfId="141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70"/>
          </reference>
          <reference field="6" count="1">
            <x v="465"/>
          </reference>
        </references>
      </pivotArea>
    </format>
    <format dxfId="141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70"/>
          </reference>
          <reference field="6" count="1">
            <x v="495"/>
          </reference>
        </references>
      </pivotArea>
    </format>
    <format dxfId="141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70"/>
          </reference>
          <reference field="6" count="1">
            <x v="681"/>
          </reference>
        </references>
      </pivotArea>
    </format>
    <format dxfId="141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70"/>
          </reference>
          <reference field="6" count="1">
            <x v="387"/>
          </reference>
        </references>
      </pivotArea>
    </format>
    <format dxfId="141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3"/>
          </reference>
          <reference field="2" count="1" selected="0">
            <x v="29"/>
          </reference>
          <reference field="6" count="1">
            <x v="546"/>
          </reference>
        </references>
      </pivotArea>
    </format>
    <format dxfId="141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3"/>
          </reference>
          <reference field="2" count="1" selected="0">
            <x v="49"/>
          </reference>
          <reference field="6" count="1">
            <x v="268"/>
          </reference>
        </references>
      </pivotArea>
    </format>
    <format dxfId="141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3"/>
          </reference>
          <reference field="2" count="1" selected="0">
            <x v="49"/>
          </reference>
          <reference field="6" count="1">
            <x v="278"/>
          </reference>
        </references>
      </pivotArea>
    </format>
    <format dxfId="141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6" count="1">
            <x v="783"/>
          </reference>
        </references>
      </pivotArea>
    </format>
    <format dxfId="141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11"/>
          </reference>
          <reference field="6" count="1">
            <x v="688"/>
          </reference>
        </references>
      </pivotArea>
    </format>
    <format dxfId="141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11"/>
          </reference>
          <reference field="6" count="1">
            <x v="704"/>
          </reference>
        </references>
      </pivotArea>
    </format>
    <format dxfId="140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11"/>
          </reference>
          <reference field="6" count="1">
            <x v="477"/>
          </reference>
        </references>
      </pivotArea>
    </format>
    <format dxfId="140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39"/>
          </reference>
          <reference field="6" count="1">
            <x v="279"/>
          </reference>
        </references>
      </pivotArea>
    </format>
    <format dxfId="140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39"/>
          </reference>
          <reference field="6" count="1">
            <x v="375"/>
          </reference>
        </references>
      </pivotArea>
    </format>
    <format dxfId="140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39"/>
          </reference>
          <reference field="6" count="1">
            <x v="418"/>
          </reference>
        </references>
      </pivotArea>
    </format>
    <format dxfId="140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39"/>
          </reference>
          <reference field="6" count="1">
            <x v="266"/>
          </reference>
        </references>
      </pivotArea>
    </format>
    <format dxfId="140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39"/>
          </reference>
          <reference field="6" count="1">
            <x v="391"/>
          </reference>
        </references>
      </pivotArea>
    </format>
    <format dxfId="140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45"/>
          </reference>
          <reference field="6" count="1">
            <x v="685"/>
          </reference>
        </references>
      </pivotArea>
    </format>
    <format dxfId="140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45"/>
          </reference>
          <reference field="6" count="1">
            <x v="290"/>
          </reference>
        </references>
      </pivotArea>
    </format>
    <format dxfId="140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45"/>
          </reference>
          <reference field="6" count="1">
            <x v="822"/>
          </reference>
        </references>
      </pivotArea>
    </format>
    <format dxfId="140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45"/>
          </reference>
          <reference field="6" count="1">
            <x v="697"/>
          </reference>
        </references>
      </pivotArea>
    </format>
    <format dxfId="139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71"/>
          </reference>
          <reference field="6" count="1">
            <x v="627"/>
          </reference>
        </references>
      </pivotArea>
    </format>
    <format dxfId="139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71"/>
          </reference>
          <reference field="6" count="1">
            <x v="601"/>
          </reference>
        </references>
      </pivotArea>
    </format>
    <format dxfId="139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71"/>
          </reference>
          <reference field="6" count="1">
            <x v="543"/>
          </reference>
        </references>
      </pivotArea>
    </format>
    <format dxfId="139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71"/>
          </reference>
          <reference field="6" count="1">
            <x v="439"/>
          </reference>
        </references>
      </pivotArea>
    </format>
    <format dxfId="139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99"/>
          </reference>
          <reference field="6" count="1">
            <x v="371"/>
          </reference>
        </references>
      </pivotArea>
    </format>
    <format dxfId="139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99"/>
          </reference>
          <reference field="6" count="1">
            <x v="579"/>
          </reference>
        </references>
      </pivotArea>
    </format>
    <format dxfId="139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3"/>
          </reference>
          <reference field="6" count="1">
            <x v="806"/>
          </reference>
        </references>
      </pivotArea>
    </format>
    <format dxfId="139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3"/>
          </reference>
          <reference field="6" count="1">
            <x v="27"/>
          </reference>
        </references>
      </pivotArea>
    </format>
    <format dxfId="139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3"/>
          </reference>
          <reference field="6" count="1">
            <x v="78"/>
          </reference>
        </references>
      </pivotArea>
    </format>
    <format dxfId="139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3"/>
          </reference>
          <reference field="6" count="1">
            <x v="715"/>
          </reference>
        </references>
      </pivotArea>
    </format>
    <format dxfId="138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4"/>
          </reference>
          <reference field="6" count="1">
            <x v="809"/>
          </reference>
        </references>
      </pivotArea>
    </format>
    <format dxfId="138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4"/>
          </reference>
          <reference field="6" count="1">
            <x v="709"/>
          </reference>
        </references>
      </pivotArea>
    </format>
    <format dxfId="138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4"/>
          </reference>
          <reference field="6" count="1">
            <x v="742"/>
          </reference>
        </references>
      </pivotArea>
    </format>
    <format dxfId="138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4"/>
          </reference>
          <reference field="6" count="1">
            <x v="758"/>
          </reference>
        </references>
      </pivotArea>
    </format>
    <format dxfId="138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7"/>
          </reference>
          <reference field="6" count="1">
            <x v="198"/>
          </reference>
        </references>
      </pivotArea>
    </format>
    <format dxfId="138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7"/>
          </reference>
          <reference field="6" count="1">
            <x v="208"/>
          </reference>
        </references>
      </pivotArea>
    </format>
    <format dxfId="138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7"/>
          </reference>
          <reference field="6" count="1">
            <x v="264"/>
          </reference>
        </references>
      </pivotArea>
    </format>
    <format dxfId="138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7"/>
          </reference>
          <reference field="6" count="1">
            <x v="671"/>
          </reference>
        </references>
      </pivotArea>
    </format>
    <format dxfId="138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27"/>
          </reference>
          <reference field="6" count="1">
            <x v="679"/>
          </reference>
        </references>
      </pivotArea>
    </format>
    <format dxfId="138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27"/>
          </reference>
          <reference field="6" count="1">
            <x v="502"/>
          </reference>
        </references>
      </pivotArea>
    </format>
    <format dxfId="137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76"/>
          </reference>
          <reference field="6" count="1">
            <x v="145"/>
          </reference>
        </references>
      </pivotArea>
    </format>
    <format dxfId="137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76"/>
          </reference>
          <reference field="6" count="1">
            <x v="8"/>
          </reference>
        </references>
      </pivotArea>
    </format>
    <format dxfId="1377">
      <pivotArea collapsedLevelsAreSubtotals="1" fieldPosition="0">
        <references count="3">
          <reference field="4294967294" count="1" selected="0">
            <x v="6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137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5"/>
          </reference>
          <reference field="6" count="1">
            <x v="503"/>
          </reference>
        </references>
      </pivotArea>
    </format>
    <format dxfId="137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7"/>
          </reference>
          <reference field="6" count="1">
            <x v="93"/>
          </reference>
        </references>
      </pivotArea>
    </format>
    <format dxfId="137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7"/>
          </reference>
          <reference field="6" count="1">
            <x v="665"/>
          </reference>
        </references>
      </pivotArea>
    </format>
    <format dxfId="137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7"/>
          </reference>
          <reference field="6" count="1">
            <x v="147"/>
          </reference>
        </references>
      </pivotArea>
    </format>
    <format dxfId="137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93"/>
          </reference>
          <reference field="6" count="1">
            <x v="97"/>
          </reference>
        </references>
      </pivotArea>
    </format>
    <format dxfId="137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2"/>
          </reference>
          <reference field="2" count="1" selected="0">
            <x v="65"/>
          </reference>
          <reference field="6" count="1">
            <x v="658"/>
          </reference>
        </references>
      </pivotArea>
    </format>
    <format dxfId="137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4"/>
          </reference>
          <reference field="2" count="1" selected="0">
            <x v="63"/>
          </reference>
          <reference field="6" count="1">
            <x v="60"/>
          </reference>
        </references>
      </pivotArea>
    </format>
    <format dxfId="136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4"/>
          </reference>
          <reference field="2" count="1" selected="0">
            <x v="63"/>
          </reference>
          <reference field="6" count="1">
            <x v="805"/>
          </reference>
        </references>
      </pivotArea>
    </format>
    <format dxfId="136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4"/>
          </reference>
          <reference field="2" count="1" selected="0">
            <x v="86"/>
          </reference>
          <reference field="6" count="1">
            <x v="363"/>
          </reference>
        </references>
      </pivotArea>
    </format>
    <format dxfId="136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4"/>
          </reference>
          <reference field="2" count="1" selected="0">
            <x v="86"/>
          </reference>
          <reference field="6" count="1">
            <x v="761"/>
          </reference>
        </references>
      </pivotArea>
    </format>
    <format dxfId="136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4"/>
          </reference>
          <reference field="2" count="1" selected="0">
            <x v="86"/>
          </reference>
          <reference field="6" count="1">
            <x v="23"/>
          </reference>
        </references>
      </pivotArea>
    </format>
    <format dxfId="136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6"/>
          </reference>
          <reference field="6" count="1">
            <x v="677"/>
          </reference>
        </references>
      </pivotArea>
    </format>
    <format dxfId="136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6"/>
          </reference>
          <reference field="6" count="1">
            <x v="144"/>
          </reference>
        </references>
      </pivotArea>
    </format>
    <format dxfId="136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8"/>
          </reference>
          <reference field="6" count="1">
            <x v="149"/>
          </reference>
        </references>
      </pivotArea>
    </format>
    <format dxfId="136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8"/>
          </reference>
          <reference field="6" count="1">
            <x v="378"/>
          </reference>
        </references>
      </pivotArea>
    </format>
    <format dxfId="136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8"/>
          </reference>
          <reference field="6" count="1">
            <x v="91"/>
          </reference>
        </references>
      </pivotArea>
    </format>
    <format dxfId="136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23"/>
          </reference>
          <reference field="6" count="1">
            <x v="563"/>
          </reference>
        </references>
      </pivotArea>
    </format>
    <format dxfId="135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79"/>
          </reference>
          <reference field="6" count="1">
            <x v="88"/>
          </reference>
        </references>
      </pivotArea>
    </format>
    <format dxfId="135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79"/>
          </reference>
          <reference field="6" count="1">
            <x v="56"/>
          </reference>
        </references>
      </pivotArea>
    </format>
    <format dxfId="135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98"/>
          </reference>
          <reference field="6" count="1">
            <x v="692"/>
          </reference>
        </references>
      </pivotArea>
    </format>
    <format dxfId="135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6"/>
          </reference>
          <reference field="2" count="1" selected="0">
            <x v="37"/>
          </reference>
          <reference field="6" count="1">
            <x v="230"/>
          </reference>
        </references>
      </pivotArea>
    </format>
    <format dxfId="135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6"/>
          </reference>
          <reference field="2" count="1" selected="0">
            <x v="80"/>
          </reference>
          <reference field="6" count="1">
            <x v="118"/>
          </reference>
        </references>
      </pivotArea>
    </format>
    <format dxfId="135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6"/>
          </reference>
          <reference field="2" count="1" selected="0">
            <x v="90"/>
          </reference>
          <reference field="6" count="1">
            <x v="372"/>
          </reference>
        </references>
      </pivotArea>
    </format>
    <format dxfId="135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7"/>
          </reference>
          <reference field="2" count="1" selected="0">
            <x v="56"/>
          </reference>
          <reference field="6" count="1">
            <x v="364"/>
          </reference>
        </references>
      </pivotArea>
    </format>
    <format dxfId="135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7"/>
          </reference>
          <reference field="2" count="1" selected="0">
            <x v="62"/>
          </reference>
          <reference field="6" count="1">
            <x v="258"/>
          </reference>
        </references>
      </pivotArea>
    </format>
    <format dxfId="135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7"/>
          </reference>
          <reference field="2" count="1" selected="0">
            <x v="62"/>
          </reference>
          <reference field="6" count="1">
            <x v="699"/>
          </reference>
        </references>
      </pivotArea>
    </format>
    <format dxfId="135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7"/>
          </reference>
          <reference field="2" count="1" selected="0">
            <x v="83"/>
          </reference>
          <reference field="6" count="1">
            <x v="756"/>
          </reference>
        </references>
      </pivotArea>
    </format>
    <format dxfId="134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8"/>
          </reference>
          <reference field="2" count="1" selected="0">
            <x v="4"/>
          </reference>
          <reference field="6" count="1">
            <x v="273"/>
          </reference>
        </references>
      </pivotArea>
    </format>
    <format dxfId="134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6" count="1">
            <x v="454"/>
          </reference>
        </references>
      </pivotArea>
    </format>
    <format dxfId="134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6" count="1">
            <x v="454"/>
          </reference>
        </references>
      </pivotArea>
    </format>
    <format dxfId="134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0"/>
          </reference>
          <reference field="2" count="1" selected="0">
            <x v="81"/>
          </reference>
          <reference field="6" count="1">
            <x v="232"/>
          </reference>
        </references>
      </pivotArea>
    </format>
    <format dxfId="134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72"/>
          </reference>
          <reference field="6" count="1">
            <x v="55"/>
          </reference>
        </references>
      </pivotArea>
    </format>
    <format dxfId="134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92"/>
          </reference>
          <reference field="6" count="1">
            <x v="810"/>
          </reference>
        </references>
      </pivotArea>
    </format>
    <format dxfId="134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"/>
          </reference>
          <reference field="2" count="1" selected="0">
            <x v="100"/>
          </reference>
          <reference field="6" count="1">
            <x v="253"/>
          </reference>
        </references>
      </pivotArea>
    </format>
    <format dxfId="134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21"/>
          </reference>
          <reference field="6" count="1">
            <x v="577"/>
          </reference>
        </references>
      </pivotArea>
    </format>
    <format dxfId="134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30"/>
          </reference>
          <reference field="6" count="1">
            <x v="595"/>
          </reference>
        </references>
      </pivotArea>
    </format>
    <format dxfId="134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48"/>
          </reference>
          <reference field="6" count="1">
            <x v="498"/>
          </reference>
        </references>
      </pivotArea>
    </format>
    <format dxfId="133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2"/>
          </reference>
          <reference field="2" count="1" selected="0">
            <x v="70"/>
          </reference>
          <reference field="6" count="1">
            <x v="681"/>
          </reference>
        </references>
      </pivotArea>
    </format>
    <format dxfId="133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3"/>
          </reference>
          <reference field="2" count="1" selected="0">
            <x v="29"/>
          </reference>
          <reference field="6" count="1">
            <x v="546"/>
          </reference>
        </references>
      </pivotArea>
    </format>
    <format dxfId="133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11"/>
          </reference>
          <reference field="6" count="1">
            <x v="704"/>
          </reference>
        </references>
      </pivotArea>
    </format>
    <format dxfId="133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45"/>
          </reference>
          <reference field="6" count="1">
            <x v="822"/>
          </reference>
        </references>
      </pivotArea>
    </format>
    <format dxfId="133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6"/>
          </reference>
          <reference field="2" count="1" selected="0">
            <x v="71"/>
          </reference>
          <reference field="6" count="1">
            <x v="601"/>
          </reference>
        </references>
      </pivotArea>
    </format>
    <format dxfId="133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3"/>
          </reference>
          <reference field="6" count="1">
            <x v="27"/>
          </reference>
        </references>
      </pivotArea>
    </format>
    <format dxfId="133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7"/>
          </reference>
          <reference field="6" count="1">
            <x v="198"/>
          </reference>
        </references>
      </pivotArea>
    </format>
    <format dxfId="133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9"/>
          </reference>
          <reference field="2" count="1" selected="0">
            <x v="77"/>
          </reference>
          <reference field="6" count="1">
            <x v="264"/>
          </reference>
        </references>
      </pivotArea>
    </format>
    <format dxfId="1331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27"/>
          </reference>
          <reference field="6" count="2">
            <x v="502"/>
            <x v="679"/>
          </reference>
        </references>
      </pivotArea>
    </format>
    <format dxfId="1330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76"/>
          </reference>
          <reference field="6" count="1">
            <x v="145"/>
          </reference>
        </references>
      </pivotArea>
    </format>
    <format dxfId="1329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5"/>
          </reference>
          <reference field="6" count="1">
            <x v="503"/>
          </reference>
        </references>
      </pivotArea>
    </format>
    <format dxfId="1328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7"/>
          </reference>
          <reference field="6" count="1">
            <x v="93"/>
          </reference>
        </references>
      </pivotArea>
    </format>
    <format dxfId="1327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87"/>
          </reference>
          <reference field="6" count="1">
            <x v="147"/>
          </reference>
        </references>
      </pivotArea>
    </format>
    <format dxfId="1326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0"/>
          </reference>
          <reference field="2" count="1" selected="0">
            <x v="93"/>
          </reference>
          <reference field="6" count="1">
            <x v="97"/>
          </reference>
        </references>
      </pivotArea>
    </format>
    <format dxfId="1325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6"/>
          </reference>
          <reference field="6" count="1">
            <x v="144"/>
          </reference>
        </references>
      </pivotArea>
    </format>
    <format dxfId="1324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18"/>
          </reference>
          <reference field="6" count="1">
            <x v="91"/>
          </reference>
        </references>
      </pivotArea>
    </format>
    <format dxfId="1323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23"/>
          </reference>
          <reference field="6" count="1">
            <x v="563"/>
          </reference>
        </references>
      </pivotArea>
    </format>
    <format dxfId="1322">
      <pivotArea collapsedLevelsAreSubtotals="1" fieldPosition="0">
        <references count="4">
          <reference field="4294967294" count="1" selected="0">
            <x v="6"/>
          </reference>
          <reference field="1" count="1" selected="0">
            <x v="15"/>
          </reference>
          <reference field="2" count="1" selected="0">
            <x v="79"/>
          </reference>
          <reference field="6" count="1">
            <x v="88"/>
          </reference>
        </references>
      </pivotArea>
    </format>
    <format dxfId="132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32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6" count="9">
            <x v="172"/>
            <x v="174"/>
            <x v="221"/>
            <x v="381"/>
            <x v="389"/>
            <x v="447"/>
            <x v="468"/>
            <x v="511"/>
            <x v="580"/>
          </reference>
        </references>
      </pivotArea>
    </format>
    <format dxfId="131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31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6" count="7">
            <x v="119"/>
            <x v="140"/>
            <x v="454"/>
            <x v="521"/>
            <x v="707"/>
            <x v="710"/>
            <x v="732"/>
          </reference>
        </references>
      </pivotArea>
    </format>
    <format dxfId="131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31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"/>
          </reference>
          <reference field="6" count="13">
            <x v="11"/>
            <x v="162"/>
            <x v="163"/>
            <x v="422"/>
            <x v="509"/>
            <x v="649"/>
            <x v="706"/>
            <x v="725"/>
            <x v="737"/>
            <x v="741"/>
            <x v="748"/>
            <x v="787"/>
            <x v="821"/>
          </reference>
        </references>
      </pivotArea>
    </format>
    <format dxfId="131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131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14"/>
          </reference>
          <reference field="6" count="6">
            <x v="252"/>
            <x v="302"/>
            <x v="323"/>
            <x v="444"/>
            <x v="464"/>
            <x v="484"/>
          </reference>
        </references>
      </pivotArea>
    </format>
    <format dxfId="131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131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26"/>
          </reference>
          <reference field="6" count="8">
            <x v="76"/>
            <x v="139"/>
            <x v="151"/>
            <x v="191"/>
            <x v="192"/>
            <x v="667"/>
            <x v="767"/>
            <x v="784"/>
          </reference>
        </references>
      </pivotArea>
    </format>
    <format dxfId="131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131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38"/>
          </reference>
          <reference field="6" count="5">
            <x v="25"/>
            <x v="216"/>
            <x v="716"/>
            <x v="771"/>
            <x v="775"/>
          </reference>
        </references>
      </pivotArea>
    </format>
    <format dxfId="130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130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42"/>
          </reference>
          <reference field="6" count="9">
            <x v="243"/>
            <x v="245"/>
            <x v="328"/>
            <x v="360"/>
            <x v="392"/>
            <x v="479"/>
            <x v="534"/>
            <x v="586"/>
            <x v="618"/>
          </reference>
        </references>
      </pivotArea>
    </format>
    <format dxfId="130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130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1"/>
          </reference>
          <reference field="6" count="16">
            <x v="242"/>
            <x v="313"/>
            <x v="316"/>
            <x v="322"/>
            <x v="330"/>
            <x v="340"/>
            <x v="341"/>
            <x v="342"/>
            <x v="344"/>
            <x v="373"/>
            <x v="374"/>
            <x v="435"/>
            <x v="458"/>
            <x v="531"/>
            <x v="607"/>
            <x v="703"/>
          </reference>
        </references>
      </pivotArea>
    </format>
    <format dxfId="130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130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55"/>
          </reference>
          <reference field="6" count="15">
            <x v="31"/>
            <x v="40"/>
            <x v="62"/>
            <x v="102"/>
            <x v="212"/>
            <x v="695"/>
            <x v="696"/>
            <x v="698"/>
            <x v="743"/>
            <x v="765"/>
            <x v="769"/>
            <x v="785"/>
            <x v="790"/>
            <x v="794"/>
            <x v="828"/>
          </reference>
        </references>
      </pivotArea>
    </format>
    <format dxfId="130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130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78"/>
          </reference>
          <reference field="6" count="8">
            <x v="33"/>
            <x v="45"/>
            <x v="73"/>
            <x v="121"/>
            <x v="173"/>
            <x v="179"/>
            <x v="234"/>
            <x v="235"/>
          </reference>
        </references>
      </pivotArea>
    </format>
    <format dxfId="130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130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81"/>
          </reference>
          <reference field="6" count="16">
            <x v="136"/>
            <x v="143"/>
            <x v="232"/>
            <x v="259"/>
            <x v="337"/>
            <x v="379"/>
            <x v="396"/>
            <x v="451"/>
            <x v="480"/>
            <x v="507"/>
            <x v="701"/>
            <x v="747"/>
            <x v="763"/>
            <x v="764"/>
            <x v="770"/>
            <x v="818"/>
          </reference>
        </references>
      </pivotArea>
    </format>
    <format dxfId="129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29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0"/>
          </reference>
          <reference field="2" count="1" selected="0">
            <x v="84"/>
          </reference>
          <reference field="6" count="7">
            <x v="321"/>
            <x v="500"/>
            <x v="538"/>
            <x v="544"/>
            <x v="561"/>
            <x v="574"/>
            <x v="635"/>
          </reference>
        </references>
      </pivotArea>
    </format>
    <format dxfId="1297">
      <pivotArea collapsedLevelsAreSubtotals="1" fieldPosition="0">
        <references count="2">
          <reference field="4294967294" count="1" selected="0">
            <x v="5"/>
          </reference>
          <reference field="1" count="1">
            <x v="1"/>
          </reference>
        </references>
      </pivotArea>
    </format>
    <format dxfId="129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129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20"/>
          </reference>
          <reference field="6" count="7">
            <x v="110"/>
            <x v="254"/>
            <x v="403"/>
            <x v="490"/>
            <x v="643"/>
            <x v="656"/>
            <x v="826"/>
          </reference>
        </references>
      </pivotArea>
    </format>
    <format dxfId="129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129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25"/>
          </reference>
          <reference field="6" count="10">
            <x v="9"/>
            <x v="104"/>
            <x v="114"/>
            <x v="128"/>
            <x v="131"/>
            <x v="585"/>
            <x v="675"/>
            <x v="755"/>
            <x v="807"/>
            <x v="817"/>
          </reference>
        </references>
      </pivotArea>
    </format>
    <format dxfId="129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129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129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128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52"/>
          </reference>
          <reference field="6" count="6">
            <x v="46"/>
            <x v="113"/>
            <x v="411"/>
            <x v="590"/>
            <x v="730"/>
            <x v="819"/>
          </reference>
        </references>
      </pivotArea>
    </format>
    <format dxfId="128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128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72"/>
          </reference>
          <reference field="6" count="10">
            <x v="34"/>
            <x v="55"/>
            <x v="155"/>
            <x v="158"/>
            <x v="176"/>
            <x v="189"/>
            <x v="275"/>
            <x v="361"/>
            <x v="463"/>
            <x v="727"/>
          </reference>
        </references>
      </pivotArea>
    </format>
    <format dxfId="128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128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82"/>
          </reference>
          <reference field="6" count="16">
            <x v="16"/>
            <x v="175"/>
            <x v="224"/>
            <x v="274"/>
            <x v="343"/>
            <x v="438"/>
            <x v="636"/>
            <x v="652"/>
            <x v="653"/>
            <x v="705"/>
            <x v="712"/>
            <x v="720"/>
            <x v="728"/>
            <x v="729"/>
            <x v="750"/>
            <x v="757"/>
          </reference>
        </references>
      </pivotArea>
    </format>
    <format dxfId="128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128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128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128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"/>
          </reference>
          <reference field="2" count="1" selected="0">
            <x v="100"/>
          </reference>
          <reference field="6" count="6">
            <x v="253"/>
            <x v="255"/>
            <x v="408"/>
            <x v="508"/>
            <x v="526"/>
            <x v="610"/>
          </reference>
        </references>
      </pivotArea>
    </format>
    <format dxfId="1280">
      <pivotArea collapsedLevelsAreSubtotals="1" fieldPosition="0">
        <references count="2">
          <reference field="4294967294" count="1" selected="0">
            <x v="5"/>
          </reference>
          <reference field="1" count="1">
            <x v="2"/>
          </reference>
        </references>
      </pivotArea>
    </format>
    <format dxfId="127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127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127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127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30"/>
          </reference>
          <reference field="6" count="10">
            <x v="352"/>
            <x v="417"/>
            <x v="481"/>
            <x v="562"/>
            <x v="595"/>
            <x v="605"/>
            <x v="669"/>
            <x v="726"/>
            <x v="759"/>
            <x v="776"/>
          </reference>
        </references>
      </pivotArea>
    </format>
    <format dxfId="127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127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48"/>
          </reference>
          <reference field="6" count="13">
            <x v="314"/>
            <x v="347"/>
            <x v="370"/>
            <x v="440"/>
            <x v="450"/>
            <x v="498"/>
            <x v="592"/>
            <x v="633"/>
            <x v="647"/>
            <x v="795"/>
            <x v="798"/>
            <x v="800"/>
            <x v="804"/>
          </reference>
        </references>
      </pivotArea>
    </format>
    <format dxfId="127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127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2"/>
          </reference>
          <reference field="2" count="1" selected="0">
            <x v="70"/>
          </reference>
          <reference field="6" count="10">
            <x v="257"/>
            <x v="387"/>
            <x v="410"/>
            <x v="425"/>
            <x v="465"/>
            <x v="495"/>
            <x v="517"/>
            <x v="536"/>
            <x v="617"/>
            <x v="681"/>
          </reference>
        </references>
      </pivotArea>
    </format>
    <format dxfId="1271">
      <pivotArea collapsedLevelsAreSubtotals="1" fieldPosition="0">
        <references count="2">
          <reference field="4294967294" count="1" selected="0">
            <x v="5"/>
          </reference>
          <reference field="1" count="1">
            <x v="3"/>
          </reference>
        </references>
      </pivotArea>
    </format>
    <format dxfId="127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126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17"/>
          </reference>
          <reference field="6" count="5">
            <x v="300"/>
            <x v="376"/>
            <x v="501"/>
            <x v="522"/>
            <x v="791"/>
          </reference>
        </references>
      </pivotArea>
    </format>
    <format dxfId="126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126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29"/>
          </reference>
          <reference field="6" count="6">
            <x v="276"/>
            <x v="311"/>
            <x v="455"/>
            <x v="546"/>
            <x v="552"/>
            <x v="612"/>
          </reference>
        </references>
      </pivotArea>
    </format>
    <format dxfId="126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126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49"/>
          </reference>
          <reference field="6" count="8">
            <x v="156"/>
            <x v="268"/>
            <x v="278"/>
            <x v="281"/>
            <x v="402"/>
            <x v="413"/>
            <x v="428"/>
            <x v="516"/>
          </reference>
        </references>
      </pivotArea>
    </format>
    <format dxfId="126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126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0"/>
          </reference>
          <reference field="6" count="7">
            <x v="30"/>
            <x v="92"/>
            <x v="127"/>
            <x v="199"/>
            <x v="201"/>
            <x v="233"/>
            <x v="739"/>
          </reference>
        </references>
      </pivotArea>
    </format>
    <format dxfId="126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126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7"/>
          </reference>
          <reference field="6" count="9">
            <x v="260"/>
            <x v="433"/>
            <x v="462"/>
            <x v="505"/>
            <x v="537"/>
            <x v="554"/>
            <x v="565"/>
            <x v="602"/>
            <x v="621"/>
          </reference>
        </references>
      </pivotArea>
    </format>
    <format dxfId="126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125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3"/>
          </reference>
          <reference field="2" count="1" selected="0">
            <x v="58"/>
          </reference>
          <reference field="6" count="6">
            <x v="5"/>
            <x v="65"/>
            <x v="81"/>
            <x v="141"/>
            <x v="779"/>
            <x v="803"/>
          </reference>
        </references>
      </pivotArea>
    </format>
    <format dxfId="1258">
      <pivotArea collapsedLevelsAreSubtotals="1" fieldPosition="0">
        <references count="2">
          <reference field="4294967294" count="1" selected="0">
            <x v="5"/>
          </reference>
          <reference field="1" count="1">
            <x v="4"/>
          </reference>
        </references>
      </pivotArea>
    </format>
    <format dxfId="125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125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1255">
      <pivotArea collapsedLevelsAreSubtotals="1" fieldPosition="0">
        <references count="2">
          <reference field="4294967294" count="1" selected="0">
            <x v="5"/>
          </reference>
          <reference field="1" count="1">
            <x v="5"/>
          </reference>
        </references>
      </pivotArea>
    </format>
    <format dxfId="125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125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5"/>
          </reference>
          <reference field="2" count="1" selected="0">
            <x v="19"/>
          </reference>
          <reference field="6" count="4">
            <x v="11"/>
            <x v="109"/>
            <x v="137"/>
            <x v="766"/>
          </reference>
        </references>
      </pivotArea>
    </format>
    <format dxfId="125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125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5"/>
          </reference>
          <reference field="2" count="1" selected="0">
            <x v="36"/>
          </reference>
          <reference field="6" count="3">
            <x v="98"/>
            <x v="169"/>
            <x v="188"/>
          </reference>
        </references>
      </pivotArea>
    </format>
    <format dxfId="1250">
      <pivotArea collapsedLevelsAreSubtotals="1" fieldPosition="0">
        <references count="2">
          <reference field="4294967294" count="1" selected="0">
            <x v="5"/>
          </reference>
          <reference field="1" count="1">
            <x v="6"/>
          </reference>
        </references>
      </pivotArea>
    </format>
    <format dxfId="124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124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6"/>
          </reference>
          <reference field="6" count="6">
            <x v="29"/>
            <x v="71"/>
            <x v="106"/>
            <x v="693"/>
            <x v="773"/>
            <x v="783"/>
          </reference>
        </references>
      </pivotArea>
    </format>
    <format dxfId="124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124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8"/>
          </reference>
          <reference field="6" count="5">
            <x v="294"/>
            <x v="295"/>
            <x v="541"/>
            <x v="551"/>
            <x v="615"/>
          </reference>
        </references>
      </pivotArea>
    </format>
    <format dxfId="124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124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11"/>
          </reference>
          <reference field="6" count="12">
            <x v="164"/>
            <x v="365"/>
            <x v="366"/>
            <x v="449"/>
            <x v="477"/>
            <x v="489"/>
            <x v="530"/>
            <x v="557"/>
            <x v="666"/>
            <x v="688"/>
            <x v="704"/>
            <x v="751"/>
          </reference>
        </references>
      </pivotArea>
    </format>
    <format dxfId="124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124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39"/>
          </reference>
          <reference field="6" count="8">
            <x v="266"/>
            <x v="279"/>
            <x v="375"/>
            <x v="391"/>
            <x v="409"/>
            <x v="418"/>
            <x v="452"/>
            <x v="529"/>
          </reference>
        </references>
      </pivotArea>
    </format>
    <format dxfId="124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124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45"/>
          </reference>
          <reference field="6" count="11">
            <x v="157"/>
            <x v="290"/>
            <x v="329"/>
            <x v="359"/>
            <x v="386"/>
            <x v="399"/>
            <x v="461"/>
            <x v="478"/>
            <x v="685"/>
            <x v="697"/>
            <x v="822"/>
          </reference>
        </references>
      </pivotArea>
    </format>
    <format dxfId="123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123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64"/>
          </reference>
          <reference field="6" count="8">
            <x v="122"/>
            <x v="248"/>
            <x v="528"/>
            <x v="545"/>
            <x v="676"/>
            <x v="735"/>
            <x v="772"/>
            <x v="778"/>
          </reference>
        </references>
      </pivotArea>
    </format>
    <format dxfId="123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123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68"/>
          </reference>
          <reference field="6" count="8">
            <x v="12"/>
            <x v="238"/>
            <x v="326"/>
            <x v="434"/>
            <x v="467"/>
            <x v="609"/>
            <x v="637"/>
            <x v="820"/>
          </reference>
        </references>
      </pivotArea>
    </format>
    <format dxfId="123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123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69"/>
          </reference>
          <reference field="6" count="4">
            <x v="542"/>
            <x v="549"/>
            <x v="576"/>
            <x v="620"/>
          </reference>
        </references>
      </pivotArea>
    </format>
    <format dxfId="123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123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71"/>
          </reference>
          <reference field="6" count="12">
            <x v="439"/>
            <x v="485"/>
            <x v="543"/>
            <x v="568"/>
            <x v="573"/>
            <x v="596"/>
            <x v="601"/>
            <x v="623"/>
            <x v="627"/>
            <x v="634"/>
            <x v="654"/>
            <x v="660"/>
          </reference>
        </references>
      </pivotArea>
    </format>
    <format dxfId="123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123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6"/>
          </reference>
          <reference field="2" count="1" selected="0">
            <x v="99"/>
          </reference>
          <reference field="6" count="13">
            <x v="308"/>
            <x v="371"/>
            <x v="390"/>
            <x v="416"/>
            <x v="512"/>
            <x v="515"/>
            <x v="553"/>
            <x v="566"/>
            <x v="570"/>
            <x v="579"/>
            <x v="584"/>
            <x v="588"/>
            <x v="632"/>
          </reference>
        </references>
      </pivotArea>
    </format>
    <format dxfId="1229">
      <pivotArea collapsedLevelsAreSubtotals="1" fieldPosition="0">
        <references count="2">
          <reference field="4294967294" count="1" selected="0">
            <x v="5"/>
          </reference>
          <reference field="1" count="1">
            <x v="7"/>
          </reference>
        </references>
      </pivotArea>
    </format>
    <format dxfId="122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122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7"/>
          </reference>
          <reference field="2" count="1" selected="0">
            <x v="34"/>
          </reference>
          <reference field="6" count="10">
            <x v="160"/>
            <x v="261"/>
            <x v="270"/>
            <x v="309"/>
            <x v="335"/>
            <x v="401"/>
            <x v="445"/>
            <x v="494"/>
            <x v="646"/>
            <x v="816"/>
          </reference>
        </references>
      </pivotArea>
    </format>
    <format dxfId="1226">
      <pivotArea collapsedLevelsAreSubtotals="1" fieldPosition="0">
        <references count="2">
          <reference field="4294967294" count="1" selected="0">
            <x v="5"/>
          </reference>
          <reference field="1" count="1">
            <x v="8"/>
          </reference>
        </references>
      </pivotArea>
    </format>
    <format dxfId="122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122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8"/>
          </reference>
          <reference field="2" count="1" selected="0">
            <x v="35"/>
          </reference>
          <reference field="6" count="3">
            <x v="272"/>
            <x v="412"/>
            <x v="497"/>
          </reference>
        </references>
      </pivotArea>
    </format>
    <format dxfId="1223">
      <pivotArea collapsedLevelsAreSubtotals="1" fieldPosition="0">
        <references count="2">
          <reference field="4294967294" count="1" selected="0">
            <x v="5"/>
          </reference>
          <reference field="1" count="1">
            <x v="9"/>
          </reference>
        </references>
      </pivotArea>
    </format>
    <format dxfId="122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122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6" count="13">
            <x v="85"/>
            <x v="86"/>
            <x v="90"/>
            <x v="130"/>
            <x v="134"/>
            <x v="345"/>
            <x v="424"/>
            <x v="547"/>
            <x v="548"/>
            <x v="558"/>
            <x v="571"/>
            <x v="808"/>
            <x v="829"/>
          </reference>
        </references>
      </pivotArea>
    </format>
    <format dxfId="122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121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9"/>
          </reference>
          <reference field="2" count="1" selected="0">
            <x v="73"/>
          </reference>
          <reference field="6" count="31">
            <x v="15"/>
            <x v="20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81"/>
            <x v="195"/>
            <x v="197"/>
            <x v="205"/>
            <x v="222"/>
            <x v="362"/>
            <x v="407"/>
            <x v="670"/>
            <x v="689"/>
            <x v="700"/>
            <x v="714"/>
            <x v="715"/>
            <x v="722"/>
            <x v="753"/>
            <x v="806"/>
            <x v="814"/>
          </reference>
        </references>
      </pivotArea>
    </format>
    <format dxfId="121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121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9"/>
          </reference>
          <reference field="2" count="1" selected="0">
            <x v="74"/>
          </reference>
          <reference field="6" count="11">
            <x v="108"/>
            <x v="170"/>
            <x v="282"/>
            <x v="597"/>
            <x v="684"/>
            <x v="709"/>
            <x v="711"/>
            <x v="742"/>
            <x v="758"/>
            <x v="797"/>
            <x v="809"/>
          </reference>
        </references>
      </pivotArea>
    </format>
    <format dxfId="121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121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9"/>
          </reference>
          <reference field="2" count="1" selected="0">
            <x v="77"/>
          </reference>
          <reference field="6" count="14">
            <x v="154"/>
            <x v="165"/>
            <x v="180"/>
            <x v="183"/>
            <x v="187"/>
            <x v="198"/>
            <x v="208"/>
            <x v="211"/>
            <x v="213"/>
            <x v="241"/>
            <x v="264"/>
            <x v="655"/>
            <x v="657"/>
            <x v="671"/>
          </reference>
        </references>
      </pivotArea>
    </format>
    <format dxfId="121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121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9"/>
          </reference>
          <reference field="2" count="1" selected="0">
            <x v="88"/>
          </reference>
          <reference field="6" count="11">
            <x v="10"/>
            <x v="39"/>
            <x v="59"/>
            <x v="103"/>
            <x v="116"/>
            <x v="177"/>
            <x v="190"/>
            <x v="581"/>
            <x v="599"/>
            <x v="661"/>
            <x v="724"/>
          </reference>
        </references>
      </pivotArea>
    </format>
    <format dxfId="1212">
      <pivotArea collapsedLevelsAreSubtotals="1" fieldPosition="0">
        <references count="2">
          <reference field="4294967294" count="1" selected="0">
            <x v="5"/>
          </reference>
          <reference field="1" count="1">
            <x v="10"/>
          </reference>
        </references>
      </pivotArea>
    </format>
    <format dxfId="121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121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120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120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120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120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76"/>
          </reference>
          <reference field="6" count="4">
            <x v="8"/>
            <x v="100"/>
            <x v="135"/>
            <x v="145"/>
          </reference>
        </references>
      </pivotArea>
    </format>
    <format dxfId="120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120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120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120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120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120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119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119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94"/>
          </reference>
          <reference field="6" count="8">
            <x v="2"/>
            <x v="247"/>
            <x v="383"/>
            <x v="471"/>
            <x v="628"/>
            <x v="678"/>
            <x v="683"/>
            <x v="752"/>
          </reference>
        </references>
      </pivotArea>
    </format>
    <format dxfId="119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119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0"/>
          </reference>
          <reference field="2" count="1" selected="0">
            <x v="101"/>
          </reference>
          <reference field="6" count="12">
            <x v="138"/>
            <x v="204"/>
            <x v="312"/>
            <x v="426"/>
            <x v="473"/>
            <x v="506"/>
            <x v="519"/>
            <x v="591"/>
            <x v="598"/>
            <x v="746"/>
            <x v="799"/>
            <x v="827"/>
          </reference>
        </references>
      </pivotArea>
    </format>
    <format dxfId="1195">
      <pivotArea collapsedLevelsAreSubtotals="1" fieldPosition="0">
        <references count="2">
          <reference field="4294967294" count="1" selected="0">
            <x v="5"/>
          </reference>
          <reference field="1" count="1">
            <x v="11"/>
          </reference>
        </references>
      </pivotArea>
    </format>
    <format dxfId="119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119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1"/>
          </reference>
          <reference field="2" count="1" selected="0">
            <x v="53"/>
          </reference>
          <reference field="6" count="4">
            <x v="150"/>
            <x v="648"/>
            <x v="672"/>
            <x v="690"/>
          </reference>
        </references>
      </pivotArea>
    </format>
    <format dxfId="1192">
      <pivotArea collapsedLevelsAreSubtotals="1" fieldPosition="0">
        <references count="2">
          <reference field="4294967294" count="1" selected="0">
            <x v="5"/>
          </reference>
          <reference field="1" count="1">
            <x v="12"/>
          </reference>
        </references>
      </pivotArea>
    </format>
    <format dxfId="119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119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2"/>
          </reference>
          <reference field="2" count="1" selected="0">
            <x v="65"/>
          </reference>
          <reference field="6" count="9">
            <x v="3"/>
            <x v="61"/>
            <x v="334"/>
            <x v="354"/>
            <x v="356"/>
            <x v="513"/>
            <x v="587"/>
            <x v="608"/>
            <x v="658"/>
          </reference>
        </references>
      </pivotArea>
    </format>
    <format dxfId="1189">
      <pivotArea collapsedLevelsAreSubtotals="1" fieldPosition="0">
        <references count="2">
          <reference field="4294967294" count="1" selected="0">
            <x v="5"/>
          </reference>
          <reference field="1" count="1">
            <x v="13"/>
          </reference>
        </references>
      </pivotArea>
    </format>
    <format dxfId="118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118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1186">
      <pivotArea collapsedLevelsAreSubtotals="1" fieldPosition="0">
        <references count="2">
          <reference field="4294967294" count="1" selected="0">
            <x v="5"/>
          </reference>
          <reference field="1" count="1">
            <x v="14"/>
          </reference>
        </references>
      </pivotArea>
    </format>
    <format dxfId="118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118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13"/>
          </reference>
          <reference field="6" count="8">
            <x v="251"/>
            <x v="310"/>
            <x v="368"/>
            <x v="430"/>
            <x v="470"/>
            <x v="527"/>
            <x v="604"/>
            <x v="668"/>
          </reference>
        </references>
      </pivotArea>
    </format>
    <format dxfId="118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118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28"/>
          </reference>
          <reference field="6" count="9">
            <x v="21"/>
            <x v="96"/>
            <x v="111"/>
            <x v="267"/>
            <x v="350"/>
            <x v="357"/>
            <x v="469"/>
            <x v="518"/>
            <x v="555"/>
          </reference>
        </references>
      </pivotArea>
    </format>
    <format dxfId="118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118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63"/>
          </reference>
          <reference field="6" count="10">
            <x v="17"/>
            <x v="32"/>
            <x v="60"/>
            <x v="142"/>
            <x v="206"/>
            <x v="600"/>
            <x v="719"/>
            <x v="780"/>
            <x v="793"/>
            <x v="805"/>
          </reference>
        </references>
      </pivotArea>
    </format>
    <format dxfId="117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117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75"/>
          </reference>
          <reference field="6" count="10">
            <x v="168"/>
            <x v="171"/>
            <x v="218"/>
            <x v="223"/>
            <x v="226"/>
            <x v="229"/>
            <x v="394"/>
            <x v="395"/>
            <x v="441"/>
            <x v="651"/>
          </reference>
        </references>
      </pivotArea>
    </format>
    <format dxfId="117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117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4"/>
          </reference>
          <reference field="2" count="1" selected="0">
            <x v="86"/>
          </reference>
          <reference field="6" count="17">
            <x v="23"/>
            <x v="36"/>
            <x v="67"/>
            <x v="95"/>
            <x v="125"/>
            <x v="148"/>
            <x v="152"/>
            <x v="184"/>
            <x v="193"/>
            <x v="262"/>
            <x v="363"/>
            <x v="582"/>
            <x v="682"/>
            <x v="694"/>
            <x v="738"/>
            <x v="761"/>
            <x v="813"/>
          </reference>
        </references>
      </pivotArea>
    </format>
    <format dxfId="1175">
      <pivotArea collapsedLevelsAreSubtotals="1" fieldPosition="0">
        <references count="2">
          <reference field="4294967294" count="1" selected="0">
            <x v="5"/>
          </reference>
          <reference field="1" count="1">
            <x v="15"/>
          </reference>
        </references>
      </pivotArea>
    </format>
    <format dxfId="117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117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5"/>
          </reference>
          <reference field="6" count="8">
            <x v="244"/>
            <x v="277"/>
            <x v="304"/>
            <x v="315"/>
            <x v="331"/>
            <x v="504"/>
            <x v="589"/>
            <x v="613"/>
          </reference>
        </references>
      </pivotArea>
    </format>
    <format dxfId="117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117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6"/>
          </reference>
          <reference field="6" count="10">
            <x v="6"/>
            <x v="64"/>
            <x v="68"/>
            <x v="144"/>
            <x v="186"/>
            <x v="207"/>
            <x v="228"/>
            <x v="677"/>
            <x v="777"/>
            <x v="789"/>
          </reference>
        </references>
      </pivotArea>
    </format>
    <format dxfId="117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116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18"/>
          </reference>
          <reference field="6" count="6">
            <x v="26"/>
            <x v="75"/>
            <x v="91"/>
            <x v="149"/>
            <x v="265"/>
            <x v="378"/>
          </reference>
        </references>
      </pivotArea>
    </format>
    <format dxfId="116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116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2"/>
          </reference>
          <reference field="6" count="6">
            <x v="249"/>
            <x v="351"/>
            <x v="388"/>
            <x v="415"/>
            <x v="427"/>
            <x v="493"/>
          </reference>
        </references>
      </pivotArea>
    </format>
    <format dxfId="116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116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3"/>
          </reference>
          <reference field="6" count="4">
            <x v="220"/>
            <x v="443"/>
            <x v="457"/>
            <x v="563"/>
          </reference>
        </references>
      </pivotArea>
    </format>
    <format dxfId="116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116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24"/>
          </reference>
          <reference field="6" count="11">
            <x v="263"/>
            <x v="291"/>
            <x v="297"/>
            <x v="305"/>
            <x v="325"/>
            <x v="336"/>
            <x v="397"/>
            <x v="405"/>
            <x v="419"/>
            <x v="460"/>
            <x v="639"/>
          </reference>
        </references>
      </pivotArea>
    </format>
    <format dxfId="116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116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33"/>
          </reference>
          <reference field="6" count="10">
            <x v="14"/>
            <x v="87"/>
            <x v="107"/>
            <x v="120"/>
            <x v="159"/>
            <x v="231"/>
            <x v="298"/>
            <x v="482"/>
            <x v="614"/>
            <x v="718"/>
          </reference>
        </references>
      </pivotArea>
    </format>
    <format dxfId="116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115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44"/>
          </reference>
          <reference field="6" count="6">
            <x v="355"/>
            <x v="367"/>
            <x v="404"/>
            <x v="453"/>
            <x v="476"/>
            <x v="606"/>
          </reference>
        </references>
      </pivotArea>
    </format>
    <format dxfId="115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115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54"/>
          </reference>
          <reference field="6" count="3">
            <x v="52"/>
            <x v="83"/>
            <x v="734"/>
          </reference>
        </references>
      </pivotArea>
    </format>
    <format dxfId="115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115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60"/>
          </reference>
          <reference field="6" count="7">
            <x v="1"/>
            <x v="239"/>
            <x v="525"/>
            <x v="624"/>
            <x v="708"/>
            <x v="744"/>
            <x v="811"/>
          </reference>
        </references>
      </pivotArea>
    </format>
    <format dxfId="115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115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79"/>
          </reference>
          <reference field="6" count="8">
            <x v="6"/>
            <x v="56"/>
            <x v="57"/>
            <x v="88"/>
            <x v="117"/>
            <x v="161"/>
            <x v="338"/>
            <x v="431"/>
          </reference>
        </references>
      </pivotArea>
    </format>
    <format dxfId="115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115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1150">
      <pivotArea collapsedLevelsAreSubtotals="1" fieldPosition="0">
        <references count="2">
          <reference field="4294967294" count="1" selected="0">
            <x v="5"/>
          </reference>
          <reference field="1" count="1">
            <x v="16"/>
          </reference>
        </references>
      </pivotArea>
    </format>
    <format dxfId="114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114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7"/>
          </reference>
          <reference field="6" count="4">
            <x v="79"/>
            <x v="99"/>
            <x v="740"/>
            <x v="815"/>
          </reference>
        </references>
      </pivotArea>
    </format>
    <format dxfId="114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14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"/>
          </reference>
          <reference field="6" count="6">
            <x v="28"/>
            <x v="48"/>
            <x v="54"/>
            <x v="82"/>
            <x v="429"/>
            <x v="472"/>
          </reference>
        </references>
      </pivotArea>
    </format>
    <format dxfId="114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114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10"/>
          </reference>
          <reference field="6" count="9">
            <x v="129"/>
            <x v="202"/>
            <x v="215"/>
            <x v="348"/>
            <x v="524"/>
            <x v="569"/>
            <x v="702"/>
            <x v="788"/>
            <x v="802"/>
          </reference>
        </references>
      </pivotArea>
    </format>
    <format dxfId="114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114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1"/>
          </reference>
          <reference field="6" count="8">
            <x v="13"/>
            <x v="19"/>
            <x v="124"/>
            <x v="214"/>
            <x v="625"/>
            <x v="631"/>
            <x v="760"/>
            <x v="812"/>
          </reference>
        </references>
      </pivotArea>
    </format>
    <format dxfId="114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114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2"/>
          </reference>
          <reference field="6" count="10">
            <x v="250"/>
            <x v="293"/>
            <x v="303"/>
            <x v="319"/>
            <x v="324"/>
            <x v="346"/>
            <x v="380"/>
            <x v="382"/>
            <x v="448"/>
            <x v="659"/>
          </reference>
        </references>
      </pivotArea>
    </format>
    <format dxfId="113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113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37"/>
          </reference>
          <reference field="6" count="6">
            <x v="126"/>
            <x v="146"/>
            <x v="230"/>
            <x v="731"/>
            <x v="733"/>
            <x v="823"/>
          </reference>
        </references>
      </pivotArea>
    </format>
    <format dxfId="113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113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43"/>
          </reference>
          <reference field="6" count="5">
            <x v="18"/>
            <x v="84"/>
            <x v="167"/>
            <x v="185"/>
            <x v="423"/>
          </reference>
        </references>
      </pivotArea>
    </format>
    <format dxfId="113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113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47"/>
          </reference>
          <reference field="6" count="10">
            <x v="22"/>
            <x v="72"/>
            <x v="123"/>
            <x v="200"/>
            <x v="203"/>
            <x v="225"/>
            <x v="227"/>
            <x v="283"/>
            <x v="296"/>
            <x v="339"/>
          </reference>
        </references>
      </pivotArea>
    </format>
    <format dxfId="113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113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59"/>
          </reference>
          <reference field="6" count="5">
            <x v="332"/>
            <x v="369"/>
            <x v="384"/>
            <x v="385"/>
            <x v="535"/>
          </reference>
        </references>
      </pivotArea>
    </format>
    <format dxfId="113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113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61"/>
          </reference>
          <reference field="6" count="5">
            <x v="317"/>
            <x v="318"/>
            <x v="320"/>
            <x v="333"/>
            <x v="619"/>
          </reference>
        </references>
      </pivotArea>
    </format>
    <format dxfId="112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112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80"/>
          </reference>
          <reference field="6" count="3">
            <x v="89"/>
            <x v="118"/>
            <x v="754"/>
          </reference>
        </references>
      </pivotArea>
    </format>
    <format dxfId="112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112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0"/>
          </reference>
          <reference field="6" count="5">
            <x v="307"/>
            <x v="372"/>
            <x v="420"/>
            <x v="539"/>
            <x v="594"/>
          </reference>
        </references>
      </pivotArea>
    </format>
    <format dxfId="112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112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6"/>
          </reference>
          <reference field="2" count="1" selected="0">
            <x v="91"/>
          </reference>
          <reference field="6" count="5">
            <x v="53"/>
            <x v="166"/>
            <x v="210"/>
            <x v="593"/>
            <x v="781"/>
          </reference>
        </references>
      </pivotArea>
    </format>
    <format dxfId="1123">
      <pivotArea collapsedLevelsAreSubtotals="1" fieldPosition="0">
        <references count="2">
          <reference field="4294967294" count="1" selected="0">
            <x v="5"/>
          </reference>
          <reference field="1" count="1">
            <x v="17"/>
          </reference>
        </references>
      </pivotArea>
    </format>
    <format dxfId="1122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1121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56"/>
          </reference>
          <reference field="6" count="13">
            <x v="284"/>
            <x v="285"/>
            <x v="286"/>
            <x v="358"/>
            <x v="364"/>
            <x v="377"/>
            <x v="474"/>
            <x v="488"/>
            <x v="491"/>
            <x v="578"/>
            <x v="611"/>
            <x v="641"/>
            <x v="644"/>
          </reference>
        </references>
      </pivotArea>
    </format>
    <format dxfId="1120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1119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62"/>
          </reference>
          <reference field="6" count="10">
            <x v="236"/>
            <x v="258"/>
            <x v="280"/>
            <x v="287"/>
            <x v="353"/>
            <x v="421"/>
            <x v="436"/>
            <x v="487"/>
            <x v="642"/>
            <x v="699"/>
          </reference>
        </references>
      </pivotArea>
    </format>
    <format dxfId="1118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1117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66"/>
          </reference>
          <reference field="6" count="7">
            <x v="196"/>
            <x v="217"/>
            <x v="393"/>
            <x v="432"/>
            <x v="456"/>
            <x v="523"/>
            <x v="796"/>
          </reference>
        </references>
      </pivotArea>
    </format>
    <format dxfId="1116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1115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83"/>
          </reference>
          <reference field="6" count="10">
            <x v="4"/>
            <x v="47"/>
            <x v="133"/>
            <x v="496"/>
            <x v="721"/>
            <x v="756"/>
            <x v="792"/>
            <x v="801"/>
            <x v="830"/>
            <x v="831"/>
          </reference>
        </references>
      </pivotArea>
    </format>
    <format dxfId="1114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1113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7"/>
          </reference>
          <reference field="2" count="1" selected="0">
            <x v="97"/>
          </reference>
          <reference field="6" count="8">
            <x v="41"/>
            <x v="49"/>
            <x v="63"/>
            <x v="80"/>
            <x v="288"/>
            <x v="686"/>
            <x v="774"/>
            <x v="782"/>
          </reference>
        </references>
      </pivotArea>
    </format>
    <format dxfId="1112">
      <pivotArea collapsedLevelsAreSubtotals="1" fieldPosition="0">
        <references count="2">
          <reference field="4294967294" count="1" selected="0">
            <x v="5"/>
          </reference>
          <reference field="1" count="1">
            <x v="18"/>
          </reference>
        </references>
      </pivotArea>
    </format>
    <format dxfId="111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111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3"/>
          </reference>
          <reference field="6" count="9">
            <x v="37"/>
            <x v="50"/>
            <x v="664"/>
            <x v="674"/>
            <x v="717"/>
            <x v="723"/>
            <x v="762"/>
            <x v="768"/>
            <x v="786"/>
          </reference>
        </references>
      </pivotArea>
    </format>
    <format dxfId="1109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1108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4"/>
          </reference>
          <reference field="6" count="12">
            <x v="246"/>
            <x v="269"/>
            <x v="273"/>
            <x v="301"/>
            <x v="327"/>
            <x v="446"/>
            <x v="483"/>
            <x v="486"/>
            <x v="499"/>
            <x v="520"/>
            <x v="556"/>
            <x v="645"/>
          </reference>
        </references>
      </pivotArea>
    </format>
    <format dxfId="1107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1106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1105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1104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40"/>
          </reference>
          <reference field="6" count="5">
            <x v="24"/>
            <x v="182"/>
            <x v="240"/>
            <x v="532"/>
            <x v="745"/>
          </reference>
        </references>
      </pivotArea>
    </format>
    <format dxfId="1103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1102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1101">
      <pivotArea collapsedLevelsAreSubtotals="1" fieldPosition="0">
        <references count="3">
          <reference field="4294967294" count="1" selected="0">
            <x v="5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1100">
      <pivotArea collapsedLevelsAreSubtotals="1" fieldPosition="0">
        <references count="4">
          <reference field="4294967294" count="1" selected="0">
            <x v="5"/>
          </reference>
          <reference field="1" count="1" selected="0">
            <x v="18"/>
          </reference>
          <reference field="2" count="1" selected="0">
            <x v="96"/>
          </reference>
          <reference field="6" count="12">
            <x v="209"/>
            <x v="256"/>
            <x v="271"/>
            <x v="289"/>
            <x v="292"/>
            <x v="299"/>
            <x v="306"/>
            <x v="514"/>
            <x v="583"/>
            <x v="629"/>
            <x v="736"/>
            <x v="749"/>
          </reference>
        </references>
      </pivotArea>
    </format>
    <format dxfId="1099">
      <pivotArea field="1" grandRow="1" outline="0" collapsedLevelsAreSubtotals="1" axis="axisRow" fieldPosition="0">
        <references count="1">
          <reference field="4294967294" count="1" selected="0">
            <x v="6"/>
          </reference>
        </references>
      </pivotArea>
    </format>
  </formats>
  <conditionalFormats count="4">
    <conditionalFormat priority="8">
      <pivotAreas count="223"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0"/>
            </reference>
            <reference field="6" count="9">
              <x v="172"/>
              <x v="174"/>
              <x v="221"/>
              <x v="381"/>
              <x v="389"/>
              <x v="447"/>
              <x v="468"/>
              <x v="511"/>
              <x v="58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2"/>
            </reference>
            <reference field="6" count="7">
              <x v="119"/>
              <x v="140"/>
              <x v="454"/>
              <x v="521"/>
              <x v="707"/>
              <x v="710"/>
              <x v="73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5"/>
            </reference>
            <reference field="6" count="13">
              <x v="11"/>
              <x v="162"/>
              <x v="163"/>
              <x v="422"/>
              <x v="509"/>
              <x v="649"/>
              <x v="706"/>
              <x v="725"/>
              <x v="737"/>
              <x v="741"/>
              <x v="748"/>
              <x v="787"/>
              <x v="82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1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14"/>
            </reference>
            <reference field="6" count="6">
              <x v="252"/>
              <x v="302"/>
              <x v="323"/>
              <x v="444"/>
              <x v="464"/>
              <x v="48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2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26"/>
            </reference>
            <reference field="6" count="8">
              <x v="76"/>
              <x v="139"/>
              <x v="151"/>
              <x v="191"/>
              <x v="192"/>
              <x v="667"/>
              <x v="767"/>
              <x v="78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3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38"/>
            </reference>
            <reference field="6" count="5">
              <x v="25"/>
              <x v="216"/>
              <x v="716"/>
              <x v="771"/>
              <x v="77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4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42"/>
            </reference>
            <reference field="6" count="9">
              <x v="243"/>
              <x v="245"/>
              <x v="328"/>
              <x v="360"/>
              <x v="392"/>
              <x v="479"/>
              <x v="534"/>
              <x v="586"/>
              <x v="61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5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51"/>
            </reference>
            <reference field="6" count="16">
              <x v="242"/>
              <x v="313"/>
              <x v="316"/>
              <x v="322"/>
              <x v="330"/>
              <x v="340"/>
              <x v="341"/>
              <x v="342"/>
              <x v="344"/>
              <x v="373"/>
              <x v="374"/>
              <x v="435"/>
              <x v="458"/>
              <x v="531"/>
              <x v="607"/>
              <x v="70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5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55"/>
            </reference>
            <reference field="6" count="15">
              <x v="31"/>
              <x v="40"/>
              <x v="62"/>
              <x v="102"/>
              <x v="212"/>
              <x v="695"/>
              <x v="696"/>
              <x v="698"/>
              <x v="743"/>
              <x v="765"/>
              <x v="769"/>
              <x v="785"/>
              <x v="790"/>
              <x v="794"/>
              <x v="82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7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78"/>
            </reference>
            <reference field="6" count="8">
              <x v="33"/>
              <x v="45"/>
              <x v="73"/>
              <x v="121"/>
              <x v="173"/>
              <x v="179"/>
              <x v="234"/>
              <x v="23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8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81"/>
            </reference>
            <reference field="6" count="16">
              <x v="136"/>
              <x v="143"/>
              <x v="232"/>
              <x v="259"/>
              <x v="337"/>
              <x v="379"/>
              <x v="396"/>
              <x v="451"/>
              <x v="480"/>
              <x v="507"/>
              <x v="701"/>
              <x v="747"/>
              <x v="763"/>
              <x v="764"/>
              <x v="770"/>
              <x v="81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0"/>
            </reference>
            <reference field="2" count="1">
              <x v="8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0"/>
            </reference>
            <reference field="2" count="1" selected="0">
              <x v="84"/>
            </reference>
            <reference field="6" count="7">
              <x v="321"/>
              <x v="500"/>
              <x v="538"/>
              <x v="544"/>
              <x v="561"/>
              <x v="574"/>
              <x v="635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2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20"/>
            </reference>
            <reference field="6" count="7">
              <x v="110"/>
              <x v="254"/>
              <x v="403"/>
              <x v="490"/>
              <x v="643"/>
              <x v="656"/>
              <x v="82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2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25"/>
            </reference>
            <reference field="6" count="10">
              <x v="9"/>
              <x v="104"/>
              <x v="114"/>
              <x v="128"/>
              <x v="131"/>
              <x v="585"/>
              <x v="675"/>
              <x v="755"/>
              <x v="807"/>
              <x v="81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4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41"/>
            </reference>
            <reference field="6" count="2">
              <x v="43"/>
              <x v="69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5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52"/>
            </reference>
            <reference field="6" count="6">
              <x v="46"/>
              <x v="113"/>
              <x v="411"/>
              <x v="590"/>
              <x v="730"/>
              <x v="81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7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72"/>
            </reference>
            <reference field="6" count="10">
              <x v="34"/>
              <x v="55"/>
              <x v="155"/>
              <x v="158"/>
              <x v="176"/>
              <x v="189"/>
              <x v="275"/>
              <x v="361"/>
              <x v="463"/>
              <x v="72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8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82"/>
            </reference>
            <reference field="6" count="16">
              <x v="16"/>
              <x v="175"/>
              <x v="224"/>
              <x v="274"/>
              <x v="343"/>
              <x v="438"/>
              <x v="636"/>
              <x v="652"/>
              <x v="653"/>
              <x v="705"/>
              <x v="712"/>
              <x v="720"/>
              <x v="728"/>
              <x v="729"/>
              <x v="750"/>
              <x v="75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9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92"/>
            </reference>
            <reference field="6" count="2">
              <x v="492"/>
              <x v="81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"/>
            </reference>
            <reference field="2" count="1">
              <x v="10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"/>
            </reference>
            <reference field="2" count="1" selected="0">
              <x v="100"/>
            </reference>
            <reference field="6" count="6">
              <x v="253"/>
              <x v="255"/>
              <x v="408"/>
              <x v="508"/>
              <x v="526"/>
              <x v="610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2"/>
            </reference>
            <reference field="2" count="1">
              <x v="2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2"/>
            </reference>
            <reference field="2" count="1" selected="0">
              <x v="21"/>
            </reference>
            <reference field="6" count="7">
              <x v="58"/>
              <x v="194"/>
              <x v="459"/>
              <x v="510"/>
              <x v="564"/>
              <x v="567"/>
              <x v="57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2"/>
            </reference>
            <reference field="2" count="1">
              <x v="3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2"/>
            </reference>
            <reference field="2" count="1" selected="0">
              <x v="30"/>
            </reference>
            <reference field="6" count="10">
              <x v="352"/>
              <x v="417"/>
              <x v="481"/>
              <x v="562"/>
              <x v="595"/>
              <x v="605"/>
              <x v="669"/>
              <x v="726"/>
              <x v="759"/>
              <x v="77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2"/>
            </reference>
            <reference field="2" count="1">
              <x v="4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2"/>
            </reference>
            <reference field="2" count="1" selected="0">
              <x v="48"/>
            </reference>
            <reference field="6" count="13">
              <x v="314"/>
              <x v="347"/>
              <x v="370"/>
              <x v="440"/>
              <x v="450"/>
              <x v="498"/>
              <x v="592"/>
              <x v="633"/>
              <x v="647"/>
              <x v="795"/>
              <x v="798"/>
              <x v="800"/>
              <x v="80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2"/>
            </reference>
            <reference field="2" count="1">
              <x v="7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2"/>
            </reference>
            <reference field="2" count="1" selected="0">
              <x v="70"/>
            </reference>
            <reference field="6" count="10">
              <x v="257"/>
              <x v="387"/>
              <x v="410"/>
              <x v="425"/>
              <x v="465"/>
              <x v="495"/>
              <x v="517"/>
              <x v="536"/>
              <x v="617"/>
              <x v="681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3"/>
            </reference>
            <reference field="2" count="1">
              <x v="1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3"/>
            </reference>
            <reference field="2" count="1" selected="0">
              <x v="17"/>
            </reference>
            <reference field="6" count="5">
              <x v="300"/>
              <x v="376"/>
              <x v="501"/>
              <x v="522"/>
              <x v="79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3"/>
            </reference>
            <reference field="2" count="1">
              <x v="2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3"/>
            </reference>
            <reference field="2" count="1" selected="0">
              <x v="29"/>
            </reference>
            <reference field="6" count="6">
              <x v="276"/>
              <x v="311"/>
              <x v="455"/>
              <x v="546"/>
              <x v="552"/>
              <x v="61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3"/>
            </reference>
            <reference field="2" count="1">
              <x v="4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3"/>
            </reference>
            <reference field="2" count="1" selected="0">
              <x v="49"/>
            </reference>
            <reference field="6" count="8">
              <x v="156"/>
              <x v="268"/>
              <x v="278"/>
              <x v="281"/>
              <x v="402"/>
              <x v="413"/>
              <x v="428"/>
              <x v="51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3"/>
            </reference>
            <reference field="2" count="1">
              <x v="5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3"/>
            </reference>
            <reference field="2" count="1" selected="0">
              <x v="50"/>
            </reference>
            <reference field="6" count="7">
              <x v="30"/>
              <x v="92"/>
              <x v="127"/>
              <x v="199"/>
              <x v="201"/>
              <x v="233"/>
              <x v="73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3"/>
            </reference>
            <reference field="2" count="1">
              <x v="5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3"/>
            </reference>
            <reference field="2" count="1" selected="0">
              <x v="57"/>
            </reference>
            <reference field="6" count="9">
              <x v="260"/>
              <x v="433"/>
              <x v="462"/>
              <x v="505"/>
              <x v="537"/>
              <x v="554"/>
              <x v="565"/>
              <x v="602"/>
              <x v="62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3"/>
            </reference>
            <reference field="2" count="1">
              <x v="5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3"/>
            </reference>
            <reference field="2" count="1" selected="0">
              <x v="58"/>
            </reference>
            <reference field="6" count="6">
              <x v="5"/>
              <x v="65"/>
              <x v="81"/>
              <x v="141"/>
              <x v="779"/>
              <x v="803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4"/>
            </reference>
            <reference field="2" count="1">
              <x v="8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4"/>
            </reference>
            <reference field="2" count="1" selected="0">
              <x v="89"/>
            </reference>
            <reference field="6" count="1">
              <x v="219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5"/>
            </reference>
            <reference field="2" count="1">
              <x v="1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5"/>
            </reference>
            <reference field="2" count="1" selected="0">
              <x v="19"/>
            </reference>
            <reference field="6" count="4">
              <x v="11"/>
              <x v="109"/>
              <x v="137"/>
              <x v="76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5"/>
            </reference>
            <reference field="2" count="1">
              <x v="3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5"/>
            </reference>
            <reference field="2" count="1" selected="0">
              <x v="36"/>
            </reference>
            <reference field="6" count="3">
              <x v="98"/>
              <x v="169"/>
              <x v="188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6"/>
            </reference>
            <reference field="6" count="6">
              <x v="29"/>
              <x v="71"/>
              <x v="106"/>
              <x v="693"/>
              <x v="773"/>
              <x v="78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8"/>
            </reference>
            <reference field="6" count="5">
              <x v="294"/>
              <x v="295"/>
              <x v="541"/>
              <x v="551"/>
              <x v="61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1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11"/>
            </reference>
            <reference field="6" count="12">
              <x v="164"/>
              <x v="365"/>
              <x v="366"/>
              <x v="449"/>
              <x v="477"/>
              <x v="489"/>
              <x v="530"/>
              <x v="557"/>
              <x v="666"/>
              <x v="688"/>
              <x v="704"/>
              <x v="75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3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39"/>
            </reference>
            <reference field="6" count="8">
              <x v="266"/>
              <x v="279"/>
              <x v="375"/>
              <x v="391"/>
              <x v="409"/>
              <x v="418"/>
              <x v="452"/>
              <x v="52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4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45"/>
            </reference>
            <reference field="6" count="11">
              <x v="157"/>
              <x v="290"/>
              <x v="329"/>
              <x v="359"/>
              <x v="386"/>
              <x v="399"/>
              <x v="461"/>
              <x v="478"/>
              <x v="685"/>
              <x v="697"/>
              <x v="82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6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64"/>
            </reference>
            <reference field="6" count="8">
              <x v="122"/>
              <x v="248"/>
              <x v="528"/>
              <x v="545"/>
              <x v="676"/>
              <x v="735"/>
              <x v="772"/>
              <x v="77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6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68"/>
            </reference>
            <reference field="6" count="8">
              <x v="12"/>
              <x v="238"/>
              <x v="326"/>
              <x v="434"/>
              <x v="467"/>
              <x v="609"/>
              <x v="637"/>
              <x v="82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6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69"/>
            </reference>
            <reference field="6" count="4">
              <x v="542"/>
              <x v="549"/>
              <x v="576"/>
              <x v="62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7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71"/>
            </reference>
            <reference field="6" count="12">
              <x v="439"/>
              <x v="485"/>
              <x v="543"/>
              <x v="568"/>
              <x v="573"/>
              <x v="596"/>
              <x v="601"/>
              <x v="623"/>
              <x v="627"/>
              <x v="634"/>
              <x v="654"/>
              <x v="66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6"/>
            </reference>
            <reference field="2" count="1">
              <x v="9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6"/>
            </reference>
            <reference field="2" count="1" selected="0">
              <x v="99"/>
            </reference>
            <reference field="6" count="13">
              <x v="308"/>
              <x v="371"/>
              <x v="390"/>
              <x v="416"/>
              <x v="512"/>
              <x v="515"/>
              <x v="553"/>
              <x v="566"/>
              <x v="570"/>
              <x v="579"/>
              <x v="584"/>
              <x v="588"/>
              <x v="632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7"/>
            </reference>
            <reference field="2" count="1">
              <x v="3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7"/>
            </reference>
            <reference field="2" count="1" selected="0">
              <x v="34"/>
            </reference>
            <reference field="6" count="10">
              <x v="160"/>
              <x v="261"/>
              <x v="270"/>
              <x v="309"/>
              <x v="335"/>
              <x v="401"/>
              <x v="445"/>
              <x v="494"/>
              <x v="646"/>
              <x v="816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8"/>
            </reference>
            <reference field="2" count="1">
              <x v="3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8"/>
            </reference>
            <reference field="2" count="1" selected="0">
              <x v="35"/>
            </reference>
            <reference field="6" count="3">
              <x v="272"/>
              <x v="412"/>
              <x v="497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9"/>
            </reference>
            <reference field="2" count="1">
              <x v="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9"/>
            </reference>
            <reference field="2" count="1" selected="0">
              <x v="1"/>
            </reference>
            <reference field="6" count="13">
              <x v="85"/>
              <x v="86"/>
              <x v="90"/>
              <x v="130"/>
              <x v="134"/>
              <x v="345"/>
              <x v="424"/>
              <x v="547"/>
              <x v="548"/>
              <x v="558"/>
              <x v="571"/>
              <x v="808"/>
              <x v="82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9"/>
            </reference>
            <reference field="2" count="1">
              <x v="7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9"/>
            </reference>
            <reference field="2" count="1" selected="0">
              <x v="73"/>
            </reference>
            <reference field="6" count="31">
              <x v="15"/>
              <x v="20"/>
              <x v="27"/>
              <x v="35"/>
              <x v="38"/>
              <x v="42"/>
              <x v="51"/>
              <x v="66"/>
              <x v="70"/>
              <x v="74"/>
              <x v="77"/>
              <x v="78"/>
              <x v="101"/>
              <x v="105"/>
              <x v="132"/>
              <x v="181"/>
              <x v="195"/>
              <x v="197"/>
              <x v="205"/>
              <x v="222"/>
              <x v="362"/>
              <x v="407"/>
              <x v="670"/>
              <x v="689"/>
              <x v="700"/>
              <x v="714"/>
              <x v="715"/>
              <x v="722"/>
              <x v="753"/>
              <x v="806"/>
              <x v="81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9"/>
            </reference>
            <reference field="2" count="1">
              <x v="7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9"/>
            </reference>
            <reference field="2" count="1" selected="0">
              <x v="74"/>
            </reference>
            <reference field="6" count="11">
              <x v="108"/>
              <x v="170"/>
              <x v="282"/>
              <x v="597"/>
              <x v="684"/>
              <x v="709"/>
              <x v="711"/>
              <x v="742"/>
              <x v="758"/>
              <x v="797"/>
              <x v="80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9"/>
            </reference>
            <reference field="2" count="1">
              <x v="7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9"/>
            </reference>
            <reference field="2" count="1" selected="0">
              <x v="77"/>
            </reference>
            <reference field="6" count="14">
              <x v="154"/>
              <x v="165"/>
              <x v="180"/>
              <x v="183"/>
              <x v="187"/>
              <x v="198"/>
              <x v="208"/>
              <x v="211"/>
              <x v="213"/>
              <x v="241"/>
              <x v="264"/>
              <x v="655"/>
              <x v="657"/>
              <x v="67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9"/>
            </reference>
            <reference field="2" count="1">
              <x v="8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9"/>
            </reference>
            <reference field="2" count="1" selected="0">
              <x v="88"/>
            </reference>
            <reference field="6" count="11">
              <x v="10"/>
              <x v="39"/>
              <x v="59"/>
              <x v="103"/>
              <x v="116"/>
              <x v="177"/>
              <x v="190"/>
              <x v="581"/>
              <x v="599"/>
              <x v="661"/>
              <x v="724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2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27"/>
            </reference>
            <reference field="6" count="5">
              <x v="502"/>
              <x v="540"/>
              <x v="640"/>
              <x v="662"/>
              <x v="67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4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46"/>
            </reference>
            <reference field="6" count="6">
              <x v="7"/>
              <x v="69"/>
              <x v="475"/>
              <x v="533"/>
              <x v="650"/>
              <x v="66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7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76"/>
            </reference>
            <reference field="6" count="4">
              <x v="8"/>
              <x v="100"/>
              <x v="135"/>
              <x v="14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8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85"/>
            </reference>
            <reference field="6" count="4">
              <x v="503"/>
              <x v="560"/>
              <x v="680"/>
              <x v="68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8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87"/>
            </reference>
            <reference field="6" count="5">
              <x v="44"/>
              <x v="93"/>
              <x v="147"/>
              <x v="575"/>
              <x v="66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9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93"/>
            </reference>
            <reference field="6" count="5">
              <x v="94"/>
              <x v="97"/>
              <x v="115"/>
              <x v="626"/>
              <x v="82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9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94"/>
            </reference>
            <reference field="6" count="8">
              <x v="2"/>
              <x v="247"/>
              <x v="383"/>
              <x v="471"/>
              <x v="628"/>
              <x v="678"/>
              <x v="683"/>
              <x v="75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0"/>
            </reference>
            <reference field="2" count="1">
              <x v="10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0"/>
            </reference>
            <reference field="2" count="1" selected="0">
              <x v="101"/>
            </reference>
            <reference field="6" count="12">
              <x v="138"/>
              <x v="204"/>
              <x v="312"/>
              <x v="426"/>
              <x v="473"/>
              <x v="506"/>
              <x v="519"/>
              <x v="591"/>
              <x v="598"/>
              <x v="746"/>
              <x v="799"/>
              <x v="827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1"/>
            </reference>
            <reference field="2" count="1">
              <x v="5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1"/>
            </reference>
            <reference field="2" count="1" selected="0">
              <x v="53"/>
            </reference>
            <reference field="6" count="4">
              <x v="150"/>
              <x v="648"/>
              <x v="672"/>
              <x v="690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2"/>
            </reference>
            <reference field="2" count="1">
              <x v="6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2"/>
            </reference>
            <reference field="2" count="1" selected="0">
              <x v="65"/>
            </reference>
            <reference field="6" count="9">
              <x v="3"/>
              <x v="61"/>
              <x v="334"/>
              <x v="354"/>
              <x v="356"/>
              <x v="513"/>
              <x v="587"/>
              <x v="608"/>
              <x v="658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3"/>
            </reference>
            <reference field="2" count="1">
              <x v="6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3"/>
            </reference>
            <reference field="2" count="1" selected="0">
              <x v="67"/>
            </reference>
            <reference field="6" count="1">
              <x v="673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4"/>
            </reference>
            <reference field="2" count="1">
              <x v="1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4"/>
            </reference>
            <reference field="2" count="1" selected="0">
              <x v="13"/>
            </reference>
            <reference field="6" count="8">
              <x v="251"/>
              <x v="310"/>
              <x v="368"/>
              <x v="430"/>
              <x v="470"/>
              <x v="527"/>
              <x v="604"/>
              <x v="66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4"/>
            </reference>
            <reference field="2" count="1">
              <x v="2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4"/>
            </reference>
            <reference field="2" count="1" selected="0">
              <x v="28"/>
            </reference>
            <reference field="6" count="9">
              <x v="21"/>
              <x v="96"/>
              <x v="111"/>
              <x v="267"/>
              <x v="350"/>
              <x v="357"/>
              <x v="469"/>
              <x v="518"/>
              <x v="55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4"/>
            </reference>
            <reference field="2" count="1">
              <x v="6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4"/>
            </reference>
            <reference field="2" count="1" selected="0">
              <x v="63"/>
            </reference>
            <reference field="6" count="10">
              <x v="17"/>
              <x v="32"/>
              <x v="60"/>
              <x v="142"/>
              <x v="206"/>
              <x v="600"/>
              <x v="719"/>
              <x v="780"/>
              <x v="793"/>
              <x v="80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4"/>
            </reference>
            <reference field="2" count="1">
              <x v="7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4"/>
            </reference>
            <reference field="2" count="1" selected="0">
              <x v="75"/>
            </reference>
            <reference field="6" count="10">
              <x v="168"/>
              <x v="171"/>
              <x v="218"/>
              <x v="223"/>
              <x v="226"/>
              <x v="229"/>
              <x v="394"/>
              <x v="395"/>
              <x v="441"/>
              <x v="65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4"/>
            </reference>
            <reference field="2" count="1">
              <x v="8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4"/>
            </reference>
            <reference field="2" count="1" selected="0">
              <x v="86"/>
            </reference>
            <reference field="6" count="17">
              <x v="23"/>
              <x v="36"/>
              <x v="67"/>
              <x v="95"/>
              <x v="125"/>
              <x v="148"/>
              <x v="152"/>
              <x v="184"/>
              <x v="193"/>
              <x v="262"/>
              <x v="363"/>
              <x v="582"/>
              <x v="682"/>
              <x v="694"/>
              <x v="738"/>
              <x v="761"/>
              <x v="813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1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15"/>
            </reference>
            <reference field="6" count="8">
              <x v="244"/>
              <x v="277"/>
              <x v="304"/>
              <x v="315"/>
              <x v="331"/>
              <x v="504"/>
              <x v="589"/>
              <x v="61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1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16"/>
            </reference>
            <reference field="6" count="10">
              <x v="6"/>
              <x v="64"/>
              <x v="68"/>
              <x v="144"/>
              <x v="186"/>
              <x v="207"/>
              <x v="228"/>
              <x v="677"/>
              <x v="777"/>
              <x v="78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1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18"/>
            </reference>
            <reference field="6" count="6">
              <x v="26"/>
              <x v="75"/>
              <x v="91"/>
              <x v="149"/>
              <x v="265"/>
              <x v="37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2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22"/>
            </reference>
            <reference field="6" count="6">
              <x v="249"/>
              <x v="351"/>
              <x v="388"/>
              <x v="415"/>
              <x v="427"/>
              <x v="49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2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23"/>
            </reference>
            <reference field="6" count="4">
              <x v="220"/>
              <x v="443"/>
              <x v="457"/>
              <x v="56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2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24"/>
            </reference>
            <reference field="6" count="11">
              <x v="263"/>
              <x v="291"/>
              <x v="297"/>
              <x v="305"/>
              <x v="325"/>
              <x v="336"/>
              <x v="397"/>
              <x v="405"/>
              <x v="419"/>
              <x v="460"/>
              <x v="63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3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33"/>
            </reference>
            <reference field="6" count="10">
              <x v="14"/>
              <x v="87"/>
              <x v="107"/>
              <x v="120"/>
              <x v="159"/>
              <x v="231"/>
              <x v="298"/>
              <x v="482"/>
              <x v="614"/>
              <x v="71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4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44"/>
            </reference>
            <reference field="6" count="6">
              <x v="355"/>
              <x v="367"/>
              <x v="404"/>
              <x v="453"/>
              <x v="476"/>
              <x v="60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5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54"/>
            </reference>
            <reference field="6" count="3">
              <x v="52"/>
              <x v="83"/>
              <x v="73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6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60"/>
            </reference>
            <reference field="6" count="7">
              <x v="1"/>
              <x v="239"/>
              <x v="525"/>
              <x v="624"/>
              <x v="708"/>
              <x v="744"/>
              <x v="81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7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79"/>
            </reference>
            <reference field="6" count="8">
              <x v="6"/>
              <x v="56"/>
              <x v="57"/>
              <x v="88"/>
              <x v="117"/>
              <x v="161"/>
              <x v="338"/>
              <x v="43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5"/>
            </reference>
            <reference field="2" count="1">
              <x v="98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5"/>
            </reference>
            <reference field="2" count="1" selected="0">
              <x v="98"/>
            </reference>
            <reference field="6" count="3">
              <x v="112"/>
              <x v="603"/>
              <x v="692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7"/>
            </reference>
            <reference field="6" count="4">
              <x v="79"/>
              <x v="99"/>
              <x v="740"/>
              <x v="81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9"/>
            </reference>
            <reference field="6" count="6">
              <x v="28"/>
              <x v="48"/>
              <x v="54"/>
              <x v="82"/>
              <x v="429"/>
              <x v="47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1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10"/>
            </reference>
            <reference field="6" count="9">
              <x v="129"/>
              <x v="202"/>
              <x v="215"/>
              <x v="348"/>
              <x v="524"/>
              <x v="569"/>
              <x v="702"/>
              <x v="788"/>
              <x v="80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3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31"/>
            </reference>
            <reference field="6" count="8">
              <x v="13"/>
              <x v="19"/>
              <x v="124"/>
              <x v="214"/>
              <x v="625"/>
              <x v="631"/>
              <x v="760"/>
              <x v="81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3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32"/>
            </reference>
            <reference field="6" count="10">
              <x v="250"/>
              <x v="293"/>
              <x v="303"/>
              <x v="319"/>
              <x v="324"/>
              <x v="346"/>
              <x v="380"/>
              <x v="382"/>
              <x v="448"/>
              <x v="65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3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37"/>
            </reference>
            <reference field="6" count="6">
              <x v="126"/>
              <x v="146"/>
              <x v="230"/>
              <x v="731"/>
              <x v="733"/>
              <x v="82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4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43"/>
            </reference>
            <reference field="6" count="5">
              <x v="18"/>
              <x v="84"/>
              <x v="167"/>
              <x v="185"/>
              <x v="423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4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47"/>
            </reference>
            <reference field="6" count="10">
              <x v="22"/>
              <x v="72"/>
              <x v="123"/>
              <x v="200"/>
              <x v="203"/>
              <x v="225"/>
              <x v="227"/>
              <x v="283"/>
              <x v="296"/>
              <x v="33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59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59"/>
            </reference>
            <reference field="6" count="5">
              <x v="332"/>
              <x v="369"/>
              <x v="384"/>
              <x v="385"/>
              <x v="53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6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61"/>
            </reference>
            <reference field="6" count="5">
              <x v="317"/>
              <x v="318"/>
              <x v="320"/>
              <x v="333"/>
              <x v="61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8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80"/>
            </reference>
            <reference field="6" count="3">
              <x v="89"/>
              <x v="118"/>
              <x v="75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9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90"/>
            </reference>
            <reference field="6" count="5">
              <x v="307"/>
              <x v="372"/>
              <x v="420"/>
              <x v="539"/>
              <x v="59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6"/>
            </reference>
            <reference field="2" count="1">
              <x v="91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6"/>
            </reference>
            <reference field="2" count="1" selected="0">
              <x v="91"/>
            </reference>
            <reference field="6" count="5">
              <x v="53"/>
              <x v="166"/>
              <x v="210"/>
              <x v="593"/>
              <x v="781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7"/>
            </reference>
            <reference field="2" count="1">
              <x v="5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7"/>
            </reference>
            <reference field="2" count="1" selected="0">
              <x v="56"/>
            </reference>
            <reference field="6" count="13">
              <x v="284"/>
              <x v="285"/>
              <x v="286"/>
              <x v="358"/>
              <x v="364"/>
              <x v="377"/>
              <x v="474"/>
              <x v="488"/>
              <x v="491"/>
              <x v="578"/>
              <x v="611"/>
              <x v="641"/>
              <x v="644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7"/>
            </reference>
            <reference field="2" count="1">
              <x v="6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7"/>
            </reference>
            <reference field="2" count="1" selected="0">
              <x v="62"/>
            </reference>
            <reference field="6" count="10">
              <x v="236"/>
              <x v="258"/>
              <x v="280"/>
              <x v="287"/>
              <x v="353"/>
              <x v="421"/>
              <x v="436"/>
              <x v="487"/>
              <x v="642"/>
              <x v="699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7"/>
            </reference>
            <reference field="2" count="1">
              <x v="6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7"/>
            </reference>
            <reference field="2" count="1" selected="0">
              <x v="66"/>
            </reference>
            <reference field="6" count="7">
              <x v="196"/>
              <x v="217"/>
              <x v="393"/>
              <x v="432"/>
              <x v="456"/>
              <x v="523"/>
              <x v="79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7"/>
            </reference>
            <reference field="2" count="1">
              <x v="8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7"/>
            </reference>
            <reference field="2" count="1" selected="0">
              <x v="83"/>
            </reference>
            <reference field="6" count="10">
              <x v="4"/>
              <x v="47"/>
              <x v="133"/>
              <x v="496"/>
              <x v="721"/>
              <x v="756"/>
              <x v="792"/>
              <x v="801"/>
              <x v="830"/>
              <x v="831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7"/>
            </reference>
            <reference field="2" count="1">
              <x v="97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7"/>
            </reference>
            <reference field="2" count="1" selected="0">
              <x v="97"/>
            </reference>
            <reference field="6" count="8">
              <x v="41"/>
              <x v="49"/>
              <x v="63"/>
              <x v="80"/>
              <x v="288"/>
              <x v="686"/>
              <x v="774"/>
              <x v="782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8"/>
            </reference>
            <reference field="2" count="1"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8"/>
            </reference>
            <reference field="2" count="1" selected="0">
              <x v="3"/>
            </reference>
            <reference field="6" count="9">
              <x v="37"/>
              <x v="50"/>
              <x v="664"/>
              <x v="674"/>
              <x v="717"/>
              <x v="723"/>
              <x v="762"/>
              <x v="768"/>
              <x v="786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8"/>
            </reference>
            <reference field="2" count="1">
              <x v="4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8"/>
            </reference>
            <reference field="2" count="1" selected="0">
              <x v="4"/>
            </reference>
            <reference field="6" count="12">
              <x v="246"/>
              <x v="269"/>
              <x v="273"/>
              <x v="301"/>
              <x v="327"/>
              <x v="446"/>
              <x v="483"/>
              <x v="486"/>
              <x v="499"/>
              <x v="520"/>
              <x v="556"/>
              <x v="64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8"/>
            </reference>
            <reference field="2" count="1">
              <x v="12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8"/>
            </reference>
            <reference field="2" count="1" selected="0">
              <x v="12"/>
            </reference>
            <reference field="6" count="13">
              <x v="0"/>
              <x v="153"/>
              <x v="178"/>
              <x v="237"/>
              <x v="442"/>
              <x v="550"/>
              <x v="559"/>
              <x v="572"/>
              <x v="616"/>
              <x v="630"/>
              <x v="638"/>
              <x v="713"/>
              <x v="82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8"/>
            </reference>
            <reference field="2" count="1">
              <x v="40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8"/>
            </reference>
            <reference field="2" count="1" selected="0">
              <x v="40"/>
            </reference>
            <reference field="6" count="5">
              <x v="24"/>
              <x v="182"/>
              <x v="240"/>
              <x v="532"/>
              <x v="745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8"/>
            </reference>
            <reference field="2" count="1">
              <x v="95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8"/>
            </reference>
            <reference field="2" count="1" selected="0">
              <x v="95"/>
            </reference>
            <reference field="6" count="8">
              <x v="349"/>
              <x v="398"/>
              <x v="400"/>
              <x v="406"/>
              <x v="414"/>
              <x v="437"/>
              <x v="466"/>
              <x v="622"/>
            </reference>
          </references>
        </pivotArea>
        <pivotArea type="data" collapsedLevelsAreSubtotals="1" fieldPosition="0">
          <references count="3">
            <reference field="4294967294" count="1" selected="0">
              <x v="4"/>
            </reference>
            <reference field="1" count="1" selected="0">
              <x v="18"/>
            </reference>
            <reference field="2" count="1">
              <x v="96"/>
            </reference>
          </references>
        </pivotArea>
        <pivotArea type="data" collapsedLevelsAreSubtotals="1" fieldPosition="0">
          <references count="4">
            <reference field="4294967294" count="1" selected="0">
              <x v="4"/>
            </reference>
            <reference field="1" count="1" selected="0">
              <x v="18"/>
            </reference>
            <reference field="2" count="1" selected="0">
              <x v="96"/>
            </reference>
            <reference field="6" count="12">
              <x v="209"/>
              <x v="256"/>
              <x v="271"/>
              <x v="289"/>
              <x v="292"/>
              <x v="299"/>
              <x v="306"/>
              <x v="514"/>
              <x v="583"/>
              <x v="629"/>
              <x v="736"/>
              <x v="749"/>
            </reference>
          </references>
        </pivotArea>
      </pivotAreas>
    </conditionalFormat>
    <conditionalFormat priority="7">
      <pivotAreas count="163"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0"/>
            </reference>
            <reference field="6" count="9">
              <x v="172"/>
              <x v="174"/>
              <x v="221"/>
              <x v="381"/>
              <x v="389"/>
              <x v="447"/>
              <x v="468"/>
              <x v="511"/>
              <x v="580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2"/>
            </reference>
            <reference field="6" count="7">
              <x v="119"/>
              <x v="140"/>
              <x v="454"/>
              <x v="521"/>
              <x v="707"/>
              <x v="710"/>
              <x v="73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5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5"/>
            </reference>
            <reference field="6" count="13">
              <x v="11"/>
              <x v="162"/>
              <x v="163"/>
              <x v="422"/>
              <x v="509"/>
              <x v="649"/>
              <x v="706"/>
              <x v="725"/>
              <x v="737"/>
              <x v="741"/>
              <x v="748"/>
              <x v="787"/>
              <x v="82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14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14"/>
            </reference>
            <reference field="6" count="6">
              <x v="252"/>
              <x v="302"/>
              <x v="323"/>
              <x v="444"/>
              <x v="464"/>
              <x v="48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26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26"/>
            </reference>
            <reference field="6" count="8">
              <x v="76"/>
              <x v="139"/>
              <x v="151"/>
              <x v="191"/>
              <x v="192"/>
              <x v="667"/>
              <x v="767"/>
              <x v="78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3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38"/>
            </reference>
            <reference field="6" count="5">
              <x v="25"/>
              <x v="216"/>
              <x v="716"/>
              <x v="771"/>
              <x v="77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4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42"/>
            </reference>
            <reference field="6" count="9">
              <x v="243"/>
              <x v="245"/>
              <x v="328"/>
              <x v="360"/>
              <x v="392"/>
              <x v="479"/>
              <x v="534"/>
              <x v="586"/>
              <x v="61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5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51"/>
            </reference>
            <reference field="6" count="16">
              <x v="242"/>
              <x v="313"/>
              <x v="316"/>
              <x v="322"/>
              <x v="330"/>
              <x v="340"/>
              <x v="341"/>
              <x v="342"/>
              <x v="344"/>
              <x v="373"/>
              <x v="374"/>
              <x v="435"/>
              <x v="458"/>
              <x v="531"/>
              <x v="607"/>
              <x v="70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55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55"/>
            </reference>
            <reference field="6" count="15">
              <x v="31"/>
              <x v="40"/>
              <x v="62"/>
              <x v="102"/>
              <x v="212"/>
              <x v="695"/>
              <x v="696"/>
              <x v="698"/>
              <x v="743"/>
              <x v="765"/>
              <x v="769"/>
              <x v="785"/>
              <x v="790"/>
              <x v="794"/>
              <x v="82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7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78"/>
            </reference>
            <reference field="6" count="8">
              <x v="33"/>
              <x v="45"/>
              <x v="73"/>
              <x v="121"/>
              <x v="173"/>
              <x v="179"/>
              <x v="234"/>
              <x v="23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8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81"/>
            </reference>
            <reference field="6" count="16">
              <x v="136"/>
              <x v="143"/>
              <x v="232"/>
              <x v="259"/>
              <x v="337"/>
              <x v="379"/>
              <x v="396"/>
              <x v="451"/>
              <x v="480"/>
              <x v="507"/>
              <x v="701"/>
              <x v="747"/>
              <x v="763"/>
              <x v="764"/>
              <x v="770"/>
              <x v="81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>
              <x v="84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0"/>
            </reference>
            <reference field="2" count="1" selected="0">
              <x v="84"/>
            </reference>
            <reference field="6" count="7">
              <x v="321"/>
              <x v="500"/>
              <x v="538"/>
              <x v="544"/>
              <x v="561"/>
              <x v="574"/>
              <x v="635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2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20"/>
            </reference>
            <reference field="6" count="7">
              <x v="110"/>
              <x v="254"/>
              <x v="403"/>
              <x v="490"/>
              <x v="643"/>
              <x v="656"/>
              <x v="82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25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25"/>
            </reference>
            <reference field="6" count="10">
              <x v="9"/>
              <x v="104"/>
              <x v="114"/>
              <x v="128"/>
              <x v="131"/>
              <x v="585"/>
              <x v="675"/>
              <x v="755"/>
              <x v="807"/>
              <x v="817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4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41"/>
            </reference>
            <reference field="6" count="2">
              <x v="43"/>
              <x v="69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5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52"/>
            </reference>
            <reference field="6" count="6">
              <x v="46"/>
              <x v="113"/>
              <x v="411"/>
              <x v="590"/>
              <x v="730"/>
              <x v="81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7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72"/>
            </reference>
            <reference field="6" count="10">
              <x v="34"/>
              <x v="55"/>
              <x v="155"/>
              <x v="158"/>
              <x v="176"/>
              <x v="189"/>
              <x v="275"/>
              <x v="361"/>
              <x v="463"/>
              <x v="727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8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82"/>
            </reference>
            <reference field="6" count="16">
              <x v="16"/>
              <x v="175"/>
              <x v="224"/>
              <x v="274"/>
              <x v="343"/>
              <x v="438"/>
              <x v="636"/>
              <x v="652"/>
              <x v="653"/>
              <x v="705"/>
              <x v="712"/>
              <x v="720"/>
              <x v="728"/>
              <x v="729"/>
              <x v="750"/>
              <x v="757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9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92"/>
            </reference>
            <reference field="6" count="2">
              <x v="492"/>
              <x v="810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>
              <x v="10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"/>
            </reference>
            <reference field="2" count="1" selected="0">
              <x v="100"/>
            </reference>
            <reference field="6" count="6">
              <x v="253"/>
              <x v="255"/>
              <x v="408"/>
              <x v="508"/>
              <x v="526"/>
              <x v="610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>
              <x v="2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 selected="0">
              <x v="21"/>
            </reference>
            <reference field="6" count="7">
              <x v="58"/>
              <x v="194"/>
              <x v="459"/>
              <x v="510"/>
              <x v="564"/>
              <x v="567"/>
              <x v="577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>
              <x v="3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 selected="0">
              <x v="30"/>
            </reference>
            <reference field="6" count="10">
              <x v="352"/>
              <x v="417"/>
              <x v="481"/>
              <x v="562"/>
              <x v="595"/>
              <x v="605"/>
              <x v="669"/>
              <x v="726"/>
              <x v="759"/>
              <x v="77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>
              <x v="4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 selected="0">
              <x v="48"/>
            </reference>
            <reference field="6" count="13">
              <x v="314"/>
              <x v="347"/>
              <x v="370"/>
              <x v="440"/>
              <x v="450"/>
              <x v="498"/>
              <x v="592"/>
              <x v="633"/>
              <x v="647"/>
              <x v="795"/>
              <x v="798"/>
              <x v="800"/>
              <x v="80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>
              <x v="7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2"/>
            </reference>
            <reference field="2" count="1" selected="0">
              <x v="70"/>
            </reference>
            <reference field="6" count="10">
              <x v="257"/>
              <x v="387"/>
              <x v="410"/>
              <x v="425"/>
              <x v="465"/>
              <x v="495"/>
              <x v="517"/>
              <x v="536"/>
              <x v="617"/>
              <x v="681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>
              <x v="17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 selected="0">
              <x v="17"/>
            </reference>
            <reference field="6" count="5">
              <x v="300"/>
              <x v="376"/>
              <x v="501"/>
              <x v="522"/>
              <x v="79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>
              <x v="29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 selected="0">
              <x v="29"/>
            </reference>
            <reference field="6" count="6">
              <x v="276"/>
              <x v="311"/>
              <x v="455"/>
              <x v="546"/>
              <x v="552"/>
              <x v="61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>
              <x v="49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 selected="0">
              <x v="49"/>
            </reference>
            <reference field="6" count="8">
              <x v="156"/>
              <x v="268"/>
              <x v="278"/>
              <x v="281"/>
              <x v="402"/>
              <x v="413"/>
              <x v="428"/>
              <x v="51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>
              <x v="5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 selected="0">
              <x v="50"/>
            </reference>
            <reference field="6" count="7">
              <x v="30"/>
              <x v="92"/>
              <x v="127"/>
              <x v="199"/>
              <x v="201"/>
              <x v="233"/>
              <x v="73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>
              <x v="57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 selected="0">
              <x v="57"/>
            </reference>
            <reference field="6" count="9">
              <x v="260"/>
              <x v="433"/>
              <x v="462"/>
              <x v="505"/>
              <x v="537"/>
              <x v="554"/>
              <x v="565"/>
              <x v="602"/>
              <x v="62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>
              <x v="5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3"/>
            </reference>
            <reference field="2" count="1" selected="0">
              <x v="58"/>
            </reference>
            <reference field="6" count="6">
              <x v="5"/>
              <x v="65"/>
              <x v="81"/>
              <x v="141"/>
              <x v="779"/>
              <x v="803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4"/>
            </reference>
            <reference field="2" count="1">
              <x v="89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4"/>
            </reference>
            <reference field="2" count="1" selected="0">
              <x v="89"/>
            </reference>
            <reference field="6" count="1">
              <x v="219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5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6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7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8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9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>
              <x v="1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 selected="0">
              <x v="13"/>
            </reference>
            <reference field="6" count="8">
              <x v="251"/>
              <x v="310"/>
              <x v="368"/>
              <x v="430"/>
              <x v="470"/>
              <x v="527"/>
              <x v="604"/>
              <x v="66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>
              <x v="2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 selected="0">
              <x v="28"/>
            </reference>
            <reference field="6" count="9">
              <x v="21"/>
              <x v="96"/>
              <x v="111"/>
              <x v="267"/>
              <x v="350"/>
              <x v="357"/>
              <x v="469"/>
              <x v="518"/>
              <x v="55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>
              <x v="6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 selected="0">
              <x v="63"/>
            </reference>
            <reference field="6" count="10">
              <x v="17"/>
              <x v="32"/>
              <x v="60"/>
              <x v="142"/>
              <x v="206"/>
              <x v="600"/>
              <x v="719"/>
              <x v="780"/>
              <x v="793"/>
              <x v="80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>
              <x v="75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 selected="0">
              <x v="75"/>
            </reference>
            <reference field="6" count="10">
              <x v="168"/>
              <x v="171"/>
              <x v="218"/>
              <x v="223"/>
              <x v="226"/>
              <x v="229"/>
              <x v="394"/>
              <x v="395"/>
              <x v="441"/>
              <x v="65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>
              <x v="86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4"/>
            </reference>
            <reference field="2" count="1" selected="0">
              <x v="86"/>
            </reference>
            <reference field="6" count="17">
              <x v="23"/>
              <x v="36"/>
              <x v="67"/>
              <x v="95"/>
              <x v="125"/>
              <x v="148"/>
              <x v="152"/>
              <x v="184"/>
              <x v="193"/>
              <x v="262"/>
              <x v="363"/>
              <x v="582"/>
              <x v="682"/>
              <x v="694"/>
              <x v="738"/>
              <x v="761"/>
              <x v="813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15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15"/>
            </reference>
            <reference field="6" count="8">
              <x v="244"/>
              <x v="277"/>
              <x v="304"/>
              <x v="315"/>
              <x v="331"/>
              <x v="504"/>
              <x v="589"/>
              <x v="61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16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16"/>
            </reference>
            <reference field="6" count="10">
              <x v="6"/>
              <x v="64"/>
              <x v="68"/>
              <x v="144"/>
              <x v="186"/>
              <x v="207"/>
              <x v="228"/>
              <x v="677"/>
              <x v="777"/>
              <x v="78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1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18"/>
            </reference>
            <reference field="6" count="6">
              <x v="26"/>
              <x v="75"/>
              <x v="91"/>
              <x v="149"/>
              <x v="265"/>
              <x v="37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2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22"/>
            </reference>
            <reference field="6" count="6">
              <x v="249"/>
              <x v="351"/>
              <x v="388"/>
              <x v="415"/>
              <x v="427"/>
              <x v="49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2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23"/>
            </reference>
            <reference field="6" count="4">
              <x v="220"/>
              <x v="443"/>
              <x v="457"/>
              <x v="56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24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24"/>
            </reference>
            <reference field="6" count="11">
              <x v="263"/>
              <x v="291"/>
              <x v="297"/>
              <x v="305"/>
              <x v="325"/>
              <x v="336"/>
              <x v="397"/>
              <x v="405"/>
              <x v="419"/>
              <x v="460"/>
              <x v="63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3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33"/>
            </reference>
            <reference field="6" count="10">
              <x v="14"/>
              <x v="87"/>
              <x v="107"/>
              <x v="120"/>
              <x v="159"/>
              <x v="231"/>
              <x v="298"/>
              <x v="482"/>
              <x v="614"/>
              <x v="71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44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44"/>
            </reference>
            <reference field="6" count="6">
              <x v="355"/>
              <x v="367"/>
              <x v="404"/>
              <x v="453"/>
              <x v="476"/>
              <x v="60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54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54"/>
            </reference>
            <reference field="6" count="3">
              <x v="52"/>
              <x v="83"/>
              <x v="73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6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60"/>
            </reference>
            <reference field="6" count="7">
              <x v="1"/>
              <x v="239"/>
              <x v="525"/>
              <x v="624"/>
              <x v="708"/>
              <x v="744"/>
              <x v="81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79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79"/>
            </reference>
            <reference field="6" count="8">
              <x v="6"/>
              <x v="56"/>
              <x v="57"/>
              <x v="88"/>
              <x v="117"/>
              <x v="161"/>
              <x v="338"/>
              <x v="43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>
              <x v="98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5"/>
            </reference>
            <reference field="2" count="1" selected="0">
              <x v="98"/>
            </reference>
            <reference field="6" count="3">
              <x v="112"/>
              <x v="603"/>
              <x v="692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7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7"/>
            </reference>
            <reference field="6" count="4">
              <x v="79"/>
              <x v="99"/>
              <x v="740"/>
              <x v="81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9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9"/>
            </reference>
            <reference field="6" count="6">
              <x v="28"/>
              <x v="48"/>
              <x v="54"/>
              <x v="82"/>
              <x v="429"/>
              <x v="47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1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10"/>
            </reference>
            <reference field="6" count="9">
              <x v="129"/>
              <x v="202"/>
              <x v="215"/>
              <x v="348"/>
              <x v="524"/>
              <x v="569"/>
              <x v="702"/>
              <x v="788"/>
              <x v="80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3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31"/>
            </reference>
            <reference field="6" count="8">
              <x v="13"/>
              <x v="19"/>
              <x v="124"/>
              <x v="214"/>
              <x v="625"/>
              <x v="631"/>
              <x v="760"/>
              <x v="81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3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32"/>
            </reference>
            <reference field="6" count="10">
              <x v="250"/>
              <x v="293"/>
              <x v="303"/>
              <x v="319"/>
              <x v="324"/>
              <x v="346"/>
              <x v="380"/>
              <x v="382"/>
              <x v="448"/>
              <x v="65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37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37"/>
            </reference>
            <reference field="6" count="6">
              <x v="126"/>
              <x v="146"/>
              <x v="230"/>
              <x v="731"/>
              <x v="733"/>
              <x v="82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4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43"/>
            </reference>
            <reference field="6" count="5">
              <x v="18"/>
              <x v="84"/>
              <x v="167"/>
              <x v="185"/>
              <x v="423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47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47"/>
            </reference>
            <reference field="6" count="10">
              <x v="22"/>
              <x v="72"/>
              <x v="123"/>
              <x v="200"/>
              <x v="203"/>
              <x v="225"/>
              <x v="227"/>
              <x v="283"/>
              <x v="296"/>
              <x v="33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59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59"/>
            </reference>
            <reference field="6" count="5">
              <x v="332"/>
              <x v="369"/>
              <x v="384"/>
              <x v="385"/>
              <x v="53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6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61"/>
            </reference>
            <reference field="6" count="5">
              <x v="317"/>
              <x v="318"/>
              <x v="320"/>
              <x v="333"/>
              <x v="61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8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80"/>
            </reference>
            <reference field="6" count="3">
              <x v="89"/>
              <x v="118"/>
              <x v="75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9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90"/>
            </reference>
            <reference field="6" count="5">
              <x v="307"/>
              <x v="372"/>
              <x v="420"/>
              <x v="539"/>
              <x v="59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>
              <x v="91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6"/>
            </reference>
            <reference field="2" count="1" selected="0">
              <x v="91"/>
            </reference>
            <reference field="6" count="5">
              <x v="53"/>
              <x v="166"/>
              <x v="210"/>
              <x v="593"/>
              <x v="781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>
              <x v="56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 selected="0">
              <x v="56"/>
            </reference>
            <reference field="6" count="13">
              <x v="284"/>
              <x v="285"/>
              <x v="286"/>
              <x v="358"/>
              <x v="364"/>
              <x v="377"/>
              <x v="474"/>
              <x v="488"/>
              <x v="491"/>
              <x v="578"/>
              <x v="611"/>
              <x v="641"/>
              <x v="644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>
              <x v="6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 selected="0">
              <x v="62"/>
            </reference>
            <reference field="6" count="10">
              <x v="236"/>
              <x v="258"/>
              <x v="280"/>
              <x v="287"/>
              <x v="353"/>
              <x v="421"/>
              <x v="436"/>
              <x v="487"/>
              <x v="642"/>
              <x v="699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>
              <x v="66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 selected="0">
              <x v="66"/>
            </reference>
            <reference field="6" count="7">
              <x v="196"/>
              <x v="217"/>
              <x v="393"/>
              <x v="432"/>
              <x v="456"/>
              <x v="523"/>
              <x v="79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>
              <x v="8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 selected="0">
              <x v="83"/>
            </reference>
            <reference field="6" count="10">
              <x v="4"/>
              <x v="47"/>
              <x v="133"/>
              <x v="496"/>
              <x v="721"/>
              <x v="756"/>
              <x v="792"/>
              <x v="801"/>
              <x v="830"/>
              <x v="831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>
              <x v="97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7"/>
            </reference>
            <reference field="2" count="1" selected="0">
              <x v="97"/>
            </reference>
            <reference field="6" count="8">
              <x v="41"/>
              <x v="49"/>
              <x v="63"/>
              <x v="80"/>
              <x v="288"/>
              <x v="686"/>
              <x v="774"/>
              <x v="782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>
              <x v="3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 selected="0">
              <x v="3"/>
            </reference>
            <reference field="6" count="9">
              <x v="37"/>
              <x v="50"/>
              <x v="664"/>
              <x v="674"/>
              <x v="717"/>
              <x v="723"/>
              <x v="762"/>
              <x v="768"/>
              <x v="786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>
              <x v="4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 selected="0">
              <x v="4"/>
            </reference>
            <reference field="6" count="12">
              <x v="246"/>
              <x v="269"/>
              <x v="273"/>
              <x v="301"/>
              <x v="327"/>
              <x v="446"/>
              <x v="483"/>
              <x v="486"/>
              <x v="499"/>
              <x v="520"/>
              <x v="556"/>
              <x v="64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>
              <x v="12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 selected="0">
              <x v="12"/>
            </reference>
            <reference field="6" count="13">
              <x v="0"/>
              <x v="153"/>
              <x v="178"/>
              <x v="237"/>
              <x v="442"/>
              <x v="550"/>
              <x v="559"/>
              <x v="572"/>
              <x v="616"/>
              <x v="630"/>
              <x v="638"/>
              <x v="713"/>
              <x v="82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>
              <x v="40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 selected="0">
              <x v="40"/>
            </reference>
            <reference field="6" count="5">
              <x v="24"/>
              <x v="182"/>
              <x v="240"/>
              <x v="532"/>
              <x v="745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>
              <x v="95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 selected="0">
              <x v="95"/>
            </reference>
            <reference field="6" count="8">
              <x v="349"/>
              <x v="398"/>
              <x v="400"/>
              <x v="406"/>
              <x v="414"/>
              <x v="437"/>
              <x v="466"/>
              <x v="622"/>
            </reference>
          </references>
        </pivotArea>
        <pivotArea type="data" collapsedLevelsAreSubtotals="1" fieldPosition="0">
          <references count="3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>
              <x v="96"/>
            </reference>
          </references>
        </pivotArea>
        <pivotArea type="data" collapsedLevelsAreSubtotals="1" fieldPosition="0">
          <references count="4">
            <reference field="4294967294" count="2" selected="0">
              <x v="4"/>
              <x v="5"/>
            </reference>
            <reference field="1" count="1" selected="0">
              <x v="18"/>
            </reference>
            <reference field="2" count="1" selected="0">
              <x v="96"/>
            </reference>
            <reference field="6" count="12">
              <x v="209"/>
              <x v="256"/>
              <x v="271"/>
              <x v="289"/>
              <x v="292"/>
              <x v="299"/>
              <x v="306"/>
              <x v="514"/>
              <x v="583"/>
              <x v="629"/>
              <x v="736"/>
              <x v="749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1">
            <reference field="4294967294" count="4" selected="0">
              <x v="0"/>
              <x v="1"/>
              <x v="2"/>
              <x v="3"/>
            </reference>
          </references>
        </pivotArea>
      </pivotAreas>
    </conditionalFormat>
    <conditionalFormat priority="1">
      <pivotAreas count="145"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0"/>
            </reference>
            <reference field="6" count="9">
              <x v="172"/>
              <x v="174"/>
              <x v="221"/>
              <x v="381"/>
              <x v="389"/>
              <x v="447"/>
              <x v="468"/>
              <x v="511"/>
              <x v="580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2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2"/>
            </reference>
            <reference field="6" count="7">
              <x v="119"/>
              <x v="140"/>
              <x v="454"/>
              <x v="521"/>
              <x v="707"/>
              <x v="710"/>
              <x v="73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5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5"/>
            </reference>
            <reference field="6" count="13">
              <x v="11"/>
              <x v="162"/>
              <x v="163"/>
              <x v="422"/>
              <x v="509"/>
              <x v="649"/>
              <x v="706"/>
              <x v="725"/>
              <x v="737"/>
              <x v="741"/>
              <x v="748"/>
              <x v="787"/>
              <x v="82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14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14"/>
            </reference>
            <reference field="6" count="6">
              <x v="252"/>
              <x v="302"/>
              <x v="323"/>
              <x v="444"/>
              <x v="464"/>
              <x v="48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26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26"/>
            </reference>
            <reference field="6" count="8">
              <x v="76"/>
              <x v="139"/>
              <x v="151"/>
              <x v="191"/>
              <x v="192"/>
              <x v="667"/>
              <x v="767"/>
              <x v="78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3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38"/>
            </reference>
            <reference field="6" count="5">
              <x v="25"/>
              <x v="216"/>
              <x v="716"/>
              <x v="771"/>
              <x v="77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42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42"/>
            </reference>
            <reference field="6" count="9">
              <x v="243"/>
              <x v="245"/>
              <x v="328"/>
              <x v="360"/>
              <x v="392"/>
              <x v="479"/>
              <x v="534"/>
              <x v="586"/>
              <x v="61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51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51"/>
            </reference>
            <reference field="6" count="16">
              <x v="242"/>
              <x v="313"/>
              <x v="316"/>
              <x v="322"/>
              <x v="330"/>
              <x v="340"/>
              <x v="341"/>
              <x v="342"/>
              <x v="344"/>
              <x v="373"/>
              <x v="374"/>
              <x v="435"/>
              <x v="458"/>
              <x v="531"/>
              <x v="607"/>
              <x v="70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55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55"/>
            </reference>
            <reference field="6" count="15">
              <x v="31"/>
              <x v="40"/>
              <x v="62"/>
              <x v="102"/>
              <x v="212"/>
              <x v="695"/>
              <x v="696"/>
              <x v="698"/>
              <x v="743"/>
              <x v="765"/>
              <x v="769"/>
              <x v="785"/>
              <x v="790"/>
              <x v="794"/>
              <x v="82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7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78"/>
            </reference>
            <reference field="6" count="8">
              <x v="33"/>
              <x v="45"/>
              <x v="73"/>
              <x v="121"/>
              <x v="173"/>
              <x v="179"/>
              <x v="234"/>
              <x v="23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81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81"/>
            </reference>
            <reference field="6" count="16">
              <x v="136"/>
              <x v="143"/>
              <x v="232"/>
              <x v="259"/>
              <x v="337"/>
              <x v="379"/>
              <x v="396"/>
              <x v="451"/>
              <x v="480"/>
              <x v="507"/>
              <x v="701"/>
              <x v="747"/>
              <x v="763"/>
              <x v="764"/>
              <x v="770"/>
              <x v="81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0"/>
            </reference>
            <reference field="2" count="1">
              <x v="84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0"/>
            </reference>
            <reference field="2" count="1" selected="0">
              <x v="84"/>
            </reference>
            <reference field="6" count="7">
              <x v="321"/>
              <x v="500"/>
              <x v="538"/>
              <x v="544"/>
              <x v="561"/>
              <x v="574"/>
              <x v="635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2"/>
            </reference>
            <reference field="2" count="1">
              <x v="21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2"/>
            </reference>
            <reference field="2" count="1" selected="0">
              <x v="21"/>
            </reference>
            <reference field="6" count="7">
              <x v="58"/>
              <x v="194"/>
              <x v="459"/>
              <x v="510"/>
              <x v="564"/>
              <x v="567"/>
              <x v="577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2"/>
            </reference>
            <reference field="2" count="1">
              <x v="3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2"/>
            </reference>
            <reference field="2" count="1" selected="0">
              <x v="30"/>
            </reference>
            <reference field="6" count="10">
              <x v="352"/>
              <x v="417"/>
              <x v="481"/>
              <x v="562"/>
              <x v="595"/>
              <x v="605"/>
              <x v="669"/>
              <x v="726"/>
              <x v="759"/>
              <x v="776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2"/>
            </reference>
            <reference field="2" count="1">
              <x v="4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2"/>
            </reference>
            <reference field="2" count="1" selected="0">
              <x v="48"/>
            </reference>
            <reference field="6" count="13">
              <x v="314"/>
              <x v="347"/>
              <x v="370"/>
              <x v="440"/>
              <x v="450"/>
              <x v="498"/>
              <x v="592"/>
              <x v="633"/>
              <x v="647"/>
              <x v="795"/>
              <x v="798"/>
              <x v="800"/>
              <x v="80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2"/>
            </reference>
            <reference field="2" count="1">
              <x v="7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2"/>
            </reference>
            <reference field="2" count="1" selected="0">
              <x v="70"/>
            </reference>
            <reference field="6" count="10">
              <x v="257"/>
              <x v="387"/>
              <x v="410"/>
              <x v="425"/>
              <x v="465"/>
              <x v="495"/>
              <x v="517"/>
              <x v="536"/>
              <x v="617"/>
              <x v="681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3"/>
            </reference>
            <reference field="2" count="1">
              <x v="17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3"/>
            </reference>
            <reference field="2" count="1" selected="0">
              <x v="17"/>
            </reference>
            <reference field="6" count="5">
              <x v="300"/>
              <x v="376"/>
              <x v="501"/>
              <x v="522"/>
              <x v="79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3"/>
            </reference>
            <reference field="2" count="1">
              <x v="29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3"/>
            </reference>
            <reference field="2" count="1" selected="0">
              <x v="29"/>
            </reference>
            <reference field="6" count="6">
              <x v="276"/>
              <x v="311"/>
              <x v="455"/>
              <x v="546"/>
              <x v="552"/>
              <x v="61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3"/>
            </reference>
            <reference field="2" count="1">
              <x v="49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3"/>
            </reference>
            <reference field="2" count="1" selected="0">
              <x v="49"/>
            </reference>
            <reference field="6" count="8">
              <x v="156"/>
              <x v="268"/>
              <x v="278"/>
              <x v="281"/>
              <x v="402"/>
              <x v="413"/>
              <x v="428"/>
              <x v="516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3"/>
            </reference>
            <reference field="2" count="1">
              <x v="5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3"/>
            </reference>
            <reference field="2" count="1" selected="0">
              <x v="50"/>
            </reference>
            <reference field="6" count="7">
              <x v="30"/>
              <x v="92"/>
              <x v="127"/>
              <x v="199"/>
              <x v="201"/>
              <x v="233"/>
              <x v="73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3"/>
            </reference>
            <reference field="2" count="1">
              <x v="57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3"/>
            </reference>
            <reference field="2" count="1" selected="0">
              <x v="57"/>
            </reference>
            <reference field="6" count="9">
              <x v="260"/>
              <x v="433"/>
              <x v="462"/>
              <x v="505"/>
              <x v="537"/>
              <x v="554"/>
              <x v="565"/>
              <x v="602"/>
              <x v="62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3"/>
            </reference>
            <reference field="2" count="1">
              <x v="5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3"/>
            </reference>
            <reference field="2" count="1" selected="0">
              <x v="58"/>
            </reference>
            <reference field="6" count="6">
              <x v="5"/>
              <x v="65"/>
              <x v="81"/>
              <x v="141"/>
              <x v="779"/>
              <x v="803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4"/>
            </reference>
            <reference field="2" count="1">
              <x v="89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4"/>
            </reference>
            <reference field="2" count="1" selected="0">
              <x v="89"/>
            </reference>
            <reference field="6" count="1">
              <x v="219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5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6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7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8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9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4"/>
            </reference>
            <reference field="2" count="1">
              <x v="1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4"/>
            </reference>
            <reference field="2" count="1" selected="0">
              <x v="13"/>
            </reference>
            <reference field="6" count="8">
              <x v="251"/>
              <x v="310"/>
              <x v="368"/>
              <x v="430"/>
              <x v="470"/>
              <x v="527"/>
              <x v="604"/>
              <x v="66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4"/>
            </reference>
            <reference field="2" count="1">
              <x v="2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4"/>
            </reference>
            <reference field="2" count="1" selected="0">
              <x v="28"/>
            </reference>
            <reference field="6" count="9">
              <x v="21"/>
              <x v="96"/>
              <x v="111"/>
              <x v="267"/>
              <x v="350"/>
              <x v="357"/>
              <x v="469"/>
              <x v="518"/>
              <x v="55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4"/>
            </reference>
            <reference field="2" count="1">
              <x v="6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4"/>
            </reference>
            <reference field="2" count="1" selected="0">
              <x v="63"/>
            </reference>
            <reference field="6" count="10">
              <x v="17"/>
              <x v="32"/>
              <x v="60"/>
              <x v="142"/>
              <x v="206"/>
              <x v="600"/>
              <x v="719"/>
              <x v="780"/>
              <x v="793"/>
              <x v="80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4"/>
            </reference>
            <reference field="2" count="1">
              <x v="75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4"/>
            </reference>
            <reference field="2" count="1" selected="0">
              <x v="75"/>
            </reference>
            <reference field="6" count="10">
              <x v="168"/>
              <x v="171"/>
              <x v="218"/>
              <x v="223"/>
              <x v="226"/>
              <x v="229"/>
              <x v="394"/>
              <x v="395"/>
              <x v="441"/>
              <x v="65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4"/>
            </reference>
            <reference field="2" count="1">
              <x v="86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4"/>
            </reference>
            <reference field="2" count="1" selected="0">
              <x v="86"/>
            </reference>
            <reference field="6" count="17">
              <x v="23"/>
              <x v="36"/>
              <x v="67"/>
              <x v="95"/>
              <x v="125"/>
              <x v="148"/>
              <x v="152"/>
              <x v="184"/>
              <x v="193"/>
              <x v="262"/>
              <x v="363"/>
              <x v="582"/>
              <x v="682"/>
              <x v="694"/>
              <x v="738"/>
              <x v="761"/>
              <x v="813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15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15"/>
            </reference>
            <reference field="6" count="8">
              <x v="244"/>
              <x v="277"/>
              <x v="304"/>
              <x v="315"/>
              <x v="331"/>
              <x v="504"/>
              <x v="589"/>
              <x v="61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16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16"/>
            </reference>
            <reference field="6" count="10">
              <x v="6"/>
              <x v="64"/>
              <x v="68"/>
              <x v="144"/>
              <x v="186"/>
              <x v="207"/>
              <x v="228"/>
              <x v="677"/>
              <x v="777"/>
              <x v="78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1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18"/>
            </reference>
            <reference field="6" count="6">
              <x v="26"/>
              <x v="75"/>
              <x v="91"/>
              <x v="149"/>
              <x v="265"/>
              <x v="37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22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22"/>
            </reference>
            <reference field="6" count="6">
              <x v="249"/>
              <x v="351"/>
              <x v="388"/>
              <x v="415"/>
              <x v="427"/>
              <x v="49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2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23"/>
            </reference>
            <reference field="6" count="4">
              <x v="220"/>
              <x v="443"/>
              <x v="457"/>
              <x v="56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24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24"/>
            </reference>
            <reference field="6" count="11">
              <x v="263"/>
              <x v="291"/>
              <x v="297"/>
              <x v="305"/>
              <x v="325"/>
              <x v="336"/>
              <x v="397"/>
              <x v="405"/>
              <x v="419"/>
              <x v="460"/>
              <x v="63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3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33"/>
            </reference>
            <reference field="6" count="10">
              <x v="14"/>
              <x v="87"/>
              <x v="107"/>
              <x v="120"/>
              <x v="159"/>
              <x v="231"/>
              <x v="298"/>
              <x v="482"/>
              <x v="614"/>
              <x v="71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44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44"/>
            </reference>
            <reference field="6" count="6">
              <x v="355"/>
              <x v="367"/>
              <x v="404"/>
              <x v="453"/>
              <x v="476"/>
              <x v="606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54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54"/>
            </reference>
            <reference field="6" count="3">
              <x v="52"/>
              <x v="83"/>
              <x v="73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6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60"/>
            </reference>
            <reference field="6" count="7">
              <x v="1"/>
              <x v="239"/>
              <x v="525"/>
              <x v="624"/>
              <x v="708"/>
              <x v="744"/>
              <x v="81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79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79"/>
            </reference>
            <reference field="6" count="8">
              <x v="6"/>
              <x v="56"/>
              <x v="57"/>
              <x v="88"/>
              <x v="117"/>
              <x v="161"/>
              <x v="338"/>
              <x v="43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5"/>
            </reference>
            <reference field="2" count="1">
              <x v="98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5"/>
            </reference>
            <reference field="2" count="1" selected="0">
              <x v="98"/>
            </reference>
            <reference field="6" count="3">
              <x v="112"/>
              <x v="603"/>
              <x v="692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7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7"/>
            </reference>
            <reference field="6" count="4">
              <x v="79"/>
              <x v="99"/>
              <x v="740"/>
              <x v="81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9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9"/>
            </reference>
            <reference field="6" count="6">
              <x v="28"/>
              <x v="48"/>
              <x v="54"/>
              <x v="82"/>
              <x v="429"/>
              <x v="47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1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10"/>
            </reference>
            <reference field="6" count="9">
              <x v="129"/>
              <x v="202"/>
              <x v="215"/>
              <x v="348"/>
              <x v="524"/>
              <x v="569"/>
              <x v="702"/>
              <x v="788"/>
              <x v="80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31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31"/>
            </reference>
            <reference field="6" count="8">
              <x v="13"/>
              <x v="19"/>
              <x v="124"/>
              <x v="214"/>
              <x v="625"/>
              <x v="631"/>
              <x v="760"/>
              <x v="81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32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32"/>
            </reference>
            <reference field="6" count="10">
              <x v="250"/>
              <x v="293"/>
              <x v="303"/>
              <x v="319"/>
              <x v="324"/>
              <x v="346"/>
              <x v="380"/>
              <x v="382"/>
              <x v="448"/>
              <x v="65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37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37"/>
            </reference>
            <reference field="6" count="6">
              <x v="126"/>
              <x v="146"/>
              <x v="230"/>
              <x v="731"/>
              <x v="733"/>
              <x v="82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4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43"/>
            </reference>
            <reference field="6" count="5">
              <x v="18"/>
              <x v="84"/>
              <x v="167"/>
              <x v="185"/>
              <x v="423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47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47"/>
            </reference>
            <reference field="6" count="10">
              <x v="22"/>
              <x v="72"/>
              <x v="123"/>
              <x v="200"/>
              <x v="203"/>
              <x v="225"/>
              <x v="227"/>
              <x v="283"/>
              <x v="296"/>
              <x v="33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59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59"/>
            </reference>
            <reference field="6" count="5">
              <x v="332"/>
              <x v="369"/>
              <x v="384"/>
              <x v="385"/>
              <x v="53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61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61"/>
            </reference>
            <reference field="6" count="5">
              <x v="317"/>
              <x v="318"/>
              <x v="320"/>
              <x v="333"/>
              <x v="61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8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80"/>
            </reference>
            <reference field="6" count="3">
              <x v="89"/>
              <x v="118"/>
              <x v="75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9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90"/>
            </reference>
            <reference field="6" count="5">
              <x v="307"/>
              <x v="372"/>
              <x v="420"/>
              <x v="539"/>
              <x v="59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6"/>
            </reference>
            <reference field="2" count="1">
              <x v="91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6"/>
            </reference>
            <reference field="2" count="1" selected="0">
              <x v="91"/>
            </reference>
            <reference field="6" count="5">
              <x v="53"/>
              <x v="166"/>
              <x v="210"/>
              <x v="593"/>
              <x v="781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7"/>
            </reference>
            <reference field="2" count="1">
              <x v="56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7"/>
            </reference>
            <reference field="2" count="1" selected="0">
              <x v="56"/>
            </reference>
            <reference field="6" count="13">
              <x v="284"/>
              <x v="285"/>
              <x v="286"/>
              <x v="358"/>
              <x v="364"/>
              <x v="377"/>
              <x v="474"/>
              <x v="488"/>
              <x v="491"/>
              <x v="578"/>
              <x v="611"/>
              <x v="641"/>
              <x v="644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7"/>
            </reference>
            <reference field="2" count="1">
              <x v="62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7"/>
            </reference>
            <reference field="2" count="1" selected="0">
              <x v="62"/>
            </reference>
            <reference field="6" count="10">
              <x v="236"/>
              <x v="258"/>
              <x v="280"/>
              <x v="287"/>
              <x v="353"/>
              <x v="421"/>
              <x v="436"/>
              <x v="487"/>
              <x v="642"/>
              <x v="699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7"/>
            </reference>
            <reference field="2" count="1">
              <x v="66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7"/>
            </reference>
            <reference field="2" count="1" selected="0">
              <x v="66"/>
            </reference>
            <reference field="6" count="7">
              <x v="196"/>
              <x v="217"/>
              <x v="393"/>
              <x v="432"/>
              <x v="456"/>
              <x v="523"/>
              <x v="796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7"/>
            </reference>
            <reference field="2" count="1">
              <x v="8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7"/>
            </reference>
            <reference field="2" count="1" selected="0">
              <x v="83"/>
            </reference>
            <reference field="6" count="10">
              <x v="4"/>
              <x v="47"/>
              <x v="133"/>
              <x v="496"/>
              <x v="721"/>
              <x v="756"/>
              <x v="792"/>
              <x v="801"/>
              <x v="830"/>
              <x v="831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7"/>
            </reference>
            <reference field="2" count="1">
              <x v="97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7"/>
            </reference>
            <reference field="2" count="1" selected="0">
              <x v="97"/>
            </reference>
            <reference field="6" count="8">
              <x v="41"/>
              <x v="49"/>
              <x v="63"/>
              <x v="80"/>
              <x v="288"/>
              <x v="686"/>
              <x v="774"/>
              <x v="782"/>
            </reference>
          </references>
        </pivotArea>
        <pivotArea type="data" collapsedLevelsAreSubtotals="1" fieldPosition="0">
          <references count="2">
            <reference field="4294967294" count="1" selected="0">
              <x v="6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8"/>
            </reference>
            <reference field="2" count="1"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8"/>
            </reference>
            <reference field="2" count="1" selected="0">
              <x v="3"/>
            </reference>
            <reference field="6" count="9">
              <x v="37"/>
              <x v="50"/>
              <x v="664"/>
              <x v="674"/>
              <x v="717"/>
              <x v="723"/>
              <x v="762"/>
              <x v="768"/>
              <x v="786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8"/>
            </reference>
            <reference field="2" count="1">
              <x v="4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8"/>
            </reference>
            <reference field="2" count="1" selected="0">
              <x v="4"/>
            </reference>
            <reference field="6" count="12">
              <x v="246"/>
              <x v="269"/>
              <x v="273"/>
              <x v="301"/>
              <x v="327"/>
              <x v="446"/>
              <x v="483"/>
              <x v="486"/>
              <x v="499"/>
              <x v="520"/>
              <x v="556"/>
              <x v="64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8"/>
            </reference>
            <reference field="2" count="1">
              <x v="12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8"/>
            </reference>
            <reference field="2" count="1" selected="0">
              <x v="12"/>
            </reference>
            <reference field="6" count="13">
              <x v="0"/>
              <x v="153"/>
              <x v="178"/>
              <x v="237"/>
              <x v="442"/>
              <x v="550"/>
              <x v="559"/>
              <x v="572"/>
              <x v="616"/>
              <x v="630"/>
              <x v="638"/>
              <x v="713"/>
              <x v="82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8"/>
            </reference>
            <reference field="2" count="1">
              <x v="40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8"/>
            </reference>
            <reference field="2" count="1" selected="0">
              <x v="40"/>
            </reference>
            <reference field="6" count="5">
              <x v="24"/>
              <x v="182"/>
              <x v="240"/>
              <x v="532"/>
              <x v="745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8"/>
            </reference>
            <reference field="2" count="1">
              <x v="95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8"/>
            </reference>
            <reference field="2" count="1" selected="0">
              <x v="95"/>
            </reference>
            <reference field="6" count="8">
              <x v="349"/>
              <x v="398"/>
              <x v="400"/>
              <x v="406"/>
              <x v="414"/>
              <x v="437"/>
              <x v="466"/>
              <x v="622"/>
            </reference>
          </references>
        </pivotArea>
        <pivotArea type="data" collapsedLevelsAreSubtotals="1" fieldPosition="0">
          <references count="3">
            <reference field="4294967294" count="1" selected="0">
              <x v="6"/>
            </reference>
            <reference field="1" count="1" selected="0">
              <x v="18"/>
            </reference>
            <reference field="2" count="1">
              <x v="96"/>
            </reference>
          </references>
        </pivotArea>
        <pivotArea type="data" collapsedLevelsAreSubtotals="1" fieldPosition="0">
          <references count="4">
            <reference field="4294967294" count="1" selected="0">
              <x v="6"/>
            </reference>
            <reference field="1" count="1" selected="0">
              <x v="18"/>
            </reference>
            <reference field="2" count="1" selected="0">
              <x v="96"/>
            </reference>
            <reference field="6" count="12">
              <x v="209"/>
              <x v="256"/>
              <x v="271"/>
              <x v="289"/>
              <x v="292"/>
              <x v="299"/>
              <x v="306"/>
              <x v="514"/>
              <x v="583"/>
              <x v="629"/>
              <x v="736"/>
              <x v="749"/>
            </reference>
          </references>
        </pivotArea>
      </pivotAreas>
    </conditionalFormat>
  </conditional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2">
          <x14:conditionalFormat priority="9" id="{4C97E889-A2B7-461E-A531-9907A8D0E2EA}">
            <x14:pivotAreas count="223"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0"/>
                  </reference>
                  <reference field="6" count="9">
                    <x v="172"/>
                    <x v="174"/>
                    <x v="221"/>
                    <x v="381"/>
                    <x v="389"/>
                    <x v="447"/>
                    <x v="468"/>
                    <x v="511"/>
                    <x v="58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2"/>
                  </reference>
                  <reference field="6" count="7">
                    <x v="119"/>
                    <x v="140"/>
                    <x v="454"/>
                    <x v="521"/>
                    <x v="707"/>
                    <x v="710"/>
                    <x v="73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5"/>
                  </reference>
                  <reference field="6" count="13">
                    <x v="11"/>
                    <x v="162"/>
                    <x v="163"/>
                    <x v="422"/>
                    <x v="509"/>
                    <x v="649"/>
                    <x v="706"/>
                    <x v="725"/>
                    <x v="737"/>
                    <x v="741"/>
                    <x v="748"/>
                    <x v="787"/>
                    <x v="82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1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14"/>
                  </reference>
                  <reference field="6" count="6">
                    <x v="252"/>
                    <x v="302"/>
                    <x v="323"/>
                    <x v="444"/>
                    <x v="464"/>
                    <x v="48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2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26"/>
                  </reference>
                  <reference field="6" count="8">
                    <x v="76"/>
                    <x v="139"/>
                    <x v="151"/>
                    <x v="191"/>
                    <x v="192"/>
                    <x v="667"/>
                    <x v="767"/>
                    <x v="78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3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38"/>
                  </reference>
                  <reference field="6" count="5">
                    <x v="25"/>
                    <x v="216"/>
                    <x v="716"/>
                    <x v="771"/>
                    <x v="77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4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42"/>
                  </reference>
                  <reference field="6" count="9">
                    <x v="243"/>
                    <x v="245"/>
                    <x v="328"/>
                    <x v="360"/>
                    <x v="392"/>
                    <x v="479"/>
                    <x v="534"/>
                    <x v="586"/>
                    <x v="6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5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51"/>
                  </reference>
                  <reference field="6" count="16">
                    <x v="242"/>
                    <x v="313"/>
                    <x v="316"/>
                    <x v="322"/>
                    <x v="330"/>
                    <x v="340"/>
                    <x v="341"/>
                    <x v="342"/>
                    <x v="344"/>
                    <x v="373"/>
                    <x v="374"/>
                    <x v="435"/>
                    <x v="458"/>
                    <x v="531"/>
                    <x v="607"/>
                    <x v="70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5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55"/>
                  </reference>
                  <reference field="6" count="15">
                    <x v="31"/>
                    <x v="40"/>
                    <x v="62"/>
                    <x v="102"/>
                    <x v="212"/>
                    <x v="695"/>
                    <x v="696"/>
                    <x v="698"/>
                    <x v="743"/>
                    <x v="765"/>
                    <x v="769"/>
                    <x v="785"/>
                    <x v="790"/>
                    <x v="794"/>
                    <x v="82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7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78"/>
                  </reference>
                  <reference field="6" count="8">
                    <x v="33"/>
                    <x v="45"/>
                    <x v="73"/>
                    <x v="121"/>
                    <x v="173"/>
                    <x v="179"/>
                    <x v="234"/>
                    <x v="23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8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81"/>
                  </reference>
                  <reference field="6" count="16">
                    <x v="136"/>
                    <x v="143"/>
                    <x v="232"/>
                    <x v="259"/>
                    <x v="337"/>
                    <x v="379"/>
                    <x v="396"/>
                    <x v="451"/>
                    <x v="480"/>
                    <x v="507"/>
                    <x v="701"/>
                    <x v="747"/>
                    <x v="763"/>
                    <x v="764"/>
                    <x v="770"/>
                    <x v="8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>
                    <x v="8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0"/>
                  </reference>
                  <reference field="2" count="1" selected="0">
                    <x v="84"/>
                  </reference>
                  <reference field="6" count="7">
                    <x v="321"/>
                    <x v="500"/>
                    <x v="538"/>
                    <x v="544"/>
                    <x v="561"/>
                    <x v="574"/>
                    <x v="635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2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20"/>
                  </reference>
                  <reference field="6" count="7">
                    <x v="110"/>
                    <x v="254"/>
                    <x v="403"/>
                    <x v="490"/>
                    <x v="643"/>
                    <x v="656"/>
                    <x v="82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2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25"/>
                  </reference>
                  <reference field="6" count="10">
                    <x v="9"/>
                    <x v="104"/>
                    <x v="114"/>
                    <x v="128"/>
                    <x v="131"/>
                    <x v="585"/>
                    <x v="675"/>
                    <x v="755"/>
                    <x v="807"/>
                    <x v="81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4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41"/>
                  </reference>
                  <reference field="6" count="2">
                    <x v="43"/>
                    <x v="69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5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52"/>
                  </reference>
                  <reference field="6" count="6">
                    <x v="46"/>
                    <x v="113"/>
                    <x v="411"/>
                    <x v="590"/>
                    <x v="730"/>
                    <x v="81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7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72"/>
                  </reference>
                  <reference field="6" count="10">
                    <x v="34"/>
                    <x v="55"/>
                    <x v="155"/>
                    <x v="158"/>
                    <x v="176"/>
                    <x v="189"/>
                    <x v="275"/>
                    <x v="361"/>
                    <x v="463"/>
                    <x v="72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8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82"/>
                  </reference>
                  <reference field="6" count="16">
                    <x v="16"/>
                    <x v="175"/>
                    <x v="224"/>
                    <x v="274"/>
                    <x v="343"/>
                    <x v="438"/>
                    <x v="636"/>
                    <x v="652"/>
                    <x v="653"/>
                    <x v="705"/>
                    <x v="712"/>
                    <x v="720"/>
                    <x v="728"/>
                    <x v="729"/>
                    <x v="750"/>
                    <x v="75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9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92"/>
                  </reference>
                  <reference field="6" count="2">
                    <x v="492"/>
                    <x v="81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>
                    <x v="10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"/>
                  </reference>
                  <reference field="2" count="1" selected="0">
                    <x v="100"/>
                  </reference>
                  <reference field="6" count="6">
                    <x v="253"/>
                    <x v="255"/>
                    <x v="408"/>
                    <x v="508"/>
                    <x v="526"/>
                    <x v="610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>
                    <x v="2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 selected="0">
                    <x v="21"/>
                  </reference>
                  <reference field="6" count="7">
                    <x v="58"/>
                    <x v="194"/>
                    <x v="459"/>
                    <x v="510"/>
                    <x v="564"/>
                    <x v="567"/>
                    <x v="57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>
                    <x v="3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 selected="0">
                    <x v="30"/>
                  </reference>
                  <reference field="6" count="10">
                    <x v="352"/>
                    <x v="417"/>
                    <x v="481"/>
                    <x v="562"/>
                    <x v="595"/>
                    <x v="605"/>
                    <x v="669"/>
                    <x v="726"/>
                    <x v="759"/>
                    <x v="77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>
                    <x v="4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 selected="0">
                    <x v="48"/>
                  </reference>
                  <reference field="6" count="13">
                    <x v="314"/>
                    <x v="347"/>
                    <x v="370"/>
                    <x v="440"/>
                    <x v="450"/>
                    <x v="498"/>
                    <x v="592"/>
                    <x v="633"/>
                    <x v="647"/>
                    <x v="795"/>
                    <x v="798"/>
                    <x v="800"/>
                    <x v="80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>
                    <x v="7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2"/>
                  </reference>
                  <reference field="2" count="1" selected="0">
                    <x v="70"/>
                  </reference>
                  <reference field="6" count="10">
                    <x v="257"/>
                    <x v="387"/>
                    <x v="410"/>
                    <x v="425"/>
                    <x v="465"/>
                    <x v="495"/>
                    <x v="517"/>
                    <x v="536"/>
                    <x v="617"/>
                    <x v="681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>
                    <x v="1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 selected="0">
                    <x v="17"/>
                  </reference>
                  <reference field="6" count="5">
                    <x v="300"/>
                    <x v="376"/>
                    <x v="501"/>
                    <x v="522"/>
                    <x v="79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>
                    <x v="2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 selected="0">
                    <x v="29"/>
                  </reference>
                  <reference field="6" count="6">
                    <x v="276"/>
                    <x v="311"/>
                    <x v="455"/>
                    <x v="546"/>
                    <x v="552"/>
                    <x v="6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>
                    <x v="4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 selected="0">
                    <x v="49"/>
                  </reference>
                  <reference field="6" count="8">
                    <x v="156"/>
                    <x v="268"/>
                    <x v="278"/>
                    <x v="281"/>
                    <x v="402"/>
                    <x v="413"/>
                    <x v="428"/>
                    <x v="51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>
                    <x v="5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 selected="0">
                    <x v="50"/>
                  </reference>
                  <reference field="6" count="7">
                    <x v="30"/>
                    <x v="92"/>
                    <x v="127"/>
                    <x v="199"/>
                    <x v="201"/>
                    <x v="233"/>
                    <x v="73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>
                    <x v="5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 selected="0">
                    <x v="57"/>
                  </reference>
                  <reference field="6" count="9">
                    <x v="260"/>
                    <x v="433"/>
                    <x v="462"/>
                    <x v="505"/>
                    <x v="537"/>
                    <x v="554"/>
                    <x v="565"/>
                    <x v="602"/>
                    <x v="62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>
                    <x v="5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3"/>
                  </reference>
                  <reference field="2" count="1" selected="0">
                    <x v="58"/>
                  </reference>
                  <reference field="6" count="6">
                    <x v="5"/>
                    <x v="65"/>
                    <x v="81"/>
                    <x v="141"/>
                    <x v="779"/>
                    <x v="803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4"/>
                  </reference>
                  <reference field="2" count="1">
                    <x v="8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4"/>
                  </reference>
                  <reference field="2" count="1" selected="0">
                    <x v="89"/>
                  </reference>
                  <reference field="6" count="1">
                    <x v="219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5"/>
                  </reference>
                  <reference field="2" count="1">
                    <x v="1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5"/>
                  </reference>
                  <reference field="2" count="1" selected="0">
                    <x v="19"/>
                  </reference>
                  <reference field="6" count="4">
                    <x v="11"/>
                    <x v="109"/>
                    <x v="137"/>
                    <x v="76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5"/>
                  </reference>
                  <reference field="2" count="1">
                    <x v="3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5"/>
                  </reference>
                  <reference field="2" count="1" selected="0">
                    <x v="36"/>
                  </reference>
                  <reference field="6" count="3">
                    <x v="98"/>
                    <x v="169"/>
                    <x v="188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6"/>
                  </reference>
                  <reference field="6" count="6">
                    <x v="29"/>
                    <x v="71"/>
                    <x v="106"/>
                    <x v="693"/>
                    <x v="773"/>
                    <x v="78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8"/>
                  </reference>
                  <reference field="6" count="5">
                    <x v="294"/>
                    <x v="295"/>
                    <x v="541"/>
                    <x v="551"/>
                    <x v="6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1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11"/>
                  </reference>
                  <reference field="6" count="12">
                    <x v="164"/>
                    <x v="365"/>
                    <x v="366"/>
                    <x v="449"/>
                    <x v="477"/>
                    <x v="489"/>
                    <x v="530"/>
                    <x v="557"/>
                    <x v="666"/>
                    <x v="688"/>
                    <x v="704"/>
                    <x v="75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3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39"/>
                  </reference>
                  <reference field="6" count="8">
                    <x v="266"/>
                    <x v="279"/>
                    <x v="375"/>
                    <x v="391"/>
                    <x v="409"/>
                    <x v="418"/>
                    <x v="452"/>
                    <x v="52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4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45"/>
                  </reference>
                  <reference field="6" count="11">
                    <x v="157"/>
                    <x v="290"/>
                    <x v="329"/>
                    <x v="359"/>
                    <x v="386"/>
                    <x v="399"/>
                    <x v="461"/>
                    <x v="478"/>
                    <x v="685"/>
                    <x v="697"/>
                    <x v="82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6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64"/>
                  </reference>
                  <reference field="6" count="8">
                    <x v="122"/>
                    <x v="248"/>
                    <x v="528"/>
                    <x v="545"/>
                    <x v="676"/>
                    <x v="735"/>
                    <x v="772"/>
                    <x v="77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6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68"/>
                  </reference>
                  <reference field="6" count="8">
                    <x v="12"/>
                    <x v="238"/>
                    <x v="326"/>
                    <x v="434"/>
                    <x v="467"/>
                    <x v="609"/>
                    <x v="637"/>
                    <x v="82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6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69"/>
                  </reference>
                  <reference field="6" count="4">
                    <x v="542"/>
                    <x v="549"/>
                    <x v="576"/>
                    <x v="62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7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71"/>
                  </reference>
                  <reference field="6" count="12">
                    <x v="439"/>
                    <x v="485"/>
                    <x v="543"/>
                    <x v="568"/>
                    <x v="573"/>
                    <x v="596"/>
                    <x v="601"/>
                    <x v="623"/>
                    <x v="627"/>
                    <x v="634"/>
                    <x v="654"/>
                    <x v="66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>
                    <x v="9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6"/>
                  </reference>
                  <reference field="2" count="1" selected="0">
                    <x v="99"/>
                  </reference>
                  <reference field="6" count="13">
                    <x v="308"/>
                    <x v="371"/>
                    <x v="390"/>
                    <x v="416"/>
                    <x v="512"/>
                    <x v="515"/>
                    <x v="553"/>
                    <x v="566"/>
                    <x v="570"/>
                    <x v="579"/>
                    <x v="584"/>
                    <x v="588"/>
                    <x v="63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7"/>
                  </reference>
                  <reference field="2" count="1">
                    <x v="3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7"/>
                  </reference>
                  <reference field="2" count="1" selected="0">
                    <x v="34"/>
                  </reference>
                  <reference field="6" count="10">
                    <x v="160"/>
                    <x v="261"/>
                    <x v="270"/>
                    <x v="309"/>
                    <x v="335"/>
                    <x v="401"/>
                    <x v="445"/>
                    <x v="494"/>
                    <x v="646"/>
                    <x v="816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8"/>
                  </reference>
                  <reference field="2" count="1">
                    <x v="3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8"/>
                  </reference>
                  <reference field="2" count="1" selected="0">
                    <x v="35"/>
                  </reference>
                  <reference field="6" count="3">
                    <x v="272"/>
                    <x v="412"/>
                    <x v="497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>
                    <x v="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 selected="0">
                    <x v="1"/>
                  </reference>
                  <reference field="6" count="13">
                    <x v="85"/>
                    <x v="86"/>
                    <x v="90"/>
                    <x v="130"/>
                    <x v="134"/>
                    <x v="345"/>
                    <x v="424"/>
                    <x v="547"/>
                    <x v="548"/>
                    <x v="558"/>
                    <x v="571"/>
                    <x v="808"/>
                    <x v="82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>
                    <x v="7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 selected="0">
                    <x v="73"/>
                  </reference>
                  <reference field="6" count="31">
                    <x v="15"/>
                    <x v="20"/>
                    <x v="27"/>
                    <x v="35"/>
                    <x v="38"/>
                    <x v="42"/>
                    <x v="51"/>
                    <x v="66"/>
                    <x v="70"/>
                    <x v="74"/>
                    <x v="77"/>
                    <x v="78"/>
                    <x v="101"/>
                    <x v="105"/>
                    <x v="132"/>
                    <x v="181"/>
                    <x v="195"/>
                    <x v="197"/>
                    <x v="205"/>
                    <x v="222"/>
                    <x v="362"/>
                    <x v="407"/>
                    <x v="670"/>
                    <x v="689"/>
                    <x v="700"/>
                    <x v="714"/>
                    <x v="715"/>
                    <x v="722"/>
                    <x v="753"/>
                    <x v="806"/>
                    <x v="81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>
                    <x v="7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 selected="0">
                    <x v="74"/>
                  </reference>
                  <reference field="6" count="11">
                    <x v="108"/>
                    <x v="170"/>
                    <x v="282"/>
                    <x v="597"/>
                    <x v="684"/>
                    <x v="709"/>
                    <x v="711"/>
                    <x v="742"/>
                    <x v="758"/>
                    <x v="797"/>
                    <x v="80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>
                    <x v="7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 selected="0">
                    <x v="77"/>
                  </reference>
                  <reference field="6" count="14">
                    <x v="154"/>
                    <x v="165"/>
                    <x v="180"/>
                    <x v="183"/>
                    <x v="187"/>
                    <x v="198"/>
                    <x v="208"/>
                    <x v="211"/>
                    <x v="213"/>
                    <x v="241"/>
                    <x v="264"/>
                    <x v="655"/>
                    <x v="657"/>
                    <x v="67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>
                    <x v="8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9"/>
                  </reference>
                  <reference field="2" count="1" selected="0">
                    <x v="88"/>
                  </reference>
                  <reference field="6" count="11">
                    <x v="10"/>
                    <x v="39"/>
                    <x v="59"/>
                    <x v="103"/>
                    <x v="116"/>
                    <x v="177"/>
                    <x v="190"/>
                    <x v="581"/>
                    <x v="599"/>
                    <x v="661"/>
                    <x v="724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2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27"/>
                  </reference>
                  <reference field="6" count="5">
                    <x v="502"/>
                    <x v="540"/>
                    <x v="640"/>
                    <x v="662"/>
                    <x v="67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4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46"/>
                  </reference>
                  <reference field="6" count="6">
                    <x v="7"/>
                    <x v="69"/>
                    <x v="475"/>
                    <x v="533"/>
                    <x v="650"/>
                    <x v="66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7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76"/>
                  </reference>
                  <reference field="6" count="4">
                    <x v="8"/>
                    <x v="100"/>
                    <x v="135"/>
                    <x v="14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8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85"/>
                  </reference>
                  <reference field="6" count="4">
                    <x v="503"/>
                    <x v="560"/>
                    <x v="680"/>
                    <x v="68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8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87"/>
                  </reference>
                  <reference field="6" count="5">
                    <x v="44"/>
                    <x v="93"/>
                    <x v="147"/>
                    <x v="575"/>
                    <x v="66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9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93"/>
                  </reference>
                  <reference field="6" count="5">
                    <x v="94"/>
                    <x v="97"/>
                    <x v="115"/>
                    <x v="626"/>
                    <x v="82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9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94"/>
                  </reference>
                  <reference field="6" count="8">
                    <x v="2"/>
                    <x v="247"/>
                    <x v="383"/>
                    <x v="471"/>
                    <x v="628"/>
                    <x v="678"/>
                    <x v="683"/>
                    <x v="75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>
                    <x v="10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0"/>
                  </reference>
                  <reference field="2" count="1" selected="0">
                    <x v="101"/>
                  </reference>
                  <reference field="6" count="12">
                    <x v="138"/>
                    <x v="204"/>
                    <x v="312"/>
                    <x v="426"/>
                    <x v="473"/>
                    <x v="506"/>
                    <x v="519"/>
                    <x v="591"/>
                    <x v="598"/>
                    <x v="746"/>
                    <x v="799"/>
                    <x v="827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1"/>
                  </reference>
                  <reference field="2" count="1">
                    <x v="5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1"/>
                  </reference>
                  <reference field="2" count="1" selected="0">
                    <x v="53"/>
                  </reference>
                  <reference field="6" count="4">
                    <x v="150"/>
                    <x v="648"/>
                    <x v="672"/>
                    <x v="690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2"/>
                  </reference>
                  <reference field="2" count="1">
                    <x v="6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2"/>
                  </reference>
                  <reference field="2" count="1" selected="0">
                    <x v="65"/>
                  </reference>
                  <reference field="6" count="9">
                    <x v="3"/>
                    <x v="61"/>
                    <x v="334"/>
                    <x v="354"/>
                    <x v="356"/>
                    <x v="513"/>
                    <x v="587"/>
                    <x v="608"/>
                    <x v="658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3"/>
                  </reference>
                  <reference field="2" count="1">
                    <x v="6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3"/>
                  </reference>
                  <reference field="2" count="1" selected="0">
                    <x v="67"/>
                  </reference>
                  <reference field="6" count="1">
                    <x v="673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>
                    <x v="1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 selected="0">
                    <x v="13"/>
                  </reference>
                  <reference field="6" count="8">
                    <x v="251"/>
                    <x v="310"/>
                    <x v="368"/>
                    <x v="430"/>
                    <x v="470"/>
                    <x v="527"/>
                    <x v="604"/>
                    <x v="66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>
                    <x v="2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 selected="0">
                    <x v="28"/>
                  </reference>
                  <reference field="6" count="9">
                    <x v="21"/>
                    <x v="96"/>
                    <x v="111"/>
                    <x v="267"/>
                    <x v="350"/>
                    <x v="357"/>
                    <x v="469"/>
                    <x v="518"/>
                    <x v="55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>
                    <x v="6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 selected="0">
                    <x v="63"/>
                  </reference>
                  <reference field="6" count="10">
                    <x v="17"/>
                    <x v="32"/>
                    <x v="60"/>
                    <x v="142"/>
                    <x v="206"/>
                    <x v="600"/>
                    <x v="719"/>
                    <x v="780"/>
                    <x v="793"/>
                    <x v="80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>
                    <x v="7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 selected="0">
                    <x v="75"/>
                  </reference>
                  <reference field="6" count="10">
                    <x v="168"/>
                    <x v="171"/>
                    <x v="218"/>
                    <x v="223"/>
                    <x v="226"/>
                    <x v="229"/>
                    <x v="394"/>
                    <x v="395"/>
                    <x v="441"/>
                    <x v="65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>
                    <x v="8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4"/>
                  </reference>
                  <reference field="2" count="1" selected="0">
                    <x v="86"/>
                  </reference>
                  <reference field="6" count="17">
                    <x v="23"/>
                    <x v="36"/>
                    <x v="67"/>
                    <x v="95"/>
                    <x v="125"/>
                    <x v="148"/>
                    <x v="152"/>
                    <x v="184"/>
                    <x v="193"/>
                    <x v="262"/>
                    <x v="363"/>
                    <x v="582"/>
                    <x v="682"/>
                    <x v="694"/>
                    <x v="738"/>
                    <x v="761"/>
                    <x v="813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1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15"/>
                  </reference>
                  <reference field="6" count="8">
                    <x v="244"/>
                    <x v="277"/>
                    <x v="304"/>
                    <x v="315"/>
                    <x v="331"/>
                    <x v="504"/>
                    <x v="589"/>
                    <x v="61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1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16"/>
                  </reference>
                  <reference field="6" count="10">
                    <x v="6"/>
                    <x v="64"/>
                    <x v="68"/>
                    <x v="144"/>
                    <x v="186"/>
                    <x v="207"/>
                    <x v="228"/>
                    <x v="677"/>
                    <x v="777"/>
                    <x v="78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1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18"/>
                  </reference>
                  <reference field="6" count="6">
                    <x v="26"/>
                    <x v="75"/>
                    <x v="91"/>
                    <x v="149"/>
                    <x v="265"/>
                    <x v="37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2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22"/>
                  </reference>
                  <reference field="6" count="6">
                    <x v="249"/>
                    <x v="351"/>
                    <x v="388"/>
                    <x v="415"/>
                    <x v="427"/>
                    <x v="49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2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23"/>
                  </reference>
                  <reference field="6" count="4">
                    <x v="220"/>
                    <x v="443"/>
                    <x v="457"/>
                    <x v="56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2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24"/>
                  </reference>
                  <reference field="6" count="11">
                    <x v="263"/>
                    <x v="291"/>
                    <x v="297"/>
                    <x v="305"/>
                    <x v="325"/>
                    <x v="336"/>
                    <x v="397"/>
                    <x v="405"/>
                    <x v="419"/>
                    <x v="460"/>
                    <x v="63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3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33"/>
                  </reference>
                  <reference field="6" count="10">
                    <x v="14"/>
                    <x v="87"/>
                    <x v="107"/>
                    <x v="120"/>
                    <x v="159"/>
                    <x v="231"/>
                    <x v="298"/>
                    <x v="482"/>
                    <x v="614"/>
                    <x v="7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4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44"/>
                  </reference>
                  <reference field="6" count="6">
                    <x v="355"/>
                    <x v="367"/>
                    <x v="404"/>
                    <x v="453"/>
                    <x v="476"/>
                    <x v="60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5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54"/>
                  </reference>
                  <reference field="6" count="3">
                    <x v="52"/>
                    <x v="83"/>
                    <x v="73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6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60"/>
                  </reference>
                  <reference field="6" count="7">
                    <x v="1"/>
                    <x v="239"/>
                    <x v="525"/>
                    <x v="624"/>
                    <x v="708"/>
                    <x v="744"/>
                    <x v="81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7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79"/>
                  </reference>
                  <reference field="6" count="8">
                    <x v="6"/>
                    <x v="56"/>
                    <x v="57"/>
                    <x v="88"/>
                    <x v="117"/>
                    <x v="161"/>
                    <x v="338"/>
                    <x v="43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>
                    <x v="9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5"/>
                  </reference>
                  <reference field="2" count="1" selected="0">
                    <x v="98"/>
                  </reference>
                  <reference field="6" count="3">
                    <x v="112"/>
                    <x v="603"/>
                    <x v="69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7"/>
                  </reference>
                  <reference field="6" count="4">
                    <x v="79"/>
                    <x v="99"/>
                    <x v="740"/>
                    <x v="8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9"/>
                  </reference>
                  <reference field="6" count="6">
                    <x v="28"/>
                    <x v="48"/>
                    <x v="54"/>
                    <x v="82"/>
                    <x v="429"/>
                    <x v="47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1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10"/>
                  </reference>
                  <reference field="6" count="9">
                    <x v="129"/>
                    <x v="202"/>
                    <x v="215"/>
                    <x v="348"/>
                    <x v="524"/>
                    <x v="569"/>
                    <x v="702"/>
                    <x v="788"/>
                    <x v="80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3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31"/>
                  </reference>
                  <reference field="6" count="8">
                    <x v="13"/>
                    <x v="19"/>
                    <x v="124"/>
                    <x v="214"/>
                    <x v="625"/>
                    <x v="631"/>
                    <x v="760"/>
                    <x v="8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3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32"/>
                  </reference>
                  <reference field="6" count="10">
                    <x v="250"/>
                    <x v="293"/>
                    <x v="303"/>
                    <x v="319"/>
                    <x v="324"/>
                    <x v="346"/>
                    <x v="380"/>
                    <x v="382"/>
                    <x v="448"/>
                    <x v="65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3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37"/>
                  </reference>
                  <reference field="6" count="6">
                    <x v="126"/>
                    <x v="146"/>
                    <x v="230"/>
                    <x v="731"/>
                    <x v="733"/>
                    <x v="82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4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43"/>
                  </reference>
                  <reference field="6" count="5">
                    <x v="18"/>
                    <x v="84"/>
                    <x v="167"/>
                    <x v="185"/>
                    <x v="42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4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47"/>
                  </reference>
                  <reference field="6" count="10">
                    <x v="22"/>
                    <x v="72"/>
                    <x v="123"/>
                    <x v="200"/>
                    <x v="203"/>
                    <x v="225"/>
                    <x v="227"/>
                    <x v="283"/>
                    <x v="296"/>
                    <x v="33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5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59"/>
                  </reference>
                  <reference field="6" count="5">
                    <x v="332"/>
                    <x v="369"/>
                    <x v="384"/>
                    <x v="385"/>
                    <x v="53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6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61"/>
                  </reference>
                  <reference field="6" count="5">
                    <x v="317"/>
                    <x v="318"/>
                    <x v="320"/>
                    <x v="333"/>
                    <x v="61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8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80"/>
                  </reference>
                  <reference field="6" count="3">
                    <x v="89"/>
                    <x v="118"/>
                    <x v="75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9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90"/>
                  </reference>
                  <reference field="6" count="5">
                    <x v="307"/>
                    <x v="372"/>
                    <x v="420"/>
                    <x v="539"/>
                    <x v="59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>
                    <x v="9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6"/>
                  </reference>
                  <reference field="2" count="1" selected="0">
                    <x v="91"/>
                  </reference>
                  <reference field="6" count="5">
                    <x v="53"/>
                    <x v="166"/>
                    <x v="210"/>
                    <x v="593"/>
                    <x v="781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>
                    <x v="5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 selected="0">
                    <x v="56"/>
                  </reference>
                  <reference field="6" count="13">
                    <x v="284"/>
                    <x v="285"/>
                    <x v="286"/>
                    <x v="358"/>
                    <x v="364"/>
                    <x v="377"/>
                    <x v="474"/>
                    <x v="488"/>
                    <x v="491"/>
                    <x v="578"/>
                    <x v="611"/>
                    <x v="641"/>
                    <x v="64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>
                    <x v="6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 selected="0">
                    <x v="62"/>
                  </reference>
                  <reference field="6" count="10">
                    <x v="236"/>
                    <x v="258"/>
                    <x v="280"/>
                    <x v="287"/>
                    <x v="353"/>
                    <x v="421"/>
                    <x v="436"/>
                    <x v="487"/>
                    <x v="642"/>
                    <x v="69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>
                    <x v="6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 selected="0">
                    <x v="66"/>
                  </reference>
                  <reference field="6" count="7">
                    <x v="196"/>
                    <x v="217"/>
                    <x v="393"/>
                    <x v="432"/>
                    <x v="456"/>
                    <x v="523"/>
                    <x v="79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>
                    <x v="8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 selected="0">
                    <x v="83"/>
                  </reference>
                  <reference field="6" count="10">
                    <x v="4"/>
                    <x v="47"/>
                    <x v="133"/>
                    <x v="496"/>
                    <x v="721"/>
                    <x v="756"/>
                    <x v="792"/>
                    <x v="801"/>
                    <x v="830"/>
                    <x v="83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>
                    <x v="9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7"/>
                  </reference>
                  <reference field="2" count="1" selected="0">
                    <x v="97"/>
                  </reference>
                  <reference field="6" count="8">
                    <x v="41"/>
                    <x v="49"/>
                    <x v="63"/>
                    <x v="80"/>
                    <x v="288"/>
                    <x v="686"/>
                    <x v="774"/>
                    <x v="78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5"/>
                  </reference>
                  <reference field="1" count="1">
                    <x v="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>
                    <x v="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 selected="0">
                    <x v="3"/>
                  </reference>
                  <reference field="6" count="9">
                    <x v="37"/>
                    <x v="50"/>
                    <x v="664"/>
                    <x v="674"/>
                    <x v="717"/>
                    <x v="723"/>
                    <x v="762"/>
                    <x v="768"/>
                    <x v="78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>
                    <x v="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 selected="0">
                    <x v="4"/>
                  </reference>
                  <reference field="6" count="12">
                    <x v="246"/>
                    <x v="269"/>
                    <x v="273"/>
                    <x v="301"/>
                    <x v="327"/>
                    <x v="446"/>
                    <x v="483"/>
                    <x v="486"/>
                    <x v="499"/>
                    <x v="520"/>
                    <x v="556"/>
                    <x v="64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>
                    <x v="1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 selected="0">
                    <x v="12"/>
                  </reference>
                  <reference field="6" count="13">
                    <x v="0"/>
                    <x v="153"/>
                    <x v="178"/>
                    <x v="237"/>
                    <x v="442"/>
                    <x v="550"/>
                    <x v="559"/>
                    <x v="572"/>
                    <x v="616"/>
                    <x v="630"/>
                    <x v="638"/>
                    <x v="713"/>
                    <x v="82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>
                    <x v="4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 selected="0">
                    <x v="40"/>
                  </reference>
                  <reference field="6" count="5">
                    <x v="24"/>
                    <x v="182"/>
                    <x v="240"/>
                    <x v="532"/>
                    <x v="74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>
                    <x v="9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 selected="0">
                    <x v="95"/>
                  </reference>
                  <reference field="6" count="8">
                    <x v="349"/>
                    <x v="398"/>
                    <x v="400"/>
                    <x v="406"/>
                    <x v="414"/>
                    <x v="437"/>
                    <x v="466"/>
                    <x v="62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>
                    <x v="9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5"/>
                  </reference>
                  <reference field="1" count="1" selected="0">
                    <x v="18"/>
                  </reference>
                  <reference field="2" count="1" selected="0">
                    <x v="96"/>
                  </reference>
                  <reference field="6" count="12">
                    <x v="209"/>
                    <x v="256"/>
                    <x v="271"/>
                    <x v="289"/>
                    <x v="292"/>
                    <x v="299"/>
                    <x v="306"/>
                    <x v="514"/>
                    <x v="583"/>
                    <x v="629"/>
                    <x v="736"/>
                    <x v="749"/>
                  </reference>
                </references>
              </pivotArea>
            </x14:pivotAreas>
          </x14:conditionalFormat>
          <x14:conditionalFormat priority="2" id="{7E85F203-F4D0-47DC-8D53-832EEDD0F023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7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pivotTables/pivotTable2.xml><?xml version="1.0" encoding="utf-8"?>
<pivotTableDefinition xmlns="http://schemas.openxmlformats.org/spreadsheetml/2006/main" name="Tableau croisé dynamique5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4:D154" firstHeaderRow="0" firstDataRow="1" firstDataCol="1" rowPageCount="1" colPageCount="1"/>
  <pivotFields count="29">
    <pivotField showAll="0"/>
    <pivotField axis="axisRow" showAll="0" avgSubtotal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avg"/>
      </items>
    </pivotField>
    <pivotField showAll="0"/>
    <pivotField showAll="0"/>
    <pivotField showAll="0"/>
    <pivotField showAll="0"/>
    <pivotField axis="axisRow" showAll="0">
      <items count="833">
        <item x="804"/>
        <item x="629"/>
        <item x="478"/>
        <item x="501"/>
        <item x="760"/>
        <item x="258"/>
        <item x="573"/>
        <item x="455"/>
        <item x="460"/>
        <item x="129"/>
        <item x="438"/>
        <item x="27"/>
        <item x="323"/>
        <item x="668"/>
        <item x="614"/>
        <item x="409"/>
        <item x="155"/>
        <item x="533"/>
        <item x="691"/>
        <item x="669"/>
        <item x="398"/>
        <item x="523"/>
        <item x="692"/>
        <item x="562"/>
        <item x="809"/>
        <item x="47"/>
        <item x="586"/>
        <item x="402"/>
        <item x="648"/>
        <item x="267"/>
        <item x="241"/>
        <item x="78"/>
        <item x="527"/>
        <item x="90"/>
        <item x="151"/>
        <item x="382"/>
        <item x="556"/>
        <item x="776"/>
        <item x="381"/>
        <item x="440"/>
        <item x="73"/>
        <item x="765"/>
        <item x="386"/>
        <item x="137"/>
        <item x="465"/>
        <item x="94"/>
        <item x="138"/>
        <item x="763"/>
        <item x="651"/>
        <item x="769"/>
        <item x="775"/>
        <item x="380"/>
        <item x="624"/>
        <item x="723"/>
        <item x="650"/>
        <item x="149"/>
        <item x="640"/>
        <item x="634"/>
        <item x="179"/>
        <item x="437"/>
        <item x="534"/>
        <item x="503"/>
        <item x="76"/>
        <item x="768"/>
        <item x="579"/>
        <item x="257"/>
        <item x="408"/>
        <item x="553"/>
        <item x="574"/>
        <item x="454"/>
        <item x="383"/>
        <item x="266"/>
        <item x="698"/>
        <item x="95"/>
        <item x="401"/>
        <item x="581"/>
        <item x="38"/>
        <item x="399"/>
        <item x="404"/>
        <item x="646"/>
        <item x="770"/>
        <item x="256"/>
        <item x="653"/>
        <item x="625"/>
        <item x="690"/>
        <item x="370"/>
        <item x="372"/>
        <item x="617"/>
        <item x="639"/>
        <item x="713"/>
        <item x="367"/>
        <item x="585"/>
        <item x="242"/>
        <item x="467"/>
        <item x="470"/>
        <item x="551"/>
        <item x="524"/>
        <item x="474"/>
        <item x="265"/>
        <item x="645"/>
        <item x="459"/>
        <item x="387"/>
        <item x="77"/>
        <item x="441"/>
        <item x="128"/>
        <item x="397"/>
        <item x="269"/>
        <item x="609"/>
        <item x="412"/>
        <item x="262"/>
        <item x="120"/>
        <item x="522"/>
        <item x="641"/>
        <item x="139"/>
        <item x="127"/>
        <item x="471"/>
        <item x="445"/>
        <item x="636"/>
        <item x="714"/>
        <item x="10"/>
        <item x="612"/>
        <item x="89"/>
        <item x="315"/>
        <item x="694"/>
        <item x="667"/>
        <item x="558"/>
        <item x="682"/>
        <item x="243"/>
        <item x="133"/>
        <item x="659"/>
        <item x="378"/>
        <item x="130"/>
        <item x="393"/>
        <item x="757"/>
        <item x="374"/>
        <item x="457"/>
        <item x="99"/>
        <item x="261"/>
        <item x="491"/>
        <item x="35"/>
        <item x="13"/>
        <item x="254"/>
        <item x="526"/>
        <item x="98"/>
        <item x="576"/>
        <item x="458"/>
        <item x="681"/>
        <item x="469"/>
        <item x="548"/>
        <item x="582"/>
        <item x="495"/>
        <item x="41"/>
        <item x="554"/>
        <item x="794"/>
        <item x="422"/>
        <item x="146"/>
        <item x="229"/>
        <item x="301"/>
        <item x="153"/>
        <item x="608"/>
        <item x="353"/>
        <item x="635"/>
        <item x="21"/>
        <item x="18"/>
        <item x="277"/>
        <item x="431"/>
        <item x="721"/>
        <item x="688"/>
        <item x="538"/>
        <item x="263"/>
        <item x="414"/>
        <item x="540"/>
        <item x="5"/>
        <item x="88"/>
        <item x="1"/>
        <item x="156"/>
        <item x="148"/>
        <item x="443"/>
        <item x="800"/>
        <item x="93"/>
        <item x="423"/>
        <item x="403"/>
        <item x="811"/>
        <item x="424"/>
        <item x="550"/>
        <item x="689"/>
        <item x="572"/>
        <item x="427"/>
        <item x="264"/>
        <item x="150"/>
        <item x="442"/>
        <item x="40"/>
        <item x="37"/>
        <item x="557"/>
        <item x="178"/>
        <item x="394"/>
        <item x="749"/>
        <item x="390"/>
        <item x="428"/>
        <item x="238"/>
        <item x="693"/>
        <item x="239"/>
        <item x="655"/>
        <item x="696"/>
        <item x="494"/>
        <item x="379"/>
        <item x="530"/>
        <item x="580"/>
        <item x="432"/>
        <item x="820"/>
        <item x="722"/>
        <item x="426"/>
        <item x="85"/>
        <item x="421"/>
        <item x="666"/>
        <item x="658"/>
        <item x="43"/>
        <item x="748"/>
        <item x="539"/>
        <item x="259"/>
        <item x="594"/>
        <item x="2"/>
        <item x="389"/>
        <item x="537"/>
        <item x="165"/>
        <item x="700"/>
        <item x="541"/>
        <item x="699"/>
        <item x="577"/>
        <item x="542"/>
        <item x="685"/>
        <item x="610"/>
        <item x="109"/>
        <item x="240"/>
        <item x="91"/>
        <item x="92"/>
        <item x="743"/>
        <item x="797"/>
        <item x="316"/>
        <item x="630"/>
        <item x="808"/>
        <item x="430"/>
        <item x="69"/>
        <item x="54"/>
        <item x="564"/>
        <item x="50"/>
        <item x="787"/>
        <item x="476"/>
        <item x="311"/>
        <item x="587"/>
        <item x="680"/>
        <item x="509"/>
        <item x="34"/>
        <item x="175"/>
        <item x="121"/>
        <item x="172"/>
        <item x="825"/>
        <item x="210"/>
        <item x="744"/>
        <item x="101"/>
        <item x="248"/>
        <item x="355"/>
        <item x="559"/>
        <item x="607"/>
        <item x="433"/>
        <item x="583"/>
        <item x="292"/>
        <item x="519"/>
        <item x="235"/>
        <item x="784"/>
        <item x="361"/>
        <item x="829"/>
        <item x="364"/>
        <item x="783"/>
        <item x="161"/>
        <item x="147"/>
        <item x="224"/>
        <item x="570"/>
        <item x="236"/>
        <item x="293"/>
        <item x="738"/>
        <item x="233"/>
        <item x="418"/>
        <item x="701"/>
        <item x="730"/>
        <item x="733"/>
        <item x="731"/>
        <item x="739"/>
        <item x="767"/>
        <item x="827"/>
        <item x="305"/>
        <item x="601"/>
        <item x="826"/>
        <item x="679"/>
        <item x="273"/>
        <item x="275"/>
        <item x="697"/>
        <item x="600"/>
        <item x="613"/>
        <item x="823"/>
        <item x="221"/>
        <item x="791"/>
        <item x="29"/>
        <item x="671"/>
        <item x="566"/>
        <item x="606"/>
        <item x="828"/>
        <item x="716"/>
        <item x="340"/>
        <item x="357"/>
        <item x="515"/>
        <item x="226"/>
        <item x="485"/>
        <item x="72"/>
        <item x="198"/>
        <item x="563"/>
        <item x="61"/>
        <item x="710"/>
        <item x="707"/>
        <item x="678"/>
        <item x="709"/>
        <item x="112"/>
        <item x="70"/>
        <item x="30"/>
        <item x="676"/>
        <item x="604"/>
        <item x="318"/>
        <item x="792"/>
        <item x="48"/>
        <item x="298"/>
        <item x="59"/>
        <item x="565"/>
        <item x="702"/>
        <item x="711"/>
        <item x="504"/>
        <item x="358"/>
        <item x="598"/>
        <item x="105"/>
        <item x="637"/>
        <item x="695"/>
        <item x="62"/>
        <item x="71"/>
        <item x="65"/>
        <item x="157"/>
        <item x="64"/>
        <item x="376"/>
        <item x="673"/>
        <item x="205"/>
        <item x="654"/>
        <item x="813"/>
        <item x="525"/>
        <item x="588"/>
        <item x="187"/>
        <item x="745"/>
        <item x="502"/>
        <item x="620"/>
        <item x="505"/>
        <item x="520"/>
        <item x="728"/>
        <item x="303"/>
        <item x="53"/>
        <item x="144"/>
        <item x="407"/>
        <item x="560"/>
        <item x="737"/>
        <item x="284"/>
        <item x="282"/>
        <item x="622"/>
        <item x="510"/>
        <item x="706"/>
        <item x="195"/>
        <item x="351"/>
        <item x="718"/>
        <item x="66"/>
        <item x="63"/>
        <item x="296"/>
        <item x="220"/>
        <item x="734"/>
        <item x="584"/>
        <item x="96"/>
        <item x="677"/>
        <item x="8"/>
        <item x="674"/>
        <item x="482"/>
        <item x="705"/>
        <item x="703"/>
        <item x="299"/>
        <item x="217"/>
        <item x="592"/>
        <item x="4"/>
        <item x="345"/>
        <item x="295"/>
        <item x="55"/>
        <item x="754"/>
        <item x="536"/>
        <item x="543"/>
        <item x="108"/>
        <item x="597"/>
        <item x="817"/>
        <item x="297"/>
        <item x="815"/>
        <item x="359"/>
        <item x="232"/>
        <item x="122"/>
        <item x="618"/>
        <item x="602"/>
        <item x="812"/>
        <item x="395"/>
        <item x="176"/>
        <item x="291"/>
        <item x="208"/>
        <item x="142"/>
        <item x="363"/>
        <item x="230"/>
        <item x="814"/>
        <item x="591"/>
        <item x="348"/>
        <item x="189"/>
        <item x="294"/>
        <item x="603"/>
        <item x="717"/>
        <item x="741"/>
        <item x="26"/>
        <item x="687"/>
        <item x="366"/>
        <item x="213"/>
        <item x="483"/>
        <item x="589"/>
        <item x="231"/>
        <item x="652"/>
        <item x="513"/>
        <item x="638"/>
        <item x="750"/>
        <item x="251"/>
        <item x="319"/>
        <item x="60"/>
        <item x="746"/>
        <item x="816"/>
        <item x="162"/>
        <item x="337"/>
        <item x="197"/>
        <item x="545"/>
        <item x="806"/>
        <item x="593"/>
        <item x="31"/>
        <item x="360"/>
        <item x="785"/>
        <item x="6"/>
        <item x="672"/>
        <item x="278"/>
        <item x="201"/>
        <item x="102"/>
        <item x="289"/>
        <item x="619"/>
        <item x="15"/>
        <item x="223"/>
        <item x="753"/>
        <item x="595"/>
        <item x="57"/>
        <item x="184"/>
        <item x="605"/>
        <item x="300"/>
        <item x="252"/>
        <item x="145"/>
        <item x="33"/>
        <item x="212"/>
        <item x="818"/>
        <item x="320"/>
        <item x="0"/>
        <item x="517"/>
        <item x="516"/>
        <item x="480"/>
        <item x="649"/>
        <item x="488"/>
        <item x="726"/>
        <item x="452"/>
        <item x="623"/>
        <item x="288"/>
        <item x="302"/>
        <item x="52"/>
        <item x="97"/>
        <item x="193"/>
        <item x="616"/>
        <item x="789"/>
        <item x="32"/>
        <item x="328"/>
        <item x="793"/>
        <item x="740"/>
        <item x="725"/>
        <item x="279"/>
        <item x="123"/>
        <item x="732"/>
        <item x="170"/>
        <item x="590"/>
        <item x="356"/>
        <item x="214"/>
        <item x="761"/>
        <item x="365"/>
        <item x="207"/>
        <item x="782"/>
        <item x="117"/>
        <item x="222"/>
        <item x="449"/>
        <item x="463"/>
        <item x="568"/>
        <item x="246"/>
        <item x="489"/>
        <item x="107"/>
        <item x="174"/>
        <item x="20"/>
        <item x="180"/>
        <item x="7"/>
        <item x="346"/>
        <item x="499"/>
        <item x="821"/>
        <item x="347"/>
        <item x="234"/>
        <item x="209"/>
        <item x="518"/>
        <item x="490"/>
        <item x="788"/>
        <item x="12"/>
        <item x="218"/>
        <item x="752"/>
        <item x="656"/>
        <item x="627"/>
        <item x="177"/>
        <item x="512"/>
        <item x="309"/>
        <item x="290"/>
        <item x="281"/>
        <item x="58"/>
        <item x="807"/>
        <item x="456"/>
        <item x="49"/>
        <item x="704"/>
        <item x="215"/>
        <item x="247"/>
        <item x="116"/>
        <item x="715"/>
        <item x="446"/>
        <item x="276"/>
        <item x="324"/>
        <item x="338"/>
        <item x="115"/>
        <item x="308"/>
        <item x="228"/>
        <item x="368"/>
        <item x="375"/>
        <item x="327"/>
        <item x="801"/>
        <item x="274"/>
        <item x="227"/>
        <item x="350"/>
        <item x="249"/>
        <item x="521"/>
        <item x="790"/>
        <item x="285"/>
        <item x="373"/>
        <item x="796"/>
        <item x="462"/>
        <item x="114"/>
        <item x="185"/>
        <item x="596"/>
        <item x="181"/>
        <item x="250"/>
        <item x="342"/>
        <item x="182"/>
        <item x="330"/>
        <item x="657"/>
        <item x="349"/>
        <item x="377"/>
        <item x="802"/>
        <item x="332"/>
        <item x="113"/>
        <item x="466"/>
        <item x="326"/>
        <item x="183"/>
        <item x="729"/>
        <item x="352"/>
        <item x="3"/>
        <item x="444"/>
        <item x="552"/>
        <item x="824"/>
        <item x="343"/>
        <item x="132"/>
        <item x="51"/>
        <item x="500"/>
        <item x="341"/>
        <item x="569"/>
        <item x="143"/>
        <item x="484"/>
        <item x="206"/>
        <item x="724"/>
        <item x="719"/>
        <item x="194"/>
        <item x="335"/>
        <item x="413"/>
        <item x="493"/>
        <item x="436"/>
        <item x="532"/>
        <item x="339"/>
        <item x="245"/>
        <item x="642"/>
        <item x="514"/>
        <item x="192"/>
        <item x="621"/>
        <item x="67"/>
        <item x="507"/>
        <item x="322"/>
        <item x="173"/>
        <item x="736"/>
        <item x="225"/>
        <item x="567"/>
        <item x="615"/>
        <item x="272"/>
        <item x="803"/>
        <item x="211"/>
        <item x="56"/>
        <item x="708"/>
        <item x="325"/>
        <item x="244"/>
        <item x="819"/>
        <item x="329"/>
        <item x="628"/>
        <item x="664"/>
        <item x="472"/>
        <item x="336"/>
        <item x="477"/>
        <item x="831"/>
        <item x="799"/>
        <item x="665"/>
        <item x="344"/>
        <item x="203"/>
        <item x="333"/>
        <item x="118"/>
        <item x="168"/>
        <item x="317"/>
        <item x="798"/>
        <item x="599"/>
        <item x="448"/>
        <item x="735"/>
        <item x="742"/>
        <item x="125"/>
        <item x="727"/>
        <item x="786"/>
        <item x="362"/>
        <item x="196"/>
        <item x="498"/>
        <item x="28"/>
        <item x="453"/>
        <item x="544"/>
        <item x="167"/>
        <item x="169"/>
        <item x="334"/>
        <item x="429"/>
        <item x="119"/>
        <item x="425"/>
        <item x="506"/>
        <item x="675"/>
        <item x="331"/>
        <item x="435"/>
        <item x="447"/>
        <item x="451"/>
        <item x="781"/>
        <item x="468"/>
        <item x="283"/>
        <item x="36"/>
        <item x="511"/>
        <item x="188"/>
        <item x="392"/>
        <item x="434"/>
        <item x="497"/>
        <item x="508"/>
        <item x="779"/>
        <item x="126"/>
        <item x="310"/>
        <item x="575"/>
        <item x="481"/>
        <item x="450"/>
        <item x="461"/>
        <item x="216"/>
        <item x="549"/>
        <item x="479"/>
        <item x="410"/>
        <item x="304"/>
        <item x="771"/>
        <item x="464"/>
        <item x="286"/>
        <item x="391"/>
        <item x="496"/>
        <item x="136"/>
        <item x="643"/>
        <item x="270"/>
        <item x="547"/>
        <item x="80"/>
        <item x="74"/>
        <item x="307"/>
        <item x="82"/>
        <item x="747"/>
        <item x="385"/>
        <item x="103"/>
        <item x="662"/>
        <item x="68"/>
        <item x="287"/>
        <item x="158"/>
        <item x="17"/>
        <item x="9"/>
        <item x="631"/>
        <item x="417"/>
        <item x="14"/>
        <item x="415"/>
        <item x="160"/>
        <item x="795"/>
        <item x="396"/>
        <item x="406"/>
        <item x="44"/>
        <item x="774"/>
        <item x="611"/>
        <item x="528"/>
        <item x="164"/>
        <item x="758"/>
        <item x="400"/>
        <item x="780"/>
        <item x="439"/>
        <item x="25"/>
        <item x="190"/>
        <item x="152"/>
        <item x="166"/>
        <item x="154"/>
        <item x="141"/>
        <item x="684"/>
        <item x="11"/>
        <item x="683"/>
        <item x="626"/>
        <item x="312"/>
        <item x="822"/>
        <item x="23"/>
        <item x="555"/>
        <item x="237"/>
        <item x="644"/>
        <item x="24"/>
        <item x="419"/>
        <item x="83"/>
        <item x="633"/>
        <item x="810"/>
        <item x="487"/>
        <item x="104"/>
        <item x="16"/>
        <item x="830"/>
        <item x="159"/>
        <item x="280"/>
        <item x="475"/>
        <item x="405"/>
        <item x="712"/>
        <item x="131"/>
        <item x="762"/>
        <item x="163"/>
        <item x="420"/>
        <item x="186"/>
        <item x="670"/>
        <item x="561"/>
        <item x="777"/>
        <item x="111"/>
        <item x="110"/>
        <item x="79"/>
        <item x="260"/>
        <item x="42"/>
        <item x="778"/>
        <item x="84"/>
        <item x="100"/>
        <item x="45"/>
        <item x="313"/>
        <item x="268"/>
        <item x="772"/>
        <item x="46"/>
        <item x="191"/>
        <item x="578"/>
        <item x="314"/>
        <item x="253"/>
        <item x="531"/>
        <item x="720"/>
        <item x="766"/>
        <item x="271"/>
        <item x="39"/>
        <item x="87"/>
        <item x="773"/>
        <item x="19"/>
        <item x="660"/>
        <item x="571"/>
        <item x="75"/>
        <item x="219"/>
        <item x="755"/>
        <item x="529"/>
        <item x="86"/>
        <item x="202"/>
        <item x="751"/>
        <item x="416"/>
        <item x="204"/>
        <item x="486"/>
        <item x="199"/>
        <item x="764"/>
        <item x="661"/>
        <item x="255"/>
        <item x="200"/>
        <item x="535"/>
        <item x="384"/>
        <item x="134"/>
        <item x="369"/>
        <item x="411"/>
        <item x="171"/>
        <item x="632"/>
        <item x="663"/>
        <item x="546"/>
        <item x="388"/>
        <item x="647"/>
        <item x="354"/>
        <item x="135"/>
        <item x="106"/>
        <item x="140"/>
        <item x="321"/>
        <item x="22"/>
        <item x="306"/>
        <item x="686"/>
        <item x="473"/>
        <item x="805"/>
        <item x="124"/>
        <item x="492"/>
        <item x="81"/>
        <item x="371"/>
        <item x="759"/>
        <item x="756"/>
        <item t="default"/>
      </items>
    </pivotField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 defaultSubtotal="0"/>
    <pivotField showAll="0" defaultSubtotal="0"/>
    <pivotField dataField="1" numFmtId="9" showAll="0" defaultSubtotal="0"/>
    <pivotField showAll="0" defaultSubtotal="0"/>
    <pivotField numFmtId="164" showAll="0"/>
    <pivotField numFmtId="164" showAll="0"/>
    <pivotField numFmtId="9" showAll="0" defaultSubtotal="0"/>
    <pivotField numFmtId="9" showAll="0" defaultSubtotal="0"/>
    <pivotField dataField="1" numFmtId="9" showAll="0" defaultSubtotal="0"/>
    <pivotField numFmtId="9" showAll="0" defaultSubtotal="0"/>
    <pivotField dataField="1" numFmtId="9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2" showAll="0" defaultSubtotal="0"/>
    <pivotField numFmtId="2" showAll="0" defaultSubtotal="0"/>
    <pivotField numFmtId="2" showAll="0" defaultSubtotal="0"/>
  </pivotFields>
  <rowFields count="2">
    <field x="1"/>
    <field x="6"/>
  </rowFields>
  <rowItems count="150">
    <i>
      <x/>
    </i>
    <i r="1">
      <x v="76"/>
    </i>
    <i r="1">
      <x v="102"/>
    </i>
    <i r="1">
      <x v="121"/>
    </i>
    <i r="1">
      <x v="136"/>
    </i>
    <i r="1">
      <x v="174"/>
    </i>
    <i r="1">
      <x v="216"/>
    </i>
    <i r="1">
      <x v="232"/>
    </i>
    <i r="1">
      <x v="245"/>
    </i>
    <i r="1">
      <x v="252"/>
    </i>
    <i r="1">
      <x v="373"/>
    </i>
    <i r="1">
      <x v="458"/>
    </i>
    <i r="1">
      <x v="534"/>
    </i>
    <i r="1">
      <x v="561"/>
    </i>
    <i r="1">
      <x v="607"/>
    </i>
    <i r="1">
      <x v="667"/>
    </i>
    <i>
      <x v="1"/>
    </i>
    <i r="1">
      <x v="55"/>
    </i>
    <i r="1">
      <x v="104"/>
    </i>
    <i r="1">
      <x v="113"/>
    </i>
    <i r="1">
      <x v="253"/>
    </i>
    <i r="1">
      <x v="274"/>
    </i>
    <i r="1">
      <x v="411"/>
    </i>
    <i r="1">
      <x v="438"/>
    </i>
    <i r="1">
      <x v="643"/>
    </i>
    <i r="1">
      <x v="691"/>
    </i>
    <i r="1">
      <x v="810"/>
    </i>
    <i r="1">
      <x v="826"/>
    </i>
    <i>
      <x v="2"/>
    </i>
    <i r="1">
      <x v="498"/>
    </i>
    <i r="1">
      <x v="517"/>
    </i>
    <i r="1">
      <x v="536"/>
    </i>
    <i r="1">
      <x v="577"/>
    </i>
    <i r="1">
      <x v="595"/>
    </i>
    <i r="1">
      <x v="605"/>
    </i>
    <i r="1">
      <x v="647"/>
    </i>
    <i r="1">
      <x v="681"/>
    </i>
    <i>
      <x v="3"/>
    </i>
    <i r="1">
      <x v="81"/>
    </i>
    <i r="1">
      <x v="127"/>
    </i>
    <i r="1">
      <x v="281"/>
    </i>
    <i r="1">
      <x v="300"/>
    </i>
    <i r="1">
      <x v="546"/>
    </i>
    <i r="1">
      <x v="602"/>
    </i>
    <i>
      <x v="5"/>
    </i>
    <i r="1">
      <x v="11"/>
    </i>
    <i r="1">
      <x v="169"/>
    </i>
    <i>
      <x v="6"/>
    </i>
    <i r="1">
      <x v="29"/>
    </i>
    <i r="1">
      <x v="122"/>
    </i>
    <i r="1">
      <x v="551"/>
    </i>
    <i r="1">
      <x v="568"/>
    </i>
    <i r="1">
      <x v="576"/>
    </i>
    <i r="1">
      <x v="584"/>
    </i>
    <i r="1">
      <x v="601"/>
    </i>
    <i r="1">
      <x v="609"/>
    </i>
    <i r="1">
      <x v="685"/>
    </i>
    <i r="1">
      <x v="704"/>
    </i>
    <i r="1">
      <x v="822"/>
    </i>
    <i>
      <x v="7"/>
    </i>
    <i r="1">
      <x v="309"/>
    </i>
    <i r="1">
      <x v="335"/>
    </i>
    <i>
      <x v="9"/>
    </i>
    <i r="1">
      <x v="38"/>
    </i>
    <i r="1">
      <x v="77"/>
    </i>
    <i r="1">
      <x v="90"/>
    </i>
    <i r="1">
      <x v="101"/>
    </i>
    <i r="1">
      <x v="103"/>
    </i>
    <i r="1">
      <x v="132"/>
    </i>
    <i r="1">
      <x v="165"/>
    </i>
    <i r="1">
      <x v="170"/>
    </i>
    <i r="1">
      <x v="180"/>
    </i>
    <i r="1">
      <x v="198"/>
    </i>
    <i r="1">
      <x v="362"/>
    </i>
    <i r="1">
      <x v="571"/>
    </i>
    <i r="1">
      <x v="597"/>
    </i>
    <i r="1">
      <x v="684"/>
    </i>
    <i>
      <x v="10"/>
    </i>
    <i r="1">
      <x v="94"/>
    </i>
    <i r="1">
      <x v="115"/>
    </i>
    <i r="1">
      <x v="147"/>
    </i>
    <i r="1">
      <x v="247"/>
    </i>
    <i r="1">
      <x v="471"/>
    </i>
    <i r="1">
      <x v="502"/>
    </i>
    <i r="1">
      <x v="519"/>
    </i>
    <i r="1">
      <x v="533"/>
    </i>
    <i r="1">
      <x v="575"/>
    </i>
    <i r="1">
      <x v="591"/>
    </i>
    <i r="1">
      <x v="679"/>
    </i>
    <i r="1">
      <x v="680"/>
    </i>
    <i r="1">
      <x v="687"/>
    </i>
    <i r="1">
      <x v="824"/>
    </i>
    <i>
      <x v="11"/>
    </i>
    <i r="1">
      <x v="648"/>
    </i>
    <i>
      <x v="12"/>
    </i>
    <i r="1">
      <x v="356"/>
    </i>
    <i>
      <x v="14"/>
    </i>
    <i r="1">
      <x v="17"/>
    </i>
    <i r="1">
      <x v="36"/>
    </i>
    <i r="1">
      <x v="95"/>
    </i>
    <i r="1">
      <x v="96"/>
    </i>
    <i r="1">
      <x v="125"/>
    </i>
    <i r="1">
      <x v="142"/>
    </i>
    <i r="1">
      <x v="218"/>
    </i>
    <i r="1">
      <x v="394"/>
    </i>
    <i r="1">
      <x v="600"/>
    </i>
    <i r="1">
      <x v="604"/>
    </i>
    <i r="1">
      <x v="682"/>
    </i>
    <i>
      <x v="15"/>
    </i>
    <i r="1">
      <x v="6"/>
    </i>
    <i r="1">
      <x v="52"/>
    </i>
    <i r="1">
      <x v="88"/>
    </i>
    <i r="1">
      <x v="120"/>
    </i>
    <i r="1">
      <x v="144"/>
    </i>
    <i r="1">
      <x v="228"/>
    </i>
    <i r="1">
      <x v="239"/>
    </i>
    <i r="1">
      <x v="244"/>
    </i>
    <i r="1">
      <x v="460"/>
    </i>
    <i r="1">
      <x v="563"/>
    </i>
    <i r="1">
      <x v="603"/>
    </i>
    <i r="1">
      <x v="606"/>
    </i>
    <i>
      <x v="16"/>
    </i>
    <i r="1">
      <x v="22"/>
    </i>
    <i r="1">
      <x v="53"/>
    </i>
    <i r="1">
      <x v="82"/>
    </i>
    <i r="1">
      <x v="89"/>
    </i>
    <i r="1">
      <x v="99"/>
    </i>
    <i r="1">
      <x v="123"/>
    </i>
    <i r="1">
      <x v="124"/>
    </i>
    <i r="1">
      <x v="126"/>
    </i>
    <i r="1">
      <x v="185"/>
    </i>
    <i r="1">
      <x v="250"/>
    </i>
    <i r="1">
      <x v="320"/>
    </i>
    <i r="1">
      <x v="535"/>
    </i>
    <i r="1">
      <x v="569"/>
    </i>
    <i r="1">
      <x v="594"/>
    </i>
    <i>
      <x v="17"/>
    </i>
    <i r="1">
      <x v="47"/>
    </i>
    <i r="1">
      <x v="80"/>
    </i>
    <i r="1">
      <x v="196"/>
    </i>
    <i r="1">
      <x v="642"/>
    </i>
    <i r="1">
      <x v="644"/>
    </i>
    <i>
      <x v="18"/>
    </i>
    <i r="1">
      <x/>
    </i>
    <i r="1">
      <x v="37"/>
    </i>
    <i r="1">
      <x v="256"/>
    </i>
    <i r="1">
      <x v="400"/>
    </i>
    <i r="1">
      <x v="645"/>
    </i>
    <i r="1">
      <x v="74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-1"/>
  </pageFields>
  <dataFields count="3">
    <dataField name="Mandats accompagnés de pièces justificatives dématérialisées (taux) T4 2018" fld="19" subtotal="average" baseField="6" baseItem="77" numFmtId="9"/>
    <dataField name="Mandats accompagnés de pièces justificatives dématérialisées (taux) T3 2019" fld="13" subtotal="average" baseField="6" baseItem="76"/>
    <dataField name="Indicateur évolution dématérialisation (&gt; 30%) entre T4_2018 et T3_2019 " fld="21" subtotal="product" baseField="1" baseItem="0"/>
  </dataFields>
  <formats count="197">
    <format dxfId="1097">
      <pivotArea field="1" type="button" dataOnly="0" labelOnly="1" outline="0" axis="axisRow" fieldPosition="0"/>
    </format>
    <format dxfId="10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5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09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6" count="15">
            <x v="76"/>
            <x v="102"/>
            <x v="121"/>
            <x v="136"/>
            <x v="174"/>
            <x v="216"/>
            <x v="232"/>
            <x v="245"/>
            <x v="252"/>
            <x v="373"/>
            <x v="458"/>
            <x v="534"/>
            <x v="561"/>
            <x v="607"/>
            <x v="667"/>
          </reference>
        </references>
      </pivotArea>
    </format>
    <format dxfId="1093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09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6" count="11">
            <x v="55"/>
            <x v="104"/>
            <x v="113"/>
            <x v="253"/>
            <x v="274"/>
            <x v="411"/>
            <x v="438"/>
            <x v="643"/>
            <x v="691"/>
            <x v="810"/>
            <x v="826"/>
          </reference>
        </references>
      </pivotArea>
    </format>
    <format dxfId="1091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09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6" count="8">
            <x v="498"/>
            <x v="517"/>
            <x v="536"/>
            <x v="577"/>
            <x v="595"/>
            <x v="605"/>
            <x v="647"/>
            <x v="681"/>
          </reference>
        </references>
      </pivotArea>
    </format>
    <format dxfId="1089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08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6" count="6">
            <x v="81"/>
            <x v="127"/>
            <x v="281"/>
            <x v="300"/>
            <x v="546"/>
            <x v="602"/>
          </reference>
        </references>
      </pivotArea>
    </format>
    <format dxfId="1087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0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6" count="2">
            <x v="11"/>
            <x v="169"/>
          </reference>
        </references>
      </pivotArea>
    </format>
    <format dxfId="1085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08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6" count="11">
            <x v="29"/>
            <x v="122"/>
            <x v="551"/>
            <x v="568"/>
            <x v="576"/>
            <x v="584"/>
            <x v="601"/>
            <x v="609"/>
            <x v="685"/>
            <x v="704"/>
            <x v="822"/>
          </reference>
        </references>
      </pivotArea>
    </format>
    <format dxfId="1083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08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6" count="2">
            <x v="309"/>
            <x v="335"/>
          </reference>
        </references>
      </pivotArea>
    </format>
    <format dxfId="1081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0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6" count="14">
            <x v="38"/>
            <x v="77"/>
            <x v="90"/>
            <x v="101"/>
            <x v="103"/>
            <x v="132"/>
            <x v="165"/>
            <x v="170"/>
            <x v="180"/>
            <x v="198"/>
            <x v="362"/>
            <x v="571"/>
            <x v="597"/>
            <x v="684"/>
          </reference>
        </references>
      </pivotArea>
    </format>
    <format dxfId="1079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0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6" count="14">
            <x v="94"/>
            <x v="115"/>
            <x v="147"/>
            <x v="247"/>
            <x v="471"/>
            <x v="502"/>
            <x v="519"/>
            <x v="533"/>
            <x v="575"/>
            <x v="591"/>
            <x v="679"/>
            <x v="680"/>
            <x v="687"/>
            <x v="824"/>
          </reference>
        </references>
      </pivotArea>
    </format>
    <format dxfId="1077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0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6" count="1">
            <x v="648"/>
          </reference>
        </references>
      </pivotArea>
    </format>
    <format dxfId="1075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10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6" count="1">
            <x v="356"/>
          </reference>
        </references>
      </pivotArea>
    </format>
    <format dxfId="1073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10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6" count="11">
            <x v="17"/>
            <x v="36"/>
            <x v="95"/>
            <x v="96"/>
            <x v="125"/>
            <x v="142"/>
            <x v="218"/>
            <x v="394"/>
            <x v="600"/>
            <x v="604"/>
            <x v="682"/>
          </reference>
        </references>
      </pivotArea>
    </format>
    <format dxfId="1071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107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6" count="12">
            <x v="6"/>
            <x v="52"/>
            <x v="88"/>
            <x v="120"/>
            <x v="144"/>
            <x v="228"/>
            <x v="239"/>
            <x v="244"/>
            <x v="460"/>
            <x v="563"/>
            <x v="603"/>
            <x v="606"/>
          </reference>
        </references>
      </pivotArea>
    </format>
    <format dxfId="1069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106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6" count="14">
            <x v="22"/>
            <x v="53"/>
            <x v="82"/>
            <x v="89"/>
            <x v="99"/>
            <x v="123"/>
            <x v="124"/>
            <x v="126"/>
            <x v="185"/>
            <x v="250"/>
            <x v="320"/>
            <x v="535"/>
            <x v="569"/>
            <x v="594"/>
          </reference>
        </references>
      </pivotArea>
    </format>
    <format dxfId="1067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106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6" count="5">
            <x v="47"/>
            <x v="80"/>
            <x v="196"/>
            <x v="642"/>
            <x v="644"/>
          </reference>
        </references>
      </pivotArea>
    </format>
    <format dxfId="1065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106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6" count="6">
            <x v="0"/>
            <x v="37"/>
            <x v="256"/>
            <x v="400"/>
            <x v="645"/>
            <x v="745"/>
          </reference>
        </references>
      </pivotArea>
    </format>
    <format dxfId="10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2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06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6" count="15">
            <x v="76"/>
            <x v="102"/>
            <x v="121"/>
            <x v="136"/>
            <x v="174"/>
            <x v="216"/>
            <x v="232"/>
            <x v="245"/>
            <x v="252"/>
            <x v="373"/>
            <x v="458"/>
            <x v="534"/>
            <x v="561"/>
            <x v="607"/>
            <x v="667"/>
          </reference>
        </references>
      </pivotArea>
    </format>
    <format dxfId="1060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05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6" count="11">
            <x v="55"/>
            <x v="104"/>
            <x v="113"/>
            <x v="253"/>
            <x v="274"/>
            <x v="411"/>
            <x v="438"/>
            <x v="643"/>
            <x v="691"/>
            <x v="810"/>
            <x v="826"/>
          </reference>
        </references>
      </pivotArea>
    </format>
    <format dxfId="1058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05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6" count="8">
            <x v="498"/>
            <x v="517"/>
            <x v="536"/>
            <x v="577"/>
            <x v="595"/>
            <x v="605"/>
            <x v="647"/>
            <x v="681"/>
          </reference>
        </references>
      </pivotArea>
    </format>
    <format dxfId="1056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05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6" count="6">
            <x v="81"/>
            <x v="127"/>
            <x v="281"/>
            <x v="300"/>
            <x v="546"/>
            <x v="602"/>
          </reference>
        </references>
      </pivotArea>
    </format>
    <format dxfId="1054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05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6" count="2">
            <x v="11"/>
            <x v="169"/>
          </reference>
        </references>
      </pivotArea>
    </format>
    <format dxfId="1052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05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6" count="11">
            <x v="29"/>
            <x v="122"/>
            <x v="551"/>
            <x v="568"/>
            <x v="576"/>
            <x v="584"/>
            <x v="601"/>
            <x v="609"/>
            <x v="685"/>
            <x v="704"/>
            <x v="822"/>
          </reference>
        </references>
      </pivotArea>
    </format>
    <format dxfId="1050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04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6" count="2">
            <x v="309"/>
            <x v="335"/>
          </reference>
        </references>
      </pivotArea>
    </format>
    <format dxfId="1048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04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6" count="14">
            <x v="38"/>
            <x v="77"/>
            <x v="90"/>
            <x v="101"/>
            <x v="103"/>
            <x v="132"/>
            <x v="165"/>
            <x v="170"/>
            <x v="180"/>
            <x v="198"/>
            <x v="362"/>
            <x v="571"/>
            <x v="597"/>
            <x v="684"/>
          </reference>
        </references>
      </pivotArea>
    </format>
    <format dxfId="1046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04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6" count="14">
            <x v="94"/>
            <x v="115"/>
            <x v="147"/>
            <x v="247"/>
            <x v="471"/>
            <x v="502"/>
            <x v="519"/>
            <x v="533"/>
            <x v="575"/>
            <x v="591"/>
            <x v="679"/>
            <x v="680"/>
            <x v="687"/>
            <x v="824"/>
          </reference>
        </references>
      </pivotArea>
    </format>
    <format dxfId="1044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04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6" count="1">
            <x v="648"/>
          </reference>
        </references>
      </pivotArea>
    </format>
    <format dxfId="1042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104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6" count="1">
            <x v="356"/>
          </reference>
        </references>
      </pivotArea>
    </format>
    <format dxfId="1040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103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6" count="11">
            <x v="17"/>
            <x v="36"/>
            <x v="95"/>
            <x v="96"/>
            <x v="125"/>
            <x v="142"/>
            <x v="218"/>
            <x v="394"/>
            <x v="600"/>
            <x v="604"/>
            <x v="682"/>
          </reference>
        </references>
      </pivotArea>
    </format>
    <format dxfId="1038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103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6" count="12">
            <x v="6"/>
            <x v="52"/>
            <x v="88"/>
            <x v="120"/>
            <x v="144"/>
            <x v="228"/>
            <x v="239"/>
            <x v="244"/>
            <x v="460"/>
            <x v="563"/>
            <x v="603"/>
            <x v="606"/>
          </reference>
        </references>
      </pivotArea>
    </format>
    <format dxfId="1036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103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6" count="14">
            <x v="22"/>
            <x v="53"/>
            <x v="82"/>
            <x v="89"/>
            <x v="99"/>
            <x v="123"/>
            <x v="124"/>
            <x v="126"/>
            <x v="185"/>
            <x v="250"/>
            <x v="320"/>
            <x v="535"/>
            <x v="569"/>
            <x v="594"/>
          </reference>
        </references>
      </pivotArea>
    </format>
    <format dxfId="1034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103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6" count="5">
            <x v="47"/>
            <x v="80"/>
            <x v="196"/>
            <x v="642"/>
            <x v="644"/>
          </reference>
        </references>
      </pivotArea>
    </format>
    <format dxfId="1032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103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6" count="6">
            <x v="0"/>
            <x v="37"/>
            <x v="256"/>
            <x v="400"/>
            <x v="645"/>
            <x v="745"/>
          </reference>
        </references>
      </pivotArea>
    </format>
    <format dxfId="1030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02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6" count="15">
            <x v="76"/>
            <x v="102"/>
            <x v="121"/>
            <x v="136"/>
            <x v="174"/>
            <x v="216"/>
            <x v="232"/>
            <x v="245"/>
            <x v="252"/>
            <x v="373"/>
            <x v="458"/>
            <x v="534"/>
            <x v="561"/>
            <x v="607"/>
            <x v="667"/>
          </reference>
        </references>
      </pivotArea>
    </format>
    <format dxfId="1028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02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6" count="11">
            <x v="55"/>
            <x v="104"/>
            <x v="113"/>
            <x v="253"/>
            <x v="274"/>
            <x v="411"/>
            <x v="438"/>
            <x v="643"/>
            <x v="691"/>
            <x v="810"/>
            <x v="826"/>
          </reference>
        </references>
      </pivotArea>
    </format>
    <format dxfId="1026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02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6" count="8">
            <x v="498"/>
            <x v="517"/>
            <x v="536"/>
            <x v="577"/>
            <x v="595"/>
            <x v="605"/>
            <x v="647"/>
            <x v="681"/>
          </reference>
        </references>
      </pivotArea>
    </format>
    <format dxfId="1024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02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6" count="6">
            <x v="81"/>
            <x v="127"/>
            <x v="281"/>
            <x v="300"/>
            <x v="546"/>
            <x v="602"/>
          </reference>
        </references>
      </pivotArea>
    </format>
    <format dxfId="1022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02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6" count="2">
            <x v="11"/>
            <x v="169"/>
          </reference>
        </references>
      </pivotArea>
    </format>
    <format dxfId="1020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01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6" count="11">
            <x v="29"/>
            <x v="122"/>
            <x v="551"/>
            <x v="568"/>
            <x v="576"/>
            <x v="584"/>
            <x v="601"/>
            <x v="609"/>
            <x v="685"/>
            <x v="704"/>
            <x v="822"/>
          </reference>
        </references>
      </pivotArea>
    </format>
    <format dxfId="1018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01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6" count="2">
            <x v="309"/>
            <x v="335"/>
          </reference>
        </references>
      </pivotArea>
    </format>
    <format dxfId="1016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01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6" count="14">
            <x v="38"/>
            <x v="77"/>
            <x v="90"/>
            <x v="101"/>
            <x v="103"/>
            <x v="132"/>
            <x v="165"/>
            <x v="170"/>
            <x v="180"/>
            <x v="198"/>
            <x v="362"/>
            <x v="571"/>
            <x v="597"/>
            <x v="684"/>
          </reference>
        </references>
      </pivotArea>
    </format>
    <format dxfId="1014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01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6" count="14">
            <x v="94"/>
            <x v="115"/>
            <x v="147"/>
            <x v="247"/>
            <x v="471"/>
            <x v="502"/>
            <x v="519"/>
            <x v="533"/>
            <x v="575"/>
            <x v="591"/>
            <x v="679"/>
            <x v="680"/>
            <x v="687"/>
            <x v="824"/>
          </reference>
        </references>
      </pivotArea>
    </format>
    <format dxfId="1012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01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6" count="1">
            <x v="648"/>
          </reference>
        </references>
      </pivotArea>
    </format>
    <format dxfId="1010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100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6" count="1">
            <x v="356"/>
          </reference>
        </references>
      </pivotArea>
    </format>
    <format dxfId="1008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100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6" count="11">
            <x v="17"/>
            <x v="36"/>
            <x v="95"/>
            <x v="96"/>
            <x v="125"/>
            <x v="142"/>
            <x v="218"/>
            <x v="394"/>
            <x v="600"/>
            <x v="604"/>
            <x v="682"/>
          </reference>
        </references>
      </pivotArea>
    </format>
    <format dxfId="1006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100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6" count="12">
            <x v="6"/>
            <x v="52"/>
            <x v="88"/>
            <x v="120"/>
            <x v="144"/>
            <x v="228"/>
            <x v="239"/>
            <x v="244"/>
            <x v="460"/>
            <x v="563"/>
            <x v="603"/>
            <x v="606"/>
          </reference>
        </references>
      </pivotArea>
    </format>
    <format dxfId="1004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100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6" count="14">
            <x v="22"/>
            <x v="53"/>
            <x v="82"/>
            <x v="89"/>
            <x v="99"/>
            <x v="123"/>
            <x v="124"/>
            <x v="126"/>
            <x v="185"/>
            <x v="250"/>
            <x v="320"/>
            <x v="535"/>
            <x v="569"/>
            <x v="594"/>
          </reference>
        </references>
      </pivotArea>
    </format>
    <format dxfId="1002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100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6" count="5">
            <x v="47"/>
            <x v="80"/>
            <x v="196"/>
            <x v="642"/>
            <x v="644"/>
          </reference>
        </references>
      </pivotArea>
    </format>
    <format dxfId="1000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99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6" count="6">
            <x v="0"/>
            <x v="37"/>
            <x v="256"/>
            <x v="400"/>
            <x v="645"/>
            <x v="745"/>
          </reference>
        </references>
      </pivotArea>
    </format>
    <format dxfId="998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99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6" count="15">
            <x v="76"/>
            <x v="102"/>
            <x v="121"/>
            <x v="136"/>
            <x v="174"/>
            <x v="216"/>
            <x v="232"/>
            <x v="245"/>
            <x v="252"/>
            <x v="373"/>
            <x v="458"/>
            <x v="534"/>
            <x v="561"/>
            <x v="607"/>
            <x v="667"/>
          </reference>
        </references>
      </pivotArea>
    </format>
    <format dxfId="996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99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6" count="11">
            <x v="55"/>
            <x v="104"/>
            <x v="113"/>
            <x v="253"/>
            <x v="274"/>
            <x v="411"/>
            <x v="438"/>
            <x v="643"/>
            <x v="691"/>
            <x v="810"/>
            <x v="826"/>
          </reference>
        </references>
      </pivotArea>
    </format>
    <format dxfId="994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99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6" count="8">
            <x v="498"/>
            <x v="517"/>
            <x v="536"/>
            <x v="577"/>
            <x v="595"/>
            <x v="605"/>
            <x v="647"/>
            <x v="681"/>
          </reference>
        </references>
      </pivotArea>
    </format>
    <format dxfId="992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99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6" count="6">
            <x v="81"/>
            <x v="127"/>
            <x v="281"/>
            <x v="300"/>
            <x v="546"/>
            <x v="602"/>
          </reference>
        </references>
      </pivotArea>
    </format>
    <format dxfId="990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98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5"/>
          </reference>
          <reference field="6" count="2">
            <x v="11"/>
            <x v="169"/>
          </reference>
        </references>
      </pivotArea>
    </format>
    <format dxfId="988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98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6"/>
          </reference>
          <reference field="6" count="11">
            <x v="29"/>
            <x v="122"/>
            <x v="551"/>
            <x v="568"/>
            <x v="576"/>
            <x v="584"/>
            <x v="601"/>
            <x v="609"/>
            <x v="685"/>
            <x v="704"/>
            <x v="822"/>
          </reference>
        </references>
      </pivotArea>
    </format>
    <format dxfId="986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98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7"/>
          </reference>
          <reference field="6" count="2">
            <x v="309"/>
            <x v="335"/>
          </reference>
        </references>
      </pivotArea>
    </format>
    <format dxfId="984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98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9"/>
          </reference>
          <reference field="6" count="14">
            <x v="38"/>
            <x v="77"/>
            <x v="90"/>
            <x v="101"/>
            <x v="103"/>
            <x v="132"/>
            <x v="165"/>
            <x v="170"/>
            <x v="180"/>
            <x v="198"/>
            <x v="362"/>
            <x v="571"/>
            <x v="597"/>
            <x v="684"/>
          </reference>
        </references>
      </pivotArea>
    </format>
    <format dxfId="982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98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0"/>
          </reference>
          <reference field="6" count="14">
            <x v="94"/>
            <x v="115"/>
            <x v="147"/>
            <x v="247"/>
            <x v="471"/>
            <x v="502"/>
            <x v="519"/>
            <x v="533"/>
            <x v="575"/>
            <x v="591"/>
            <x v="679"/>
            <x v="680"/>
            <x v="687"/>
            <x v="824"/>
          </reference>
        </references>
      </pivotArea>
    </format>
    <format dxfId="980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97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1"/>
          </reference>
          <reference field="6" count="1">
            <x v="648"/>
          </reference>
        </references>
      </pivotArea>
    </format>
    <format dxfId="978">
      <pivotArea collapsedLevelsAreSubtotals="1" fieldPosition="0">
        <references count="2">
          <reference field="4294967294" count="1" selected="0">
            <x v="1"/>
          </reference>
          <reference field="1" count="1">
            <x v="12"/>
          </reference>
        </references>
      </pivotArea>
    </format>
    <format dxfId="97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2"/>
          </reference>
          <reference field="6" count="1">
            <x v="356"/>
          </reference>
        </references>
      </pivotArea>
    </format>
    <format dxfId="976">
      <pivotArea collapsedLevelsAreSubtotals="1" fieldPosition="0">
        <references count="2">
          <reference field="4294967294" count="1" selected="0">
            <x v="1"/>
          </reference>
          <reference field="1" count="1">
            <x v="14"/>
          </reference>
        </references>
      </pivotArea>
    </format>
    <format dxfId="97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4"/>
          </reference>
          <reference field="6" count="11">
            <x v="17"/>
            <x v="36"/>
            <x v="95"/>
            <x v="96"/>
            <x v="125"/>
            <x v="142"/>
            <x v="218"/>
            <x v="394"/>
            <x v="600"/>
            <x v="604"/>
            <x v="682"/>
          </reference>
        </references>
      </pivotArea>
    </format>
    <format dxfId="974">
      <pivotArea collapsedLevelsAreSubtotals="1" fieldPosition="0">
        <references count="2">
          <reference field="4294967294" count="1" selected="0">
            <x v="1"/>
          </reference>
          <reference field="1" count="1">
            <x v="15"/>
          </reference>
        </references>
      </pivotArea>
    </format>
    <format dxfId="97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5"/>
          </reference>
          <reference field="6" count="12">
            <x v="6"/>
            <x v="52"/>
            <x v="88"/>
            <x v="120"/>
            <x v="144"/>
            <x v="228"/>
            <x v="239"/>
            <x v="244"/>
            <x v="460"/>
            <x v="563"/>
            <x v="603"/>
            <x v="606"/>
          </reference>
        </references>
      </pivotArea>
    </format>
    <format dxfId="972">
      <pivotArea collapsedLevelsAreSubtotals="1" fieldPosition="0">
        <references count="2">
          <reference field="4294967294" count="1" selected="0">
            <x v="1"/>
          </reference>
          <reference field="1" count="1">
            <x v="16"/>
          </reference>
        </references>
      </pivotArea>
    </format>
    <format dxfId="97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6"/>
          </reference>
          <reference field="6" count="14">
            <x v="22"/>
            <x v="53"/>
            <x v="82"/>
            <x v="89"/>
            <x v="99"/>
            <x v="123"/>
            <x v="124"/>
            <x v="126"/>
            <x v="185"/>
            <x v="250"/>
            <x v="320"/>
            <x v="535"/>
            <x v="569"/>
            <x v="594"/>
          </reference>
        </references>
      </pivotArea>
    </format>
    <format dxfId="970">
      <pivotArea collapsedLevelsAreSubtotals="1" fieldPosition="0">
        <references count="2">
          <reference field="4294967294" count="1" selected="0">
            <x v="1"/>
          </reference>
          <reference field="1" count="1">
            <x v="17"/>
          </reference>
        </references>
      </pivotArea>
    </format>
    <format dxfId="96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7"/>
          </reference>
          <reference field="6" count="5">
            <x v="47"/>
            <x v="80"/>
            <x v="196"/>
            <x v="642"/>
            <x v="644"/>
          </reference>
        </references>
      </pivotArea>
    </format>
    <format dxfId="968">
      <pivotArea collapsedLevelsAreSubtotals="1" fieldPosition="0">
        <references count="2">
          <reference field="4294967294" count="1" selected="0">
            <x v="1"/>
          </reference>
          <reference field="1" count="1">
            <x v="18"/>
          </reference>
        </references>
      </pivotArea>
    </format>
    <format dxfId="96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8"/>
          </reference>
          <reference field="6" count="6">
            <x v="0"/>
            <x v="37"/>
            <x v="256"/>
            <x v="400"/>
            <x v="645"/>
            <x v="745"/>
          </reference>
        </references>
      </pivotArea>
    </format>
    <format dxfId="966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96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6" count="15">
            <x v="76"/>
            <x v="102"/>
            <x v="121"/>
            <x v="136"/>
            <x v="174"/>
            <x v="216"/>
            <x v="232"/>
            <x v="245"/>
            <x v="252"/>
            <x v="373"/>
            <x v="458"/>
            <x v="534"/>
            <x v="561"/>
            <x v="607"/>
            <x v="667"/>
          </reference>
        </references>
      </pivotArea>
    </format>
    <format dxfId="964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96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6" count="11">
            <x v="55"/>
            <x v="104"/>
            <x v="113"/>
            <x v="253"/>
            <x v="274"/>
            <x v="411"/>
            <x v="438"/>
            <x v="643"/>
            <x v="691"/>
            <x v="810"/>
            <x v="826"/>
          </reference>
        </references>
      </pivotArea>
    </format>
    <format dxfId="962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96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6" count="8">
            <x v="498"/>
            <x v="517"/>
            <x v="536"/>
            <x v="577"/>
            <x v="595"/>
            <x v="605"/>
            <x v="647"/>
            <x v="681"/>
          </reference>
        </references>
      </pivotArea>
    </format>
    <format dxfId="960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95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6" count="6">
            <x v="81"/>
            <x v="127"/>
            <x v="281"/>
            <x v="300"/>
            <x v="546"/>
            <x v="602"/>
          </reference>
        </references>
      </pivotArea>
    </format>
    <format dxfId="958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95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5"/>
          </reference>
          <reference field="6" count="2">
            <x v="11"/>
            <x v="169"/>
          </reference>
        </references>
      </pivotArea>
    </format>
    <format dxfId="956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95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6" count="11">
            <x v="29"/>
            <x v="122"/>
            <x v="551"/>
            <x v="568"/>
            <x v="576"/>
            <x v="584"/>
            <x v="601"/>
            <x v="609"/>
            <x v="685"/>
            <x v="704"/>
            <x v="822"/>
          </reference>
        </references>
      </pivotArea>
    </format>
    <format dxfId="954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95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7"/>
          </reference>
          <reference field="6" count="2">
            <x v="309"/>
            <x v="335"/>
          </reference>
        </references>
      </pivotArea>
    </format>
    <format dxfId="952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95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6" count="14">
            <x v="38"/>
            <x v="77"/>
            <x v="90"/>
            <x v="101"/>
            <x v="103"/>
            <x v="132"/>
            <x v="165"/>
            <x v="170"/>
            <x v="180"/>
            <x v="198"/>
            <x v="362"/>
            <x v="571"/>
            <x v="597"/>
            <x v="684"/>
          </reference>
        </references>
      </pivotArea>
    </format>
    <format dxfId="950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94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6" count="14">
            <x v="94"/>
            <x v="115"/>
            <x v="147"/>
            <x v="247"/>
            <x v="471"/>
            <x v="502"/>
            <x v="519"/>
            <x v="533"/>
            <x v="575"/>
            <x v="591"/>
            <x v="679"/>
            <x v="680"/>
            <x v="687"/>
            <x v="824"/>
          </reference>
        </references>
      </pivotArea>
    </format>
    <format dxfId="948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94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1"/>
          </reference>
          <reference field="6" count="1">
            <x v="648"/>
          </reference>
        </references>
      </pivotArea>
    </format>
    <format dxfId="946">
      <pivotArea collapsedLevelsAreSubtotals="1" fieldPosition="0">
        <references count="2">
          <reference field="4294967294" count="1" selected="0">
            <x v="2"/>
          </reference>
          <reference field="1" count="1">
            <x v="12"/>
          </reference>
        </references>
      </pivotArea>
    </format>
    <format dxfId="94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2"/>
          </reference>
          <reference field="6" count="1">
            <x v="356"/>
          </reference>
        </references>
      </pivotArea>
    </format>
    <format dxfId="944">
      <pivotArea collapsedLevelsAreSubtotals="1" fieldPosition="0">
        <references count="2">
          <reference field="4294967294" count="1" selected="0">
            <x v="2"/>
          </reference>
          <reference field="1" count="1">
            <x v="14"/>
          </reference>
        </references>
      </pivotArea>
    </format>
    <format dxfId="94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4"/>
          </reference>
          <reference field="6" count="11">
            <x v="17"/>
            <x v="36"/>
            <x v="95"/>
            <x v="96"/>
            <x v="125"/>
            <x v="142"/>
            <x v="218"/>
            <x v="394"/>
            <x v="600"/>
            <x v="604"/>
            <x v="682"/>
          </reference>
        </references>
      </pivotArea>
    </format>
    <format dxfId="942">
      <pivotArea collapsedLevelsAreSubtotals="1" fieldPosition="0">
        <references count="2">
          <reference field="4294967294" count="1" selected="0">
            <x v="2"/>
          </reference>
          <reference field="1" count="1">
            <x v="15"/>
          </reference>
        </references>
      </pivotArea>
    </format>
    <format dxfId="94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6" count="12">
            <x v="6"/>
            <x v="52"/>
            <x v="88"/>
            <x v="120"/>
            <x v="144"/>
            <x v="228"/>
            <x v="239"/>
            <x v="244"/>
            <x v="460"/>
            <x v="563"/>
            <x v="603"/>
            <x v="606"/>
          </reference>
        </references>
      </pivotArea>
    </format>
    <format dxfId="940">
      <pivotArea collapsedLevelsAreSubtotals="1" fieldPosition="0">
        <references count="2">
          <reference field="4294967294" count="1" selected="0">
            <x v="2"/>
          </reference>
          <reference field="1" count="1">
            <x v="16"/>
          </reference>
        </references>
      </pivotArea>
    </format>
    <format dxfId="93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6" count="14">
            <x v="22"/>
            <x v="53"/>
            <x v="82"/>
            <x v="89"/>
            <x v="99"/>
            <x v="123"/>
            <x v="124"/>
            <x v="126"/>
            <x v="185"/>
            <x v="250"/>
            <x v="320"/>
            <x v="535"/>
            <x v="569"/>
            <x v="594"/>
          </reference>
        </references>
      </pivotArea>
    </format>
    <format dxfId="938">
      <pivotArea collapsedLevelsAreSubtotals="1" fieldPosition="0">
        <references count="2">
          <reference field="4294967294" count="1" selected="0">
            <x v="2"/>
          </reference>
          <reference field="1" count="1">
            <x v="17"/>
          </reference>
        </references>
      </pivotArea>
    </format>
    <format dxfId="93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7"/>
          </reference>
          <reference field="6" count="5">
            <x v="47"/>
            <x v="80"/>
            <x v="196"/>
            <x v="642"/>
            <x v="644"/>
          </reference>
        </references>
      </pivotArea>
    </format>
    <format dxfId="936">
      <pivotArea collapsedLevelsAreSubtotals="1" fieldPosition="0">
        <references count="2">
          <reference field="4294967294" count="1" selected="0">
            <x v="2"/>
          </reference>
          <reference field="1" count="1">
            <x v="18"/>
          </reference>
        </references>
      </pivotArea>
    </format>
    <format dxfId="93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6" count="6">
            <x v="0"/>
            <x v="37"/>
            <x v="256"/>
            <x v="400"/>
            <x v="645"/>
            <x v="745"/>
          </reference>
        </references>
      </pivotArea>
    </format>
    <format dxfId="934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3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32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93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6" count="15">
            <x v="76"/>
            <x v="102"/>
            <x v="121"/>
            <x v="136"/>
            <x v="174"/>
            <x v="216"/>
            <x v="232"/>
            <x v="245"/>
            <x v="252"/>
            <x v="373"/>
            <x v="458"/>
            <x v="534"/>
            <x v="561"/>
            <x v="607"/>
            <x v="667"/>
          </reference>
        </references>
      </pivotArea>
    </format>
    <format dxfId="930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92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6" count="11">
            <x v="55"/>
            <x v="104"/>
            <x v="113"/>
            <x v="253"/>
            <x v="274"/>
            <x v="411"/>
            <x v="438"/>
            <x v="643"/>
            <x v="691"/>
            <x v="810"/>
            <x v="826"/>
          </reference>
        </references>
      </pivotArea>
    </format>
    <format dxfId="928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92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6" count="8">
            <x v="498"/>
            <x v="517"/>
            <x v="536"/>
            <x v="577"/>
            <x v="595"/>
            <x v="605"/>
            <x v="647"/>
            <x v="681"/>
          </reference>
        </references>
      </pivotArea>
    </format>
    <format dxfId="926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92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6" count="6">
            <x v="81"/>
            <x v="127"/>
            <x v="281"/>
            <x v="300"/>
            <x v="546"/>
            <x v="602"/>
          </reference>
        </references>
      </pivotArea>
    </format>
    <format dxfId="924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92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5"/>
          </reference>
          <reference field="6" count="2">
            <x v="11"/>
            <x v="169"/>
          </reference>
        </references>
      </pivotArea>
    </format>
    <format dxfId="922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92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6"/>
          </reference>
          <reference field="6" count="11">
            <x v="29"/>
            <x v="122"/>
            <x v="551"/>
            <x v="568"/>
            <x v="576"/>
            <x v="584"/>
            <x v="601"/>
            <x v="609"/>
            <x v="685"/>
            <x v="704"/>
            <x v="822"/>
          </reference>
        </references>
      </pivotArea>
    </format>
    <format dxfId="920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91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7"/>
          </reference>
          <reference field="6" count="2">
            <x v="309"/>
            <x v="335"/>
          </reference>
        </references>
      </pivotArea>
    </format>
    <format dxfId="918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91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9"/>
          </reference>
          <reference field="6" count="14">
            <x v="38"/>
            <x v="77"/>
            <x v="90"/>
            <x v="101"/>
            <x v="103"/>
            <x v="132"/>
            <x v="165"/>
            <x v="170"/>
            <x v="180"/>
            <x v="198"/>
            <x v="362"/>
            <x v="571"/>
            <x v="597"/>
            <x v="684"/>
          </reference>
        </references>
      </pivotArea>
    </format>
    <format dxfId="916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91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0"/>
          </reference>
          <reference field="6" count="14">
            <x v="94"/>
            <x v="115"/>
            <x v="147"/>
            <x v="247"/>
            <x v="471"/>
            <x v="502"/>
            <x v="519"/>
            <x v="533"/>
            <x v="575"/>
            <x v="591"/>
            <x v="679"/>
            <x v="680"/>
            <x v="687"/>
            <x v="824"/>
          </reference>
        </references>
      </pivotArea>
    </format>
    <format dxfId="914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91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1"/>
          </reference>
          <reference field="6" count="1">
            <x v="648"/>
          </reference>
        </references>
      </pivotArea>
    </format>
    <format dxfId="912">
      <pivotArea collapsedLevelsAreSubtotals="1" fieldPosition="0">
        <references count="2">
          <reference field="4294967294" count="1" selected="0">
            <x v="1"/>
          </reference>
          <reference field="1" count="1">
            <x v="12"/>
          </reference>
        </references>
      </pivotArea>
    </format>
    <format dxfId="91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2"/>
          </reference>
          <reference field="6" count="1">
            <x v="356"/>
          </reference>
        </references>
      </pivotArea>
    </format>
    <format dxfId="910">
      <pivotArea collapsedLevelsAreSubtotals="1" fieldPosition="0">
        <references count="2">
          <reference field="4294967294" count="1" selected="0">
            <x v="1"/>
          </reference>
          <reference field="1" count="1">
            <x v="14"/>
          </reference>
        </references>
      </pivotArea>
    </format>
    <format dxfId="90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4"/>
          </reference>
          <reference field="6" count="11">
            <x v="17"/>
            <x v="36"/>
            <x v="95"/>
            <x v="96"/>
            <x v="125"/>
            <x v="142"/>
            <x v="218"/>
            <x v="394"/>
            <x v="600"/>
            <x v="604"/>
            <x v="682"/>
          </reference>
        </references>
      </pivotArea>
    </format>
    <format dxfId="908">
      <pivotArea collapsedLevelsAreSubtotals="1" fieldPosition="0">
        <references count="2">
          <reference field="4294967294" count="1" selected="0">
            <x v="1"/>
          </reference>
          <reference field="1" count="1">
            <x v="15"/>
          </reference>
        </references>
      </pivotArea>
    </format>
    <format dxfId="90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5"/>
          </reference>
          <reference field="6" count="12">
            <x v="6"/>
            <x v="52"/>
            <x v="88"/>
            <x v="120"/>
            <x v="144"/>
            <x v="228"/>
            <x v="239"/>
            <x v="244"/>
            <x v="460"/>
            <x v="563"/>
            <x v="603"/>
            <x v="606"/>
          </reference>
        </references>
      </pivotArea>
    </format>
    <format dxfId="906">
      <pivotArea collapsedLevelsAreSubtotals="1" fieldPosition="0">
        <references count="2">
          <reference field="4294967294" count="1" selected="0">
            <x v="1"/>
          </reference>
          <reference field="1" count="1">
            <x v="16"/>
          </reference>
        </references>
      </pivotArea>
    </format>
    <format dxfId="90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6"/>
          </reference>
          <reference field="6" count="14">
            <x v="22"/>
            <x v="53"/>
            <x v="82"/>
            <x v="89"/>
            <x v="99"/>
            <x v="123"/>
            <x v="124"/>
            <x v="126"/>
            <x v="185"/>
            <x v="250"/>
            <x v="320"/>
            <x v="535"/>
            <x v="569"/>
            <x v="594"/>
          </reference>
        </references>
      </pivotArea>
    </format>
    <format dxfId="904">
      <pivotArea collapsedLevelsAreSubtotals="1" fieldPosition="0">
        <references count="2">
          <reference field="4294967294" count="1" selected="0">
            <x v="1"/>
          </reference>
          <reference field="1" count="1">
            <x v="17"/>
          </reference>
        </references>
      </pivotArea>
    </format>
    <format dxfId="90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7"/>
          </reference>
          <reference field="6" count="5">
            <x v="47"/>
            <x v="80"/>
            <x v="196"/>
            <x v="642"/>
            <x v="644"/>
          </reference>
        </references>
      </pivotArea>
    </format>
    <format dxfId="902">
      <pivotArea collapsedLevelsAreSubtotals="1" fieldPosition="0">
        <references count="2">
          <reference field="4294967294" count="1" selected="0">
            <x v="1"/>
          </reference>
          <reference field="1" count="1">
            <x v="18"/>
          </reference>
        </references>
      </pivotArea>
    </format>
    <format dxfId="90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8"/>
          </reference>
          <reference field="6" count="6">
            <x v="0"/>
            <x v="37"/>
            <x v="256"/>
            <x v="400"/>
            <x v="645"/>
            <x v="745"/>
          </reference>
        </references>
      </pivotArea>
    </format>
  </formats>
  <conditionalFormats count="2">
    <conditionalFormat priority="3">
      <pivotAreas count="32"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6" count="15">
              <x v="76"/>
              <x v="102"/>
              <x v="121"/>
              <x v="136"/>
              <x v="174"/>
              <x v="216"/>
              <x v="232"/>
              <x v="245"/>
              <x v="252"/>
              <x v="373"/>
              <x v="458"/>
              <x v="534"/>
              <x v="561"/>
              <x v="607"/>
              <x v="667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6" count="11">
              <x v="55"/>
              <x v="104"/>
              <x v="113"/>
              <x v="253"/>
              <x v="274"/>
              <x v="411"/>
              <x v="438"/>
              <x v="643"/>
              <x v="691"/>
              <x v="810"/>
              <x v="826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6" count="8">
              <x v="498"/>
              <x v="517"/>
              <x v="536"/>
              <x v="577"/>
              <x v="595"/>
              <x v="605"/>
              <x v="647"/>
              <x v="681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6" count="6">
              <x v="81"/>
              <x v="127"/>
              <x v="281"/>
              <x v="300"/>
              <x v="546"/>
              <x v="602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5"/>
            </reference>
            <reference field="6" count="2">
              <x v="11"/>
              <x v="169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6" count="11">
              <x v="29"/>
              <x v="122"/>
              <x v="551"/>
              <x v="568"/>
              <x v="576"/>
              <x v="584"/>
              <x v="601"/>
              <x v="609"/>
              <x v="685"/>
              <x v="704"/>
              <x v="822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7"/>
            </reference>
            <reference field="6" count="2">
              <x v="309"/>
              <x v="335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6" count="14">
              <x v="38"/>
              <x v="77"/>
              <x v="90"/>
              <x v="101"/>
              <x v="103"/>
              <x v="132"/>
              <x v="165"/>
              <x v="170"/>
              <x v="180"/>
              <x v="198"/>
              <x v="362"/>
              <x v="571"/>
              <x v="597"/>
              <x v="684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6" count="14">
              <x v="94"/>
              <x v="115"/>
              <x v="147"/>
              <x v="247"/>
              <x v="471"/>
              <x v="502"/>
              <x v="519"/>
              <x v="533"/>
              <x v="575"/>
              <x v="591"/>
              <x v="679"/>
              <x v="680"/>
              <x v="687"/>
              <x v="824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1"/>
            </reference>
            <reference field="6" count="1">
              <x v="648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2"/>
            </reference>
            <reference field="6" count="1">
              <x v="356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6" count="11">
              <x v="17"/>
              <x v="36"/>
              <x v="95"/>
              <x v="96"/>
              <x v="125"/>
              <x v="142"/>
              <x v="218"/>
              <x v="394"/>
              <x v="600"/>
              <x v="604"/>
              <x v="682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6" count="12">
              <x v="6"/>
              <x v="52"/>
              <x v="88"/>
              <x v="120"/>
              <x v="144"/>
              <x v="228"/>
              <x v="239"/>
              <x v="244"/>
              <x v="460"/>
              <x v="563"/>
              <x v="603"/>
              <x v="606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6" count="14">
              <x v="22"/>
              <x v="53"/>
              <x v="82"/>
              <x v="89"/>
              <x v="99"/>
              <x v="123"/>
              <x v="124"/>
              <x v="126"/>
              <x v="185"/>
              <x v="250"/>
              <x v="320"/>
              <x v="535"/>
              <x v="569"/>
              <x v="594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6" count="5">
              <x v="47"/>
              <x v="80"/>
              <x v="196"/>
              <x v="642"/>
              <x v="644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6" count="6">
              <x v="0"/>
              <x v="37"/>
              <x v="256"/>
              <x v="400"/>
              <x v="645"/>
              <x v="745"/>
            </reference>
          </references>
        </pivotArea>
      </pivotAreas>
    </conditionalFormat>
    <conditionalFormat priority="1">
      <pivotAreas count="32"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6" count="15">
              <x v="76"/>
              <x v="102"/>
              <x v="121"/>
              <x v="136"/>
              <x v="174"/>
              <x v="216"/>
              <x v="232"/>
              <x v="245"/>
              <x v="252"/>
              <x v="373"/>
              <x v="458"/>
              <x v="534"/>
              <x v="561"/>
              <x v="607"/>
              <x v="667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6" count="11">
              <x v="55"/>
              <x v="104"/>
              <x v="113"/>
              <x v="253"/>
              <x v="274"/>
              <x v="411"/>
              <x v="438"/>
              <x v="643"/>
              <x v="691"/>
              <x v="810"/>
              <x v="826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2"/>
            </reference>
            <reference field="6" count="8">
              <x v="498"/>
              <x v="517"/>
              <x v="536"/>
              <x v="577"/>
              <x v="595"/>
              <x v="605"/>
              <x v="647"/>
              <x v="68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6" count="6">
              <x v="81"/>
              <x v="127"/>
              <x v="281"/>
              <x v="300"/>
              <x v="546"/>
              <x v="60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5"/>
            </reference>
            <reference field="6" count="2">
              <x v="11"/>
              <x v="169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6" count="11">
              <x v="29"/>
              <x v="122"/>
              <x v="551"/>
              <x v="568"/>
              <x v="576"/>
              <x v="584"/>
              <x v="601"/>
              <x v="609"/>
              <x v="685"/>
              <x v="704"/>
              <x v="82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7"/>
            </reference>
            <reference field="6" count="2">
              <x v="309"/>
              <x v="335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9"/>
            </reference>
            <reference field="6" count="14">
              <x v="38"/>
              <x v="77"/>
              <x v="90"/>
              <x v="101"/>
              <x v="103"/>
              <x v="132"/>
              <x v="165"/>
              <x v="170"/>
              <x v="180"/>
              <x v="198"/>
              <x v="362"/>
              <x v="571"/>
              <x v="597"/>
              <x v="68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6" count="14">
              <x v="94"/>
              <x v="115"/>
              <x v="147"/>
              <x v="247"/>
              <x v="471"/>
              <x v="502"/>
              <x v="519"/>
              <x v="533"/>
              <x v="575"/>
              <x v="591"/>
              <x v="679"/>
              <x v="680"/>
              <x v="687"/>
              <x v="82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1"/>
            </reference>
            <reference field="6" count="1">
              <x v="648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2"/>
            </reference>
            <reference field="6" count="1">
              <x v="356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4"/>
            </reference>
            <reference field="6" count="11">
              <x v="17"/>
              <x v="36"/>
              <x v="95"/>
              <x v="96"/>
              <x v="125"/>
              <x v="142"/>
              <x v="218"/>
              <x v="394"/>
              <x v="600"/>
              <x v="604"/>
              <x v="68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6" count="12">
              <x v="6"/>
              <x v="52"/>
              <x v="88"/>
              <x v="120"/>
              <x v="144"/>
              <x v="228"/>
              <x v="239"/>
              <x v="244"/>
              <x v="460"/>
              <x v="563"/>
              <x v="603"/>
              <x v="606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6" count="14">
              <x v="22"/>
              <x v="53"/>
              <x v="82"/>
              <x v="89"/>
              <x v="99"/>
              <x v="123"/>
              <x v="124"/>
              <x v="126"/>
              <x v="185"/>
              <x v="250"/>
              <x v="320"/>
              <x v="535"/>
              <x v="569"/>
              <x v="59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7"/>
            </reference>
            <reference field="6" count="5">
              <x v="47"/>
              <x v="80"/>
              <x v="196"/>
              <x v="642"/>
              <x v="64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6" count="6">
              <x v="0"/>
              <x v="37"/>
              <x v="256"/>
              <x v="400"/>
              <x v="645"/>
              <x v="745"/>
            </reference>
          </references>
        </pivotArea>
      </pivotAreas>
    </conditionalFormat>
  </conditional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1">
          <x14:conditionalFormat priority="2" id="{6E77631D-FE95-4C24-9D8F-7553C02426B2}">
            <x14:pivotAreas count="32"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6" count="15">
                    <x v="76"/>
                    <x v="102"/>
                    <x v="121"/>
                    <x v="136"/>
                    <x v="174"/>
                    <x v="216"/>
                    <x v="232"/>
                    <x v="245"/>
                    <x v="252"/>
                    <x v="373"/>
                    <x v="458"/>
                    <x v="534"/>
                    <x v="561"/>
                    <x v="607"/>
                    <x v="667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6" count="11">
                    <x v="55"/>
                    <x v="104"/>
                    <x v="113"/>
                    <x v="253"/>
                    <x v="274"/>
                    <x v="411"/>
                    <x v="438"/>
                    <x v="643"/>
                    <x v="691"/>
                    <x v="810"/>
                    <x v="826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6" count="8">
                    <x v="498"/>
                    <x v="517"/>
                    <x v="536"/>
                    <x v="577"/>
                    <x v="595"/>
                    <x v="605"/>
                    <x v="647"/>
                    <x v="681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6" count="6">
                    <x v="81"/>
                    <x v="127"/>
                    <x v="281"/>
                    <x v="300"/>
                    <x v="546"/>
                    <x v="60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5"/>
                  </reference>
                  <reference field="6" count="2">
                    <x v="11"/>
                    <x v="169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6" count="11">
                    <x v="29"/>
                    <x v="122"/>
                    <x v="551"/>
                    <x v="568"/>
                    <x v="576"/>
                    <x v="584"/>
                    <x v="601"/>
                    <x v="609"/>
                    <x v="685"/>
                    <x v="704"/>
                    <x v="82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7"/>
                  </reference>
                  <reference field="6" count="2">
                    <x v="309"/>
                    <x v="335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6" count="14">
                    <x v="38"/>
                    <x v="77"/>
                    <x v="90"/>
                    <x v="101"/>
                    <x v="103"/>
                    <x v="132"/>
                    <x v="165"/>
                    <x v="170"/>
                    <x v="180"/>
                    <x v="198"/>
                    <x v="362"/>
                    <x v="571"/>
                    <x v="597"/>
                    <x v="684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6" count="14">
                    <x v="94"/>
                    <x v="115"/>
                    <x v="147"/>
                    <x v="247"/>
                    <x v="471"/>
                    <x v="502"/>
                    <x v="519"/>
                    <x v="533"/>
                    <x v="575"/>
                    <x v="591"/>
                    <x v="679"/>
                    <x v="680"/>
                    <x v="687"/>
                    <x v="824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1"/>
                  </reference>
                  <reference field="6" count="1">
                    <x v="648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2"/>
                  </reference>
                  <reference field="6" count="1">
                    <x v="356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6" count="11">
                    <x v="17"/>
                    <x v="36"/>
                    <x v="95"/>
                    <x v="96"/>
                    <x v="125"/>
                    <x v="142"/>
                    <x v="218"/>
                    <x v="394"/>
                    <x v="600"/>
                    <x v="604"/>
                    <x v="68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6" count="12">
                    <x v="6"/>
                    <x v="52"/>
                    <x v="88"/>
                    <x v="120"/>
                    <x v="144"/>
                    <x v="228"/>
                    <x v="239"/>
                    <x v="244"/>
                    <x v="460"/>
                    <x v="563"/>
                    <x v="603"/>
                    <x v="606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6" count="14">
                    <x v="22"/>
                    <x v="53"/>
                    <x v="82"/>
                    <x v="89"/>
                    <x v="99"/>
                    <x v="123"/>
                    <x v="124"/>
                    <x v="126"/>
                    <x v="185"/>
                    <x v="250"/>
                    <x v="320"/>
                    <x v="535"/>
                    <x v="569"/>
                    <x v="594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6" count="5">
                    <x v="47"/>
                    <x v="80"/>
                    <x v="196"/>
                    <x v="642"/>
                    <x v="644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6" count="6">
                    <x v="0"/>
                    <x v="37"/>
                    <x v="256"/>
                    <x v="400"/>
                    <x v="645"/>
                    <x v="745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pivotTables/pivotTable3.xml><?xml version="1.0" encoding="utf-8"?>
<pivotTableDefinition xmlns="http://schemas.openxmlformats.org/spreadsheetml/2006/main" name="Tableau croisé dynamique5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4:D632" firstHeaderRow="0" firstDataRow="1" firstDataCol="1" rowPageCount="1" colPageCount="1"/>
  <pivotFields count="29"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103">
        <item x="0"/>
        <item x="45"/>
        <item x="1"/>
        <item x="96"/>
        <item x="97"/>
        <item x="2"/>
        <item x="33"/>
        <item x="78"/>
        <item x="34"/>
        <item x="79"/>
        <item x="80"/>
        <item x="35"/>
        <item x="98"/>
        <item x="61"/>
        <item x="3"/>
        <item x="66"/>
        <item x="67"/>
        <item x="24"/>
        <item x="68"/>
        <item x="31"/>
        <item x="12"/>
        <item x="20"/>
        <item x="69"/>
        <item x="70"/>
        <item x="71"/>
        <item x="13"/>
        <item x="4"/>
        <item x="50"/>
        <item x="62"/>
        <item x="25"/>
        <item x="21"/>
        <item x="81"/>
        <item x="82"/>
        <item x="72"/>
        <item x="43"/>
        <item x="44"/>
        <item x="32"/>
        <item x="83"/>
        <item x="5"/>
        <item x="36"/>
        <item x="99"/>
        <item x="14"/>
        <item x="6"/>
        <item x="84"/>
        <item x="73"/>
        <item x="37"/>
        <item x="51"/>
        <item x="85"/>
        <item x="22"/>
        <item x="26"/>
        <item x="27"/>
        <item x="7"/>
        <item x="15"/>
        <item x="58"/>
        <item x="74"/>
        <item x="8"/>
        <item x="91"/>
        <item x="28"/>
        <item x="29"/>
        <item x="86"/>
        <item x="75"/>
        <item x="87"/>
        <item x="92"/>
        <item x="63"/>
        <item x="38"/>
        <item x="59"/>
        <item x="93"/>
        <item x="60"/>
        <item x="39"/>
        <item x="40"/>
        <item x="23"/>
        <item x="41"/>
        <item x="16"/>
        <item x="46"/>
        <item x="47"/>
        <item x="64"/>
        <item x="52"/>
        <item x="48"/>
        <item x="9"/>
        <item x="76"/>
        <item x="88"/>
        <item x="10"/>
        <item x="17"/>
        <item x="94"/>
        <item x="11"/>
        <item x="53"/>
        <item x="65"/>
        <item x="54"/>
        <item x="49"/>
        <item x="30"/>
        <item x="89"/>
        <item x="90"/>
        <item x="18"/>
        <item x="55"/>
        <item x="56"/>
        <item x="100"/>
        <item x="101"/>
        <item x="95"/>
        <item x="77"/>
        <item x="42"/>
        <item x="19"/>
        <item x="57"/>
        <item t="default"/>
      </items>
    </pivotField>
    <pivotField showAll="0"/>
    <pivotField showAll="0"/>
    <pivotField showAll="0"/>
    <pivotField axis="axisRow" showAll="0">
      <items count="833">
        <item x="804"/>
        <item x="629"/>
        <item x="478"/>
        <item x="501"/>
        <item x="760"/>
        <item x="258"/>
        <item x="573"/>
        <item x="455"/>
        <item x="460"/>
        <item x="129"/>
        <item x="438"/>
        <item x="27"/>
        <item x="323"/>
        <item x="668"/>
        <item x="614"/>
        <item x="409"/>
        <item x="155"/>
        <item x="533"/>
        <item x="691"/>
        <item x="669"/>
        <item x="398"/>
        <item x="523"/>
        <item x="692"/>
        <item x="562"/>
        <item x="809"/>
        <item x="47"/>
        <item x="586"/>
        <item x="402"/>
        <item x="648"/>
        <item x="267"/>
        <item x="241"/>
        <item x="78"/>
        <item x="527"/>
        <item x="90"/>
        <item x="151"/>
        <item x="382"/>
        <item x="556"/>
        <item x="776"/>
        <item x="381"/>
        <item x="440"/>
        <item x="73"/>
        <item x="765"/>
        <item x="386"/>
        <item x="137"/>
        <item x="465"/>
        <item x="94"/>
        <item x="138"/>
        <item x="763"/>
        <item x="651"/>
        <item x="769"/>
        <item x="775"/>
        <item x="380"/>
        <item x="624"/>
        <item x="723"/>
        <item x="650"/>
        <item x="149"/>
        <item x="640"/>
        <item x="634"/>
        <item x="179"/>
        <item x="437"/>
        <item x="534"/>
        <item x="503"/>
        <item x="76"/>
        <item x="768"/>
        <item x="579"/>
        <item x="257"/>
        <item x="408"/>
        <item x="553"/>
        <item x="574"/>
        <item x="454"/>
        <item x="383"/>
        <item x="266"/>
        <item x="698"/>
        <item x="95"/>
        <item x="401"/>
        <item x="581"/>
        <item x="38"/>
        <item x="399"/>
        <item x="404"/>
        <item x="646"/>
        <item x="770"/>
        <item x="256"/>
        <item x="653"/>
        <item x="625"/>
        <item x="690"/>
        <item x="370"/>
        <item x="372"/>
        <item x="617"/>
        <item x="639"/>
        <item x="713"/>
        <item x="367"/>
        <item x="585"/>
        <item x="242"/>
        <item x="467"/>
        <item x="470"/>
        <item x="551"/>
        <item x="524"/>
        <item x="474"/>
        <item x="265"/>
        <item x="645"/>
        <item x="459"/>
        <item x="387"/>
        <item x="77"/>
        <item x="441"/>
        <item x="128"/>
        <item x="397"/>
        <item x="269"/>
        <item x="609"/>
        <item x="412"/>
        <item x="262"/>
        <item x="120"/>
        <item x="522"/>
        <item x="641"/>
        <item x="139"/>
        <item x="127"/>
        <item x="471"/>
        <item x="445"/>
        <item x="636"/>
        <item x="714"/>
        <item x="10"/>
        <item x="612"/>
        <item x="89"/>
        <item x="315"/>
        <item x="694"/>
        <item x="667"/>
        <item x="558"/>
        <item x="682"/>
        <item x="243"/>
        <item x="133"/>
        <item x="659"/>
        <item x="378"/>
        <item x="130"/>
        <item x="393"/>
        <item x="757"/>
        <item x="374"/>
        <item x="457"/>
        <item x="99"/>
        <item x="261"/>
        <item x="491"/>
        <item x="35"/>
        <item x="13"/>
        <item x="254"/>
        <item x="526"/>
        <item x="98"/>
        <item x="576"/>
        <item x="458"/>
        <item x="681"/>
        <item x="469"/>
        <item x="548"/>
        <item x="582"/>
        <item x="495"/>
        <item x="41"/>
        <item x="554"/>
        <item x="794"/>
        <item x="422"/>
        <item x="146"/>
        <item x="229"/>
        <item x="301"/>
        <item x="153"/>
        <item x="608"/>
        <item x="353"/>
        <item x="635"/>
        <item x="21"/>
        <item x="18"/>
        <item x="277"/>
        <item x="431"/>
        <item x="721"/>
        <item x="688"/>
        <item x="538"/>
        <item x="263"/>
        <item x="414"/>
        <item x="540"/>
        <item x="5"/>
        <item x="88"/>
        <item x="1"/>
        <item x="156"/>
        <item x="148"/>
        <item x="443"/>
        <item x="800"/>
        <item x="93"/>
        <item x="423"/>
        <item x="403"/>
        <item x="811"/>
        <item x="424"/>
        <item x="550"/>
        <item x="689"/>
        <item x="572"/>
        <item x="427"/>
        <item x="264"/>
        <item x="150"/>
        <item x="442"/>
        <item x="40"/>
        <item x="37"/>
        <item x="557"/>
        <item x="178"/>
        <item x="394"/>
        <item x="749"/>
        <item x="390"/>
        <item x="428"/>
        <item x="238"/>
        <item x="693"/>
        <item x="239"/>
        <item x="655"/>
        <item x="696"/>
        <item x="494"/>
        <item x="379"/>
        <item x="530"/>
        <item x="580"/>
        <item x="432"/>
        <item x="820"/>
        <item x="722"/>
        <item x="426"/>
        <item x="85"/>
        <item x="421"/>
        <item x="666"/>
        <item x="658"/>
        <item x="43"/>
        <item x="748"/>
        <item x="539"/>
        <item x="259"/>
        <item x="594"/>
        <item x="2"/>
        <item x="389"/>
        <item x="537"/>
        <item x="165"/>
        <item x="700"/>
        <item x="541"/>
        <item x="699"/>
        <item x="577"/>
        <item x="542"/>
        <item x="685"/>
        <item x="610"/>
        <item x="109"/>
        <item x="240"/>
        <item x="91"/>
        <item x="92"/>
        <item x="743"/>
        <item x="797"/>
        <item x="316"/>
        <item x="630"/>
        <item x="808"/>
        <item x="430"/>
        <item x="69"/>
        <item x="54"/>
        <item x="564"/>
        <item x="50"/>
        <item x="787"/>
        <item x="476"/>
        <item x="311"/>
        <item x="587"/>
        <item x="680"/>
        <item x="509"/>
        <item x="34"/>
        <item x="175"/>
        <item x="121"/>
        <item x="172"/>
        <item x="825"/>
        <item x="210"/>
        <item x="744"/>
        <item x="101"/>
        <item x="248"/>
        <item x="355"/>
        <item x="559"/>
        <item x="607"/>
        <item x="433"/>
        <item x="583"/>
        <item x="292"/>
        <item x="519"/>
        <item x="235"/>
        <item x="784"/>
        <item x="361"/>
        <item x="829"/>
        <item x="364"/>
        <item x="783"/>
        <item x="161"/>
        <item x="147"/>
        <item x="224"/>
        <item x="570"/>
        <item x="236"/>
        <item x="293"/>
        <item x="738"/>
        <item x="233"/>
        <item x="418"/>
        <item x="701"/>
        <item x="730"/>
        <item x="733"/>
        <item x="731"/>
        <item x="739"/>
        <item x="767"/>
        <item x="827"/>
        <item x="305"/>
        <item x="601"/>
        <item x="826"/>
        <item x="679"/>
        <item x="273"/>
        <item x="275"/>
        <item x="697"/>
        <item x="600"/>
        <item x="613"/>
        <item x="823"/>
        <item x="221"/>
        <item x="791"/>
        <item x="29"/>
        <item x="671"/>
        <item x="566"/>
        <item x="606"/>
        <item x="828"/>
        <item x="716"/>
        <item x="340"/>
        <item x="357"/>
        <item x="515"/>
        <item x="226"/>
        <item x="485"/>
        <item x="72"/>
        <item x="198"/>
        <item x="563"/>
        <item x="61"/>
        <item x="710"/>
        <item x="707"/>
        <item x="678"/>
        <item x="709"/>
        <item x="112"/>
        <item x="70"/>
        <item x="30"/>
        <item x="676"/>
        <item x="604"/>
        <item x="318"/>
        <item x="792"/>
        <item x="48"/>
        <item x="298"/>
        <item x="59"/>
        <item x="565"/>
        <item x="702"/>
        <item x="711"/>
        <item x="504"/>
        <item x="358"/>
        <item x="598"/>
        <item x="105"/>
        <item x="637"/>
        <item x="695"/>
        <item x="62"/>
        <item x="71"/>
        <item x="65"/>
        <item x="157"/>
        <item x="64"/>
        <item x="376"/>
        <item x="673"/>
        <item x="205"/>
        <item x="654"/>
        <item x="813"/>
        <item x="525"/>
        <item x="588"/>
        <item x="187"/>
        <item x="745"/>
        <item x="502"/>
        <item x="620"/>
        <item x="505"/>
        <item x="520"/>
        <item x="728"/>
        <item x="303"/>
        <item x="53"/>
        <item x="144"/>
        <item x="407"/>
        <item x="560"/>
        <item x="737"/>
        <item x="284"/>
        <item x="282"/>
        <item x="622"/>
        <item x="510"/>
        <item x="706"/>
        <item x="195"/>
        <item x="351"/>
        <item x="718"/>
        <item x="66"/>
        <item x="63"/>
        <item x="296"/>
        <item x="220"/>
        <item x="734"/>
        <item x="584"/>
        <item x="96"/>
        <item x="677"/>
        <item x="8"/>
        <item x="674"/>
        <item x="482"/>
        <item x="705"/>
        <item x="703"/>
        <item x="299"/>
        <item x="217"/>
        <item x="592"/>
        <item x="4"/>
        <item x="345"/>
        <item x="295"/>
        <item x="55"/>
        <item x="754"/>
        <item x="536"/>
        <item x="543"/>
        <item x="108"/>
        <item x="597"/>
        <item x="817"/>
        <item x="297"/>
        <item x="815"/>
        <item x="359"/>
        <item x="232"/>
        <item x="122"/>
        <item x="618"/>
        <item x="602"/>
        <item x="812"/>
        <item x="395"/>
        <item x="176"/>
        <item x="291"/>
        <item x="208"/>
        <item x="142"/>
        <item x="363"/>
        <item x="230"/>
        <item x="814"/>
        <item x="591"/>
        <item x="348"/>
        <item x="189"/>
        <item x="294"/>
        <item x="603"/>
        <item x="717"/>
        <item x="741"/>
        <item x="26"/>
        <item x="687"/>
        <item x="366"/>
        <item x="213"/>
        <item x="483"/>
        <item x="589"/>
        <item x="231"/>
        <item x="652"/>
        <item x="513"/>
        <item x="638"/>
        <item x="750"/>
        <item x="251"/>
        <item x="319"/>
        <item x="60"/>
        <item x="746"/>
        <item x="816"/>
        <item x="162"/>
        <item x="337"/>
        <item x="197"/>
        <item x="545"/>
        <item x="806"/>
        <item x="593"/>
        <item x="31"/>
        <item x="360"/>
        <item x="785"/>
        <item x="6"/>
        <item x="672"/>
        <item x="278"/>
        <item x="201"/>
        <item x="102"/>
        <item x="289"/>
        <item x="619"/>
        <item x="15"/>
        <item x="223"/>
        <item x="753"/>
        <item x="595"/>
        <item x="57"/>
        <item x="184"/>
        <item x="605"/>
        <item x="300"/>
        <item x="252"/>
        <item x="145"/>
        <item x="33"/>
        <item x="212"/>
        <item x="818"/>
        <item x="320"/>
        <item x="0"/>
        <item x="517"/>
        <item x="516"/>
        <item x="480"/>
        <item x="649"/>
        <item x="488"/>
        <item x="726"/>
        <item x="452"/>
        <item x="623"/>
        <item x="288"/>
        <item x="302"/>
        <item x="52"/>
        <item x="97"/>
        <item x="193"/>
        <item x="616"/>
        <item x="789"/>
        <item x="32"/>
        <item x="328"/>
        <item x="793"/>
        <item x="740"/>
        <item x="725"/>
        <item x="279"/>
        <item x="123"/>
        <item x="732"/>
        <item x="170"/>
        <item x="590"/>
        <item x="356"/>
        <item x="214"/>
        <item x="761"/>
        <item x="365"/>
        <item x="207"/>
        <item x="782"/>
        <item x="117"/>
        <item x="222"/>
        <item x="449"/>
        <item x="463"/>
        <item x="568"/>
        <item x="246"/>
        <item x="489"/>
        <item x="107"/>
        <item x="174"/>
        <item x="20"/>
        <item x="180"/>
        <item x="7"/>
        <item x="346"/>
        <item x="499"/>
        <item x="821"/>
        <item x="347"/>
        <item x="234"/>
        <item x="209"/>
        <item x="518"/>
        <item x="490"/>
        <item x="788"/>
        <item x="12"/>
        <item x="218"/>
        <item x="752"/>
        <item x="656"/>
        <item x="627"/>
        <item x="177"/>
        <item x="512"/>
        <item x="309"/>
        <item x="290"/>
        <item x="281"/>
        <item x="58"/>
        <item x="807"/>
        <item x="456"/>
        <item x="49"/>
        <item x="704"/>
        <item x="215"/>
        <item x="247"/>
        <item x="116"/>
        <item x="715"/>
        <item x="446"/>
        <item x="276"/>
        <item x="324"/>
        <item x="338"/>
        <item x="115"/>
        <item x="308"/>
        <item x="228"/>
        <item x="368"/>
        <item x="375"/>
        <item x="327"/>
        <item x="801"/>
        <item x="274"/>
        <item x="227"/>
        <item x="350"/>
        <item x="249"/>
        <item x="521"/>
        <item x="790"/>
        <item x="285"/>
        <item x="373"/>
        <item x="796"/>
        <item x="462"/>
        <item x="114"/>
        <item x="185"/>
        <item x="596"/>
        <item x="181"/>
        <item x="250"/>
        <item x="342"/>
        <item x="182"/>
        <item x="330"/>
        <item x="657"/>
        <item x="349"/>
        <item x="377"/>
        <item x="802"/>
        <item x="332"/>
        <item x="113"/>
        <item x="466"/>
        <item x="326"/>
        <item x="183"/>
        <item x="729"/>
        <item x="352"/>
        <item x="3"/>
        <item x="444"/>
        <item x="552"/>
        <item x="824"/>
        <item x="343"/>
        <item x="132"/>
        <item x="51"/>
        <item x="500"/>
        <item x="341"/>
        <item x="569"/>
        <item x="143"/>
        <item x="484"/>
        <item x="206"/>
        <item x="724"/>
        <item x="719"/>
        <item x="194"/>
        <item x="335"/>
        <item x="413"/>
        <item x="493"/>
        <item x="436"/>
        <item x="532"/>
        <item x="339"/>
        <item x="245"/>
        <item x="642"/>
        <item x="514"/>
        <item x="192"/>
        <item x="621"/>
        <item x="67"/>
        <item x="507"/>
        <item x="322"/>
        <item x="173"/>
        <item x="736"/>
        <item x="225"/>
        <item x="567"/>
        <item x="615"/>
        <item x="272"/>
        <item x="803"/>
        <item x="211"/>
        <item x="56"/>
        <item x="708"/>
        <item x="325"/>
        <item x="244"/>
        <item x="819"/>
        <item x="329"/>
        <item x="628"/>
        <item x="664"/>
        <item x="472"/>
        <item x="336"/>
        <item x="477"/>
        <item x="831"/>
        <item x="799"/>
        <item x="665"/>
        <item x="344"/>
        <item x="203"/>
        <item x="333"/>
        <item x="118"/>
        <item x="168"/>
        <item x="317"/>
        <item x="798"/>
        <item x="599"/>
        <item x="448"/>
        <item x="735"/>
        <item x="742"/>
        <item x="125"/>
        <item x="727"/>
        <item x="786"/>
        <item x="362"/>
        <item x="196"/>
        <item x="498"/>
        <item x="28"/>
        <item x="453"/>
        <item x="544"/>
        <item x="167"/>
        <item x="169"/>
        <item x="334"/>
        <item x="429"/>
        <item x="119"/>
        <item x="425"/>
        <item x="506"/>
        <item x="675"/>
        <item x="331"/>
        <item x="435"/>
        <item x="447"/>
        <item x="451"/>
        <item x="781"/>
        <item x="468"/>
        <item x="283"/>
        <item x="36"/>
        <item x="511"/>
        <item x="188"/>
        <item x="392"/>
        <item x="434"/>
        <item x="497"/>
        <item x="508"/>
        <item x="779"/>
        <item x="126"/>
        <item x="310"/>
        <item x="575"/>
        <item x="481"/>
        <item x="450"/>
        <item x="461"/>
        <item x="216"/>
        <item x="549"/>
        <item x="479"/>
        <item x="410"/>
        <item x="304"/>
        <item x="771"/>
        <item x="464"/>
        <item x="286"/>
        <item x="391"/>
        <item x="496"/>
        <item x="136"/>
        <item x="643"/>
        <item x="270"/>
        <item x="547"/>
        <item x="80"/>
        <item x="74"/>
        <item x="307"/>
        <item x="82"/>
        <item x="747"/>
        <item x="385"/>
        <item x="103"/>
        <item x="662"/>
        <item x="68"/>
        <item x="287"/>
        <item x="158"/>
        <item x="17"/>
        <item x="9"/>
        <item x="631"/>
        <item x="417"/>
        <item x="14"/>
        <item x="415"/>
        <item x="160"/>
        <item x="795"/>
        <item x="396"/>
        <item x="406"/>
        <item x="44"/>
        <item x="774"/>
        <item x="611"/>
        <item x="528"/>
        <item x="164"/>
        <item x="758"/>
        <item x="400"/>
        <item x="780"/>
        <item x="439"/>
        <item x="25"/>
        <item x="190"/>
        <item x="152"/>
        <item x="166"/>
        <item x="154"/>
        <item x="141"/>
        <item x="684"/>
        <item x="11"/>
        <item x="683"/>
        <item x="626"/>
        <item x="312"/>
        <item x="822"/>
        <item x="23"/>
        <item x="555"/>
        <item x="237"/>
        <item x="644"/>
        <item x="24"/>
        <item x="419"/>
        <item x="83"/>
        <item x="633"/>
        <item x="810"/>
        <item x="487"/>
        <item x="104"/>
        <item x="16"/>
        <item x="830"/>
        <item x="159"/>
        <item x="280"/>
        <item x="475"/>
        <item x="405"/>
        <item x="712"/>
        <item x="131"/>
        <item x="762"/>
        <item x="163"/>
        <item x="420"/>
        <item x="186"/>
        <item x="670"/>
        <item x="561"/>
        <item x="777"/>
        <item x="111"/>
        <item x="110"/>
        <item x="79"/>
        <item x="260"/>
        <item x="42"/>
        <item x="778"/>
        <item x="84"/>
        <item x="100"/>
        <item x="45"/>
        <item x="313"/>
        <item x="268"/>
        <item x="772"/>
        <item x="46"/>
        <item x="191"/>
        <item x="578"/>
        <item x="314"/>
        <item x="253"/>
        <item x="531"/>
        <item x="720"/>
        <item x="766"/>
        <item x="271"/>
        <item x="39"/>
        <item x="87"/>
        <item x="773"/>
        <item x="19"/>
        <item x="660"/>
        <item x="571"/>
        <item x="75"/>
        <item x="219"/>
        <item x="755"/>
        <item x="529"/>
        <item x="86"/>
        <item x="202"/>
        <item x="751"/>
        <item x="416"/>
        <item x="204"/>
        <item x="486"/>
        <item x="199"/>
        <item x="764"/>
        <item x="661"/>
        <item x="255"/>
        <item x="200"/>
        <item x="535"/>
        <item x="384"/>
        <item x="134"/>
        <item x="369"/>
        <item x="411"/>
        <item x="171"/>
        <item x="632"/>
        <item x="663"/>
        <item x="546"/>
        <item x="388"/>
        <item x="647"/>
        <item x="354"/>
        <item x="135"/>
        <item x="106"/>
        <item x="140"/>
        <item x="321"/>
        <item x="22"/>
        <item x="306"/>
        <item x="686"/>
        <item x="473"/>
        <item x="805"/>
        <item x="124"/>
        <item x="492"/>
        <item x="81"/>
        <item x="371"/>
        <item x="759"/>
        <item x="756"/>
        <item t="default"/>
      </items>
    </pivotField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 defaultSubtotal="0"/>
    <pivotField showAll="0" defaultSubtotal="0"/>
    <pivotField dataField="1" numFmtId="9" showAll="0" defaultSubtotal="0"/>
    <pivotField showAll="0" defaultSubtotal="0"/>
    <pivotField numFmtId="164" showAll="0"/>
    <pivotField numFmtId="164" showAll="0"/>
    <pivotField numFmtId="9" showAll="0" defaultSubtotal="0"/>
    <pivotField numFmtId="9" showAll="0" defaultSubtotal="0"/>
    <pivotField dataField="1" numFmtId="9" showAll="0" defaultSubtotal="0"/>
    <pivotField numFmtId="9" showAll="0" defaultSubtotal="0"/>
    <pivotField dataField="1" numFmtId="9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2" showAll="0" defaultSubtotal="0"/>
    <pivotField numFmtId="2" showAll="0" defaultSubtotal="0"/>
    <pivotField numFmtId="2" showAll="0" defaultSubtotal="0"/>
  </pivotFields>
  <rowFields count="3">
    <field x="1"/>
    <field x="2"/>
    <field x="6"/>
  </rowFields>
  <rowItems count="628">
    <i>
      <x/>
    </i>
    <i r="1">
      <x/>
    </i>
    <i r="2">
      <x v="172"/>
    </i>
    <i r="2">
      <x v="174"/>
    </i>
    <i r="2">
      <x v="221"/>
    </i>
    <i r="2">
      <x v="389"/>
    </i>
    <i r="2">
      <x v="511"/>
    </i>
    <i r="1">
      <x v="2"/>
    </i>
    <i r="2">
      <x v="119"/>
    </i>
    <i r="2">
      <x v="140"/>
    </i>
    <i r="2">
      <x v="454"/>
    </i>
    <i r="2">
      <x v="521"/>
    </i>
    <i r="2">
      <x v="710"/>
    </i>
    <i r="1">
      <x v="5"/>
    </i>
    <i r="2">
      <x v="11"/>
    </i>
    <i r="2">
      <x v="162"/>
    </i>
    <i r="2">
      <x v="649"/>
    </i>
    <i r="2">
      <x v="741"/>
    </i>
    <i r="1">
      <x v="14"/>
    </i>
    <i r="2">
      <x v="252"/>
    </i>
    <i r="2">
      <x v="484"/>
    </i>
    <i r="1">
      <x v="26"/>
    </i>
    <i r="2">
      <x v="76"/>
    </i>
    <i r="2">
      <x v="139"/>
    </i>
    <i r="2">
      <x v="151"/>
    </i>
    <i r="2">
      <x v="191"/>
    </i>
    <i r="2">
      <x v="192"/>
    </i>
    <i r="1">
      <x v="38"/>
    </i>
    <i r="2">
      <x v="25"/>
    </i>
    <i r="2">
      <x v="216"/>
    </i>
    <i r="1">
      <x v="42"/>
    </i>
    <i r="2">
      <x v="245"/>
    </i>
    <i r="2">
      <x v="392"/>
    </i>
    <i r="2">
      <x v="479"/>
    </i>
    <i r="2">
      <x v="534"/>
    </i>
    <i r="2">
      <x v="586"/>
    </i>
    <i r="2">
      <x v="618"/>
    </i>
    <i r="1">
      <x v="51"/>
    </i>
    <i r="2">
      <x v="242"/>
    </i>
    <i r="2">
      <x v="341"/>
    </i>
    <i r="2">
      <x v="373"/>
    </i>
    <i r="2">
      <x v="374"/>
    </i>
    <i r="2">
      <x v="458"/>
    </i>
    <i r="2">
      <x v="531"/>
    </i>
    <i r="2">
      <x v="607"/>
    </i>
    <i r="1">
      <x v="55"/>
    </i>
    <i r="2">
      <x v="40"/>
    </i>
    <i r="2">
      <x v="62"/>
    </i>
    <i r="2">
      <x v="102"/>
    </i>
    <i r="2">
      <x v="212"/>
    </i>
    <i r="2">
      <x v="743"/>
    </i>
    <i r="2">
      <x v="828"/>
    </i>
    <i r="1">
      <x v="78"/>
    </i>
    <i r="2">
      <x v="33"/>
    </i>
    <i r="2">
      <x v="45"/>
    </i>
    <i r="2">
      <x v="73"/>
    </i>
    <i r="2">
      <x v="121"/>
    </i>
    <i r="2">
      <x v="173"/>
    </i>
    <i r="2">
      <x v="179"/>
    </i>
    <i r="1">
      <x v="81"/>
    </i>
    <i r="2">
      <x v="136"/>
    </i>
    <i r="2">
      <x v="143"/>
    </i>
    <i r="2">
      <x v="232"/>
    </i>
    <i r="2">
      <x v="379"/>
    </i>
    <i r="2">
      <x v="451"/>
    </i>
    <i r="2">
      <x v="480"/>
    </i>
    <i r="2">
      <x v="507"/>
    </i>
    <i r="1">
      <x v="84"/>
    </i>
    <i r="2">
      <x v="538"/>
    </i>
    <i r="2">
      <x v="544"/>
    </i>
    <i r="2">
      <x v="561"/>
    </i>
    <i r="2">
      <x v="574"/>
    </i>
    <i r="2">
      <x v="635"/>
    </i>
    <i>
      <x v="1"/>
    </i>
    <i r="1">
      <x v="20"/>
    </i>
    <i r="2">
      <x v="110"/>
    </i>
    <i r="2">
      <x v="490"/>
    </i>
    <i r="2">
      <x v="643"/>
    </i>
    <i r="2">
      <x v="656"/>
    </i>
    <i r="2">
      <x v="826"/>
    </i>
    <i r="1">
      <x v="25"/>
    </i>
    <i r="2">
      <x v="104"/>
    </i>
    <i r="2">
      <x v="114"/>
    </i>
    <i r="2">
      <x v="585"/>
    </i>
    <i r="1">
      <x v="41"/>
    </i>
    <i r="2">
      <x v="43"/>
    </i>
    <i r="2">
      <x v="691"/>
    </i>
    <i r="1">
      <x v="52"/>
    </i>
    <i r="2">
      <x v="46"/>
    </i>
    <i r="2">
      <x v="113"/>
    </i>
    <i r="2">
      <x v="411"/>
    </i>
    <i r="2">
      <x v="819"/>
    </i>
    <i r="1">
      <x v="72"/>
    </i>
    <i r="2">
      <x v="34"/>
    </i>
    <i r="2">
      <x v="55"/>
    </i>
    <i r="2">
      <x v="176"/>
    </i>
    <i r="2">
      <x v="463"/>
    </i>
    <i r="1">
      <x v="82"/>
    </i>
    <i r="2">
      <x v="16"/>
    </i>
    <i r="2">
      <x v="274"/>
    </i>
    <i r="2">
      <x v="438"/>
    </i>
    <i r="2">
      <x v="636"/>
    </i>
    <i r="2">
      <x v="652"/>
    </i>
    <i r="2">
      <x v="653"/>
    </i>
    <i r="1">
      <x v="92"/>
    </i>
    <i r="2">
      <x v="492"/>
    </i>
    <i r="2">
      <x v="810"/>
    </i>
    <i r="1">
      <x v="100"/>
    </i>
    <i r="2">
      <x v="253"/>
    </i>
    <i r="2">
      <x v="255"/>
    </i>
    <i r="2">
      <x v="408"/>
    </i>
    <i r="2">
      <x v="508"/>
    </i>
    <i r="2">
      <x v="610"/>
    </i>
    <i>
      <x v="2"/>
    </i>
    <i r="1">
      <x v="21"/>
    </i>
    <i r="2">
      <x v="58"/>
    </i>
    <i r="2">
      <x v="194"/>
    </i>
    <i r="2">
      <x v="459"/>
    </i>
    <i r="2">
      <x v="510"/>
    </i>
    <i r="2">
      <x v="564"/>
    </i>
    <i r="2">
      <x v="567"/>
    </i>
    <i r="2">
      <x v="577"/>
    </i>
    <i r="1">
      <x v="30"/>
    </i>
    <i r="2">
      <x v="352"/>
    </i>
    <i r="2">
      <x v="417"/>
    </i>
    <i r="2">
      <x v="562"/>
    </i>
    <i r="2">
      <x v="595"/>
    </i>
    <i r="2">
      <x v="605"/>
    </i>
    <i r="2">
      <x v="669"/>
    </i>
    <i r="1">
      <x v="48"/>
    </i>
    <i r="2">
      <x v="347"/>
    </i>
    <i r="2">
      <x v="370"/>
    </i>
    <i r="2">
      <x v="440"/>
    </i>
    <i r="2">
      <x v="498"/>
    </i>
    <i r="2">
      <x v="592"/>
    </i>
    <i r="2">
      <x v="633"/>
    </i>
    <i r="2">
      <x v="647"/>
    </i>
    <i r="1">
      <x v="70"/>
    </i>
    <i r="2">
      <x v="465"/>
    </i>
    <i r="2">
      <x v="495"/>
    </i>
    <i r="2">
      <x v="517"/>
    </i>
    <i r="2">
      <x v="536"/>
    </i>
    <i r="2">
      <x v="617"/>
    </i>
    <i r="2">
      <x v="681"/>
    </i>
    <i>
      <x v="3"/>
    </i>
    <i r="1">
      <x v="17"/>
    </i>
    <i r="2">
      <x v="300"/>
    </i>
    <i r="2">
      <x v="376"/>
    </i>
    <i r="2">
      <x v="501"/>
    </i>
    <i r="2">
      <x v="522"/>
    </i>
    <i r="1">
      <x v="29"/>
    </i>
    <i r="2">
      <x v="276"/>
    </i>
    <i r="2">
      <x v="455"/>
    </i>
    <i r="2">
      <x v="546"/>
    </i>
    <i r="2">
      <x v="552"/>
    </i>
    <i r="2">
      <x v="612"/>
    </i>
    <i r="1">
      <x v="49"/>
    </i>
    <i r="2">
      <x v="156"/>
    </i>
    <i r="2">
      <x v="281"/>
    </i>
    <i r="2">
      <x v="402"/>
    </i>
    <i r="2">
      <x v="413"/>
    </i>
    <i r="1">
      <x v="50"/>
    </i>
    <i r="2">
      <x v="30"/>
    </i>
    <i r="2">
      <x v="92"/>
    </i>
    <i r="2">
      <x v="127"/>
    </i>
    <i r="2">
      <x v="199"/>
    </i>
    <i r="1">
      <x v="57"/>
    </i>
    <i r="2">
      <x v="537"/>
    </i>
    <i r="2">
      <x v="554"/>
    </i>
    <i r="2">
      <x v="565"/>
    </i>
    <i r="2">
      <x v="602"/>
    </i>
    <i r="2">
      <x v="621"/>
    </i>
    <i r="1">
      <x v="58"/>
    </i>
    <i r="2">
      <x v="5"/>
    </i>
    <i r="2">
      <x v="65"/>
    </i>
    <i r="2">
      <x v="81"/>
    </i>
    <i r="2">
      <x v="141"/>
    </i>
    <i>
      <x v="4"/>
    </i>
    <i r="1">
      <x v="89"/>
    </i>
    <i r="2">
      <x v="219"/>
    </i>
    <i>
      <x v="5"/>
    </i>
    <i r="1">
      <x v="19"/>
    </i>
    <i r="2">
      <x v="11"/>
    </i>
    <i r="2">
      <x v="109"/>
    </i>
    <i r="1">
      <x v="36"/>
    </i>
    <i r="2">
      <x v="169"/>
    </i>
    <i>
      <x v="6"/>
    </i>
    <i r="1">
      <x v="6"/>
    </i>
    <i r="2">
      <x v="29"/>
    </i>
    <i r="2">
      <x v="71"/>
    </i>
    <i r="2">
      <x v="106"/>
    </i>
    <i r="2">
      <x v="693"/>
    </i>
    <i r="1">
      <x v="8"/>
    </i>
    <i r="2">
      <x v="541"/>
    </i>
    <i r="2">
      <x v="551"/>
    </i>
    <i r="2">
      <x v="615"/>
    </i>
    <i r="1">
      <x v="11"/>
    </i>
    <i r="2">
      <x v="164"/>
    </i>
    <i r="2">
      <x v="365"/>
    </i>
    <i r="2">
      <x v="489"/>
    </i>
    <i r="2">
      <x v="530"/>
    </i>
    <i r="2">
      <x v="557"/>
    </i>
    <i r="2">
      <x v="666"/>
    </i>
    <i r="2">
      <x v="688"/>
    </i>
    <i r="2">
      <x v="704"/>
    </i>
    <i r="1">
      <x v="39"/>
    </i>
    <i r="2">
      <x v="279"/>
    </i>
    <i r="2">
      <x v="375"/>
    </i>
    <i r="2">
      <x v="391"/>
    </i>
    <i r="2">
      <x v="418"/>
    </i>
    <i r="1">
      <x v="45"/>
    </i>
    <i r="2">
      <x v="157"/>
    </i>
    <i r="2">
      <x v="478"/>
    </i>
    <i r="2">
      <x v="685"/>
    </i>
    <i r="2">
      <x v="822"/>
    </i>
    <i r="1">
      <x v="64"/>
    </i>
    <i r="2">
      <x v="122"/>
    </i>
    <i r="2">
      <x v="248"/>
    </i>
    <i r="2">
      <x v="528"/>
    </i>
    <i r="2">
      <x v="545"/>
    </i>
    <i r="2">
      <x v="676"/>
    </i>
    <i r="1">
      <x v="68"/>
    </i>
    <i r="2">
      <x v="12"/>
    </i>
    <i r="2">
      <x v="434"/>
    </i>
    <i r="2">
      <x v="467"/>
    </i>
    <i r="2">
      <x v="609"/>
    </i>
    <i r="2">
      <x v="637"/>
    </i>
    <i r="2">
      <x v="820"/>
    </i>
    <i r="1">
      <x v="69"/>
    </i>
    <i r="2">
      <x v="542"/>
    </i>
    <i r="2">
      <x v="576"/>
    </i>
    <i r="2">
      <x v="620"/>
    </i>
    <i r="1">
      <x v="71"/>
    </i>
    <i r="2">
      <x v="439"/>
    </i>
    <i r="2">
      <x v="568"/>
    </i>
    <i r="2">
      <x v="573"/>
    </i>
    <i r="2">
      <x v="596"/>
    </i>
    <i r="2">
      <x v="601"/>
    </i>
    <i r="2">
      <x v="623"/>
    </i>
    <i r="2">
      <x v="627"/>
    </i>
    <i r="2">
      <x v="634"/>
    </i>
    <i r="1">
      <x v="99"/>
    </i>
    <i r="2">
      <x v="566"/>
    </i>
    <i r="2">
      <x v="570"/>
    </i>
    <i r="2">
      <x v="584"/>
    </i>
    <i r="2">
      <x v="588"/>
    </i>
    <i r="2">
      <x v="632"/>
    </i>
    <i>
      <x v="7"/>
    </i>
    <i r="1">
      <x v="34"/>
    </i>
    <i r="2">
      <x v="160"/>
    </i>
    <i r="2">
      <x v="309"/>
    </i>
    <i r="2">
      <x v="335"/>
    </i>
    <i r="2">
      <x v="494"/>
    </i>
    <i r="2">
      <x v="646"/>
    </i>
    <i>
      <x v="8"/>
    </i>
    <i r="1">
      <x v="35"/>
    </i>
    <i r="2">
      <x v="272"/>
    </i>
    <i>
      <x v="9"/>
    </i>
    <i r="1">
      <x v="1"/>
    </i>
    <i r="2">
      <x v="86"/>
    </i>
    <i r="2">
      <x v="90"/>
    </i>
    <i r="2">
      <x v="134"/>
    </i>
    <i r="2">
      <x v="547"/>
    </i>
    <i r="2">
      <x v="548"/>
    </i>
    <i r="2">
      <x v="558"/>
    </i>
    <i r="2">
      <x v="571"/>
    </i>
    <i r="1">
      <x v="73"/>
    </i>
    <i r="2">
      <x v="15"/>
    </i>
    <i r="2">
      <x v="27"/>
    </i>
    <i r="2">
      <x v="35"/>
    </i>
    <i r="2">
      <x v="38"/>
    </i>
    <i r="2">
      <x v="42"/>
    </i>
    <i r="2">
      <x v="51"/>
    </i>
    <i r="2">
      <x v="66"/>
    </i>
    <i r="2">
      <x v="70"/>
    </i>
    <i r="2">
      <x v="74"/>
    </i>
    <i r="2">
      <x v="77"/>
    </i>
    <i r="2">
      <x v="78"/>
    </i>
    <i r="2">
      <x v="101"/>
    </i>
    <i r="2">
      <x v="105"/>
    </i>
    <i r="2">
      <x v="132"/>
    </i>
    <i r="2">
      <x v="197"/>
    </i>
    <i r="2">
      <x v="205"/>
    </i>
    <i r="2">
      <x v="222"/>
    </i>
    <i r="2">
      <x v="362"/>
    </i>
    <i r="2">
      <x v="670"/>
    </i>
    <i r="2">
      <x v="689"/>
    </i>
    <i r="2">
      <x v="700"/>
    </i>
    <i r="2">
      <x v="715"/>
    </i>
    <i r="2">
      <x v="722"/>
    </i>
    <i r="2">
      <x v="753"/>
    </i>
    <i r="2">
      <x v="814"/>
    </i>
    <i r="1">
      <x v="74"/>
    </i>
    <i r="2">
      <x v="108"/>
    </i>
    <i r="2">
      <x v="170"/>
    </i>
    <i r="2">
      <x v="282"/>
    </i>
    <i r="2">
      <x v="597"/>
    </i>
    <i r="2">
      <x v="684"/>
    </i>
    <i r="1">
      <x v="77"/>
    </i>
    <i r="2">
      <x v="154"/>
    </i>
    <i r="2">
      <x v="165"/>
    </i>
    <i r="2">
      <x v="180"/>
    </i>
    <i r="2">
      <x v="187"/>
    </i>
    <i r="2">
      <x v="198"/>
    </i>
    <i r="2">
      <x v="208"/>
    </i>
    <i r="2">
      <x v="213"/>
    </i>
    <i r="2">
      <x v="264"/>
    </i>
    <i r="2">
      <x v="655"/>
    </i>
    <i r="2">
      <x v="657"/>
    </i>
    <i r="2">
      <x v="671"/>
    </i>
    <i r="1">
      <x v="88"/>
    </i>
    <i r="2">
      <x v="10"/>
    </i>
    <i r="2">
      <x v="39"/>
    </i>
    <i r="2">
      <x v="59"/>
    </i>
    <i r="2">
      <x v="103"/>
    </i>
    <i r="2">
      <x v="116"/>
    </i>
    <i r="2">
      <x v="190"/>
    </i>
    <i r="2">
      <x v="581"/>
    </i>
    <i r="2">
      <x v="599"/>
    </i>
    <i r="2">
      <x v="661"/>
    </i>
    <i>
      <x v="10"/>
    </i>
    <i r="1">
      <x v="27"/>
    </i>
    <i r="2">
      <x v="502"/>
    </i>
    <i r="2">
      <x v="540"/>
    </i>
    <i r="2">
      <x v="640"/>
    </i>
    <i r="2">
      <x v="662"/>
    </i>
    <i r="2">
      <x v="679"/>
    </i>
    <i r="1">
      <x v="46"/>
    </i>
    <i r="2">
      <x v="7"/>
    </i>
    <i r="2">
      <x v="69"/>
    </i>
    <i r="2">
      <x v="475"/>
    </i>
    <i r="2">
      <x v="533"/>
    </i>
    <i r="2">
      <x v="650"/>
    </i>
    <i r="2">
      <x v="663"/>
    </i>
    <i r="1">
      <x v="76"/>
    </i>
    <i r="2">
      <x v="8"/>
    </i>
    <i r="2">
      <x v="100"/>
    </i>
    <i r="2">
      <x v="135"/>
    </i>
    <i r="1">
      <x v="85"/>
    </i>
    <i r="2">
      <x v="503"/>
    </i>
    <i r="2">
      <x v="560"/>
    </i>
    <i r="2">
      <x v="680"/>
    </i>
    <i r="2">
      <x v="687"/>
    </i>
    <i r="1">
      <x v="87"/>
    </i>
    <i r="2">
      <x v="44"/>
    </i>
    <i r="2">
      <x v="93"/>
    </i>
    <i r="2">
      <x v="147"/>
    </i>
    <i r="2">
      <x v="575"/>
    </i>
    <i r="2">
      <x v="665"/>
    </i>
    <i r="1">
      <x v="93"/>
    </i>
    <i r="2">
      <x v="94"/>
    </i>
    <i r="2">
      <x v="97"/>
    </i>
    <i r="2">
      <x v="115"/>
    </i>
    <i r="2">
      <x v="626"/>
    </i>
    <i r="2">
      <x v="824"/>
    </i>
    <i r="1">
      <x v="94"/>
    </i>
    <i r="2">
      <x v="2"/>
    </i>
    <i r="2">
      <x v="247"/>
    </i>
    <i r="2">
      <x v="383"/>
    </i>
    <i r="2">
      <x v="471"/>
    </i>
    <i r="2">
      <x v="628"/>
    </i>
    <i r="2">
      <x v="678"/>
    </i>
    <i r="2">
      <x v="683"/>
    </i>
    <i r="1">
      <x v="101"/>
    </i>
    <i r="2">
      <x v="138"/>
    </i>
    <i r="2">
      <x v="312"/>
    </i>
    <i r="2">
      <x v="426"/>
    </i>
    <i r="2">
      <x v="473"/>
    </i>
    <i r="2">
      <x v="506"/>
    </i>
    <i r="2">
      <x v="519"/>
    </i>
    <i r="2">
      <x v="591"/>
    </i>
    <i r="2">
      <x v="598"/>
    </i>
    <i r="2">
      <x v="799"/>
    </i>
    <i r="2">
      <x v="827"/>
    </i>
    <i>
      <x v="11"/>
    </i>
    <i r="1">
      <x v="53"/>
    </i>
    <i r="2">
      <x v="648"/>
    </i>
    <i r="2">
      <x v="672"/>
    </i>
    <i r="2">
      <x v="690"/>
    </i>
    <i>
      <x v="12"/>
    </i>
    <i r="1">
      <x v="65"/>
    </i>
    <i r="2">
      <x v="3"/>
    </i>
    <i r="2">
      <x v="608"/>
    </i>
    <i r="2">
      <x v="658"/>
    </i>
    <i>
      <x v="13"/>
    </i>
    <i r="1">
      <x v="67"/>
    </i>
    <i r="2">
      <x v="673"/>
    </i>
    <i>
      <x v="14"/>
    </i>
    <i r="1">
      <x v="13"/>
    </i>
    <i r="2">
      <x v="251"/>
    </i>
    <i r="2">
      <x v="310"/>
    </i>
    <i r="2">
      <x v="368"/>
    </i>
    <i r="2">
      <x v="430"/>
    </i>
    <i r="2">
      <x v="527"/>
    </i>
    <i r="2">
      <x v="604"/>
    </i>
    <i r="2">
      <x v="668"/>
    </i>
    <i r="1">
      <x v="28"/>
    </i>
    <i r="2">
      <x v="21"/>
    </i>
    <i r="2">
      <x v="96"/>
    </i>
    <i r="2">
      <x v="111"/>
    </i>
    <i r="2">
      <x v="469"/>
    </i>
    <i r="2">
      <x v="518"/>
    </i>
    <i r="2">
      <x v="555"/>
    </i>
    <i r="1">
      <x v="63"/>
    </i>
    <i r="2">
      <x v="17"/>
    </i>
    <i r="2">
      <x v="32"/>
    </i>
    <i r="2">
      <x v="60"/>
    </i>
    <i r="2">
      <x v="142"/>
    </i>
    <i r="2">
      <x v="600"/>
    </i>
    <i r="1">
      <x v="75"/>
    </i>
    <i r="2">
      <x v="168"/>
    </i>
    <i r="2">
      <x v="218"/>
    </i>
    <i r="2">
      <x v="223"/>
    </i>
    <i r="2">
      <x v="226"/>
    </i>
    <i r="2">
      <x v="394"/>
    </i>
    <i r="2">
      <x v="395"/>
    </i>
    <i r="2">
      <x v="651"/>
    </i>
    <i r="1">
      <x v="86"/>
    </i>
    <i r="2">
      <x v="36"/>
    </i>
    <i r="2">
      <x v="67"/>
    </i>
    <i r="2">
      <x v="95"/>
    </i>
    <i r="2">
      <x v="125"/>
    </i>
    <i r="2">
      <x v="262"/>
    </i>
    <i r="2">
      <x v="363"/>
    </i>
    <i r="2">
      <x v="582"/>
    </i>
    <i r="2">
      <x v="682"/>
    </i>
    <i r="2">
      <x v="694"/>
    </i>
    <i>
      <x v="15"/>
    </i>
    <i r="1">
      <x v="15"/>
    </i>
    <i r="2">
      <x v="244"/>
    </i>
    <i r="2">
      <x v="315"/>
    </i>
    <i r="2">
      <x v="504"/>
    </i>
    <i r="2">
      <x v="589"/>
    </i>
    <i r="2">
      <x v="613"/>
    </i>
    <i r="1">
      <x v="16"/>
    </i>
    <i r="2">
      <x v="6"/>
    </i>
    <i r="2">
      <x v="64"/>
    </i>
    <i r="2">
      <x v="68"/>
    </i>
    <i r="2">
      <x v="144"/>
    </i>
    <i r="2">
      <x v="207"/>
    </i>
    <i r="2">
      <x v="228"/>
    </i>
    <i r="1">
      <x v="18"/>
    </i>
    <i r="2">
      <x v="26"/>
    </i>
    <i r="2">
      <x v="75"/>
    </i>
    <i r="2">
      <x v="91"/>
    </i>
    <i r="1">
      <x v="22"/>
    </i>
    <i r="2">
      <x v="249"/>
    </i>
    <i r="2">
      <x v="388"/>
    </i>
    <i r="2">
      <x v="415"/>
    </i>
    <i r="1">
      <x v="23"/>
    </i>
    <i r="2">
      <x v="457"/>
    </i>
    <i r="2">
      <x v="563"/>
    </i>
    <i r="1">
      <x v="24"/>
    </i>
    <i r="2">
      <x v="263"/>
    </i>
    <i r="2">
      <x v="405"/>
    </i>
    <i r="2">
      <x v="460"/>
    </i>
    <i r="2">
      <x v="639"/>
    </i>
    <i r="1">
      <x v="33"/>
    </i>
    <i r="2">
      <x v="14"/>
    </i>
    <i r="2">
      <x v="87"/>
    </i>
    <i r="2">
      <x v="107"/>
    </i>
    <i r="2">
      <x v="120"/>
    </i>
    <i r="2">
      <x v="231"/>
    </i>
    <i r="2">
      <x v="298"/>
    </i>
    <i r="2">
      <x v="482"/>
    </i>
    <i r="2">
      <x v="614"/>
    </i>
    <i r="1">
      <x v="44"/>
    </i>
    <i r="2">
      <x v="355"/>
    </i>
    <i r="2">
      <x v="367"/>
    </i>
    <i r="2">
      <x v="404"/>
    </i>
    <i r="2">
      <x v="476"/>
    </i>
    <i r="2">
      <x v="606"/>
    </i>
    <i r="1">
      <x v="54"/>
    </i>
    <i r="2">
      <x v="52"/>
    </i>
    <i r="2">
      <x v="83"/>
    </i>
    <i r="1">
      <x v="60"/>
    </i>
    <i r="2">
      <x v="1"/>
    </i>
    <i r="2">
      <x v="239"/>
    </i>
    <i r="2">
      <x v="525"/>
    </i>
    <i r="2">
      <x v="624"/>
    </i>
    <i r="1">
      <x v="79"/>
    </i>
    <i r="2">
      <x v="6"/>
    </i>
    <i r="2">
      <x v="56"/>
    </i>
    <i r="2">
      <x v="57"/>
    </i>
    <i r="2">
      <x v="88"/>
    </i>
    <i r="2">
      <x v="117"/>
    </i>
    <i r="1">
      <x v="98"/>
    </i>
    <i r="2">
      <x v="112"/>
    </i>
    <i r="2">
      <x v="603"/>
    </i>
    <i r="2">
      <x v="692"/>
    </i>
    <i>
      <x v="16"/>
    </i>
    <i r="1">
      <x v="7"/>
    </i>
    <i r="2">
      <x v="79"/>
    </i>
    <i r="2">
      <x v="99"/>
    </i>
    <i r="1">
      <x v="9"/>
    </i>
    <i r="2">
      <x v="54"/>
    </i>
    <i r="2">
      <x v="82"/>
    </i>
    <i r="2">
      <x v="429"/>
    </i>
    <i r="1">
      <x v="10"/>
    </i>
    <i r="2">
      <x v="202"/>
    </i>
    <i r="2">
      <x v="215"/>
    </i>
    <i r="2">
      <x v="348"/>
    </i>
    <i r="2">
      <x v="524"/>
    </i>
    <i r="2">
      <x v="569"/>
    </i>
    <i r="2">
      <x v="702"/>
    </i>
    <i r="1">
      <x v="31"/>
    </i>
    <i r="2">
      <x v="13"/>
    </i>
    <i r="2">
      <x v="19"/>
    </i>
    <i r="2">
      <x v="124"/>
    </i>
    <i r="2">
      <x v="625"/>
    </i>
    <i r="2">
      <x v="760"/>
    </i>
    <i r="2">
      <x v="812"/>
    </i>
    <i r="1">
      <x v="32"/>
    </i>
    <i r="2">
      <x v="250"/>
    </i>
    <i r="2">
      <x v="380"/>
    </i>
    <i r="2">
      <x v="659"/>
    </i>
    <i r="1">
      <x v="37"/>
    </i>
    <i r="2">
      <x v="126"/>
    </i>
    <i r="2">
      <x v="146"/>
    </i>
    <i r="2">
      <x v="230"/>
    </i>
    <i r="2">
      <x v="731"/>
    </i>
    <i r="1">
      <x v="43"/>
    </i>
    <i r="2">
      <x v="18"/>
    </i>
    <i r="2">
      <x v="84"/>
    </i>
    <i r="2">
      <x v="167"/>
    </i>
    <i r="2">
      <x v="185"/>
    </i>
    <i r="1">
      <x v="47"/>
    </i>
    <i r="2">
      <x v="22"/>
    </i>
    <i r="2">
      <x v="72"/>
    </i>
    <i r="2">
      <x v="123"/>
    </i>
    <i r="1">
      <x v="59"/>
    </i>
    <i r="2">
      <x v="369"/>
    </i>
    <i r="2">
      <x v="384"/>
    </i>
    <i r="2">
      <x v="535"/>
    </i>
    <i r="1">
      <x v="61"/>
    </i>
    <i r="2">
      <x v="320"/>
    </i>
    <i r="2">
      <x v="619"/>
    </i>
    <i r="1">
      <x v="80"/>
    </i>
    <i r="2">
      <x v="89"/>
    </i>
    <i r="2">
      <x v="118"/>
    </i>
    <i r="1">
      <x v="90"/>
    </i>
    <i r="2">
      <x v="372"/>
    </i>
    <i r="2">
      <x v="420"/>
    </i>
    <i r="2">
      <x v="539"/>
    </i>
    <i r="2">
      <x v="594"/>
    </i>
    <i r="1">
      <x v="91"/>
    </i>
    <i r="2">
      <x v="53"/>
    </i>
    <i r="2">
      <x v="593"/>
    </i>
    <i>
      <x v="17"/>
    </i>
    <i r="1">
      <x v="56"/>
    </i>
    <i r="2">
      <x v="285"/>
    </i>
    <i r="2">
      <x v="358"/>
    </i>
    <i r="2">
      <x v="377"/>
    </i>
    <i r="2">
      <x v="491"/>
    </i>
    <i r="2">
      <x v="578"/>
    </i>
    <i r="2">
      <x v="611"/>
    </i>
    <i r="2">
      <x v="641"/>
    </i>
    <i r="2">
      <x v="644"/>
    </i>
    <i r="1">
      <x v="62"/>
    </i>
    <i r="2">
      <x v="236"/>
    </i>
    <i r="2">
      <x v="258"/>
    </i>
    <i r="2">
      <x v="280"/>
    </i>
    <i r="2">
      <x v="487"/>
    </i>
    <i r="2">
      <x v="642"/>
    </i>
    <i r="2">
      <x v="699"/>
    </i>
    <i r="1">
      <x v="66"/>
    </i>
    <i r="2">
      <x v="196"/>
    </i>
    <i r="2">
      <x v="393"/>
    </i>
    <i r="2">
      <x v="456"/>
    </i>
    <i r="1">
      <x v="83"/>
    </i>
    <i r="2">
      <x v="4"/>
    </i>
    <i r="2">
      <x v="47"/>
    </i>
    <i r="2">
      <x v="133"/>
    </i>
    <i r="2">
      <x v="496"/>
    </i>
    <i r="2">
      <x v="721"/>
    </i>
    <i r="2">
      <x v="830"/>
    </i>
    <i r="1">
      <x v="97"/>
    </i>
    <i r="2">
      <x v="41"/>
    </i>
    <i r="2">
      <x v="49"/>
    </i>
    <i r="2">
      <x v="63"/>
    </i>
    <i r="2">
      <x v="80"/>
    </i>
    <i r="2">
      <x v="288"/>
    </i>
    <i>
      <x v="18"/>
    </i>
    <i r="1">
      <x v="3"/>
    </i>
    <i r="2">
      <x v="37"/>
    </i>
    <i r="2">
      <x v="50"/>
    </i>
    <i r="1">
      <x v="4"/>
    </i>
    <i r="2">
      <x v="246"/>
    </i>
    <i r="2">
      <x v="269"/>
    </i>
    <i r="2">
      <x v="446"/>
    </i>
    <i r="2">
      <x v="556"/>
    </i>
    <i r="2">
      <x v="645"/>
    </i>
    <i r="1">
      <x v="12"/>
    </i>
    <i r="2">
      <x/>
    </i>
    <i r="2">
      <x v="153"/>
    </i>
    <i r="2">
      <x v="178"/>
    </i>
    <i r="2">
      <x v="237"/>
    </i>
    <i r="2">
      <x v="442"/>
    </i>
    <i r="2">
      <x v="550"/>
    </i>
    <i r="2">
      <x v="559"/>
    </i>
    <i r="2">
      <x v="572"/>
    </i>
    <i r="2">
      <x v="616"/>
    </i>
    <i r="2">
      <x v="630"/>
    </i>
    <i r="2">
      <x v="638"/>
    </i>
    <i r="2">
      <x v="713"/>
    </i>
    <i r="2">
      <x v="825"/>
    </i>
    <i r="1">
      <x v="40"/>
    </i>
    <i r="2">
      <x v="24"/>
    </i>
    <i r="2">
      <x v="182"/>
    </i>
    <i r="2">
      <x v="532"/>
    </i>
    <i r="2">
      <x v="745"/>
    </i>
    <i r="1">
      <x v="95"/>
    </i>
    <i r="2">
      <x v="349"/>
    </i>
    <i r="2">
      <x v="398"/>
    </i>
    <i r="2">
      <x v="400"/>
    </i>
    <i r="2">
      <x v="406"/>
    </i>
    <i r="2">
      <x v="414"/>
    </i>
    <i r="2">
      <x v="437"/>
    </i>
    <i r="2">
      <x v="466"/>
    </i>
    <i r="2">
      <x v="622"/>
    </i>
    <i r="1">
      <x v="96"/>
    </i>
    <i r="2">
      <x v="256"/>
    </i>
    <i r="2">
      <x v="271"/>
    </i>
    <i r="2">
      <x v="289"/>
    </i>
    <i r="2">
      <x v="292"/>
    </i>
    <i r="2">
      <x v="583"/>
    </i>
    <i r="2">
      <x v="62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9" hier="-1"/>
  </pageFields>
  <dataFields count="3">
    <dataField name="Mandats accompagnés de pièces justificatives dématérialisées (taux) T4 2018" fld="19" subtotal="average" baseField="1" baseItem="17" numFmtId="9"/>
    <dataField name="Mandats accompagnés de pièces justificatives dématérialisées (taux)  T3 2019" fld="13" subtotal="average" baseField="1" baseItem="0" numFmtId="9"/>
    <dataField name="Moyenne de Indice évolution dématérialisation T4_2018/T3_2019 " fld="21" subtotal="average" baseField="2" baseItem="0" numFmtId="9"/>
  </dataFields>
  <formats count="900">
    <format dxfId="899">
      <pivotArea field="1" type="button" dataOnly="0" labelOnly="1" outline="0" axis="axisRow" fieldPosition="0"/>
    </format>
    <format dxfId="8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7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89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89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6" count="5">
            <x v="172"/>
            <x v="174"/>
            <x v="221"/>
            <x v="389"/>
            <x v="511"/>
          </reference>
        </references>
      </pivotArea>
    </format>
    <format dxfId="89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89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6" count="5">
            <x v="119"/>
            <x v="140"/>
            <x v="454"/>
            <x v="521"/>
            <x v="710"/>
          </reference>
        </references>
      </pivotArea>
    </format>
    <format dxfId="89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89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6" count="4">
            <x v="11"/>
            <x v="162"/>
            <x v="649"/>
            <x v="741"/>
          </reference>
        </references>
      </pivotArea>
    </format>
    <format dxfId="89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88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4"/>
          </reference>
          <reference field="6" count="2">
            <x v="252"/>
            <x v="484"/>
          </reference>
        </references>
      </pivotArea>
    </format>
    <format dxfId="88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88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6"/>
          </reference>
          <reference field="6" count="5">
            <x v="76"/>
            <x v="139"/>
            <x v="151"/>
            <x v="191"/>
            <x v="192"/>
          </reference>
        </references>
      </pivotArea>
    </format>
    <format dxfId="8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8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38"/>
          </reference>
          <reference field="6" count="2">
            <x v="25"/>
            <x v="216"/>
          </reference>
        </references>
      </pivotArea>
    </format>
    <format dxfId="88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88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42"/>
          </reference>
          <reference field="6" count="6">
            <x v="245"/>
            <x v="392"/>
            <x v="479"/>
            <x v="534"/>
            <x v="586"/>
            <x v="618"/>
          </reference>
        </references>
      </pivotArea>
    </format>
    <format dxfId="88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88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1"/>
          </reference>
          <reference field="6" count="7">
            <x v="242"/>
            <x v="341"/>
            <x v="373"/>
            <x v="374"/>
            <x v="458"/>
            <x v="531"/>
            <x v="607"/>
          </reference>
        </references>
      </pivotArea>
    </format>
    <format dxfId="8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87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5"/>
          </reference>
          <reference field="6" count="6">
            <x v="40"/>
            <x v="62"/>
            <x v="102"/>
            <x v="212"/>
            <x v="743"/>
            <x v="828"/>
          </reference>
        </references>
      </pivotArea>
    </format>
    <format dxfId="8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8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78"/>
          </reference>
          <reference field="6" count="6">
            <x v="33"/>
            <x v="45"/>
            <x v="73"/>
            <x v="121"/>
            <x v="173"/>
            <x v="179"/>
          </reference>
        </references>
      </pivotArea>
    </format>
    <format dxfId="8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8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81"/>
          </reference>
          <reference field="6" count="7">
            <x v="136"/>
            <x v="143"/>
            <x v="232"/>
            <x v="379"/>
            <x v="451"/>
            <x v="480"/>
            <x v="507"/>
          </reference>
        </references>
      </pivotArea>
    </format>
    <format dxfId="8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87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6" count="5">
            <x v="538"/>
            <x v="544"/>
            <x v="561"/>
            <x v="574"/>
            <x v="635"/>
          </reference>
        </references>
      </pivotArea>
    </format>
    <format dxfId="872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87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87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0"/>
          </reference>
          <reference field="6" count="5">
            <x v="110"/>
            <x v="490"/>
            <x v="643"/>
            <x v="656"/>
            <x v="826"/>
          </reference>
        </references>
      </pivotArea>
    </format>
    <format dxfId="86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86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5"/>
          </reference>
          <reference field="6" count="3">
            <x v="104"/>
            <x v="114"/>
            <x v="585"/>
          </reference>
        </references>
      </pivotArea>
    </format>
    <format dxfId="86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86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86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86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52"/>
          </reference>
          <reference field="6" count="4">
            <x v="46"/>
            <x v="113"/>
            <x v="411"/>
            <x v="819"/>
          </reference>
        </references>
      </pivotArea>
    </format>
    <format dxfId="86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86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72"/>
          </reference>
          <reference field="6" count="4">
            <x v="34"/>
            <x v="55"/>
            <x v="176"/>
            <x v="463"/>
          </reference>
        </references>
      </pivotArea>
    </format>
    <format dxfId="86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86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82"/>
          </reference>
          <reference field="6" count="6">
            <x v="16"/>
            <x v="274"/>
            <x v="438"/>
            <x v="636"/>
            <x v="652"/>
            <x v="653"/>
          </reference>
        </references>
      </pivotArea>
    </format>
    <format dxfId="85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85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85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85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00"/>
          </reference>
          <reference field="6" count="5">
            <x v="253"/>
            <x v="255"/>
            <x v="408"/>
            <x v="508"/>
            <x v="610"/>
          </reference>
        </references>
      </pivotArea>
    </format>
    <format dxfId="855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85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85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85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85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30"/>
          </reference>
          <reference field="6" count="6">
            <x v="352"/>
            <x v="417"/>
            <x v="562"/>
            <x v="595"/>
            <x v="605"/>
            <x v="669"/>
          </reference>
        </references>
      </pivotArea>
    </format>
    <format dxfId="85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84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48"/>
          </reference>
          <reference field="6" count="7">
            <x v="347"/>
            <x v="370"/>
            <x v="440"/>
            <x v="498"/>
            <x v="592"/>
            <x v="633"/>
            <x v="647"/>
          </reference>
        </references>
      </pivotArea>
    </format>
    <format dxfId="84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84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70"/>
          </reference>
          <reference field="6" count="6">
            <x v="465"/>
            <x v="495"/>
            <x v="517"/>
            <x v="536"/>
            <x v="617"/>
            <x v="681"/>
          </reference>
        </references>
      </pivotArea>
    </format>
    <format dxfId="846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84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84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7"/>
          </reference>
          <reference field="6" count="4">
            <x v="300"/>
            <x v="376"/>
            <x v="501"/>
            <x v="522"/>
          </reference>
        </references>
      </pivotArea>
    </format>
    <format dxfId="84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84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29"/>
          </reference>
          <reference field="6" count="5">
            <x v="276"/>
            <x v="455"/>
            <x v="546"/>
            <x v="552"/>
            <x v="612"/>
          </reference>
        </references>
      </pivotArea>
    </format>
    <format dxfId="84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84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49"/>
          </reference>
          <reference field="6" count="4">
            <x v="156"/>
            <x v="281"/>
            <x v="402"/>
            <x v="413"/>
          </reference>
        </references>
      </pivotArea>
    </format>
    <format dxfId="83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83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0"/>
          </reference>
          <reference field="6" count="4">
            <x v="30"/>
            <x v="92"/>
            <x v="127"/>
            <x v="199"/>
          </reference>
        </references>
      </pivotArea>
    </format>
    <format dxfId="83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83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7"/>
          </reference>
          <reference field="6" count="5">
            <x v="537"/>
            <x v="554"/>
            <x v="565"/>
            <x v="602"/>
            <x v="621"/>
          </reference>
        </references>
      </pivotArea>
    </format>
    <format dxfId="83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83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8"/>
          </reference>
          <reference field="6" count="4">
            <x v="5"/>
            <x v="65"/>
            <x v="81"/>
            <x v="141"/>
          </reference>
        </references>
      </pivotArea>
    </format>
    <format dxfId="833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83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83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830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82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82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9"/>
          </reference>
          <reference field="6" count="2">
            <x v="11"/>
            <x v="109"/>
          </reference>
        </references>
      </pivotArea>
    </format>
    <format dxfId="82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82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6"/>
          </reference>
          <reference field="6" count="1">
            <x v="169"/>
          </reference>
        </references>
      </pivotArea>
    </format>
    <format dxfId="825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82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82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6" count="4">
            <x v="29"/>
            <x v="71"/>
            <x v="106"/>
            <x v="693"/>
          </reference>
        </references>
      </pivotArea>
    </format>
    <format dxfId="82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82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6" count="3">
            <x v="541"/>
            <x v="551"/>
            <x v="615"/>
          </reference>
        </references>
      </pivotArea>
    </format>
    <format dxfId="82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81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1"/>
          </reference>
          <reference field="6" count="8">
            <x v="164"/>
            <x v="365"/>
            <x v="489"/>
            <x v="530"/>
            <x v="557"/>
            <x v="666"/>
            <x v="688"/>
            <x v="704"/>
          </reference>
        </references>
      </pivotArea>
    </format>
    <format dxfId="81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81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6" count="4">
            <x v="279"/>
            <x v="375"/>
            <x v="391"/>
            <x v="418"/>
          </reference>
        </references>
      </pivotArea>
    </format>
    <format dxfId="81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81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45"/>
          </reference>
          <reference field="6" count="4">
            <x v="157"/>
            <x v="478"/>
            <x v="685"/>
            <x v="822"/>
          </reference>
        </references>
      </pivotArea>
    </format>
    <format dxfId="81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81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4"/>
          </reference>
          <reference field="6" count="5">
            <x v="122"/>
            <x v="248"/>
            <x v="528"/>
            <x v="545"/>
            <x v="676"/>
          </reference>
        </references>
      </pivotArea>
    </format>
    <format dxfId="81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81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6" count="6">
            <x v="12"/>
            <x v="434"/>
            <x v="467"/>
            <x v="609"/>
            <x v="637"/>
            <x v="820"/>
          </reference>
        </references>
      </pivotArea>
    </format>
    <format dxfId="81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8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9"/>
          </reference>
          <reference field="6" count="3">
            <x v="542"/>
            <x v="576"/>
            <x v="620"/>
          </reference>
        </references>
      </pivotArea>
    </format>
    <format dxfId="80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8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71"/>
          </reference>
          <reference field="6" count="8">
            <x v="439"/>
            <x v="568"/>
            <x v="573"/>
            <x v="596"/>
            <x v="601"/>
            <x v="623"/>
            <x v="627"/>
            <x v="634"/>
          </reference>
        </references>
      </pivotArea>
    </format>
    <format dxfId="80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8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99"/>
          </reference>
          <reference field="6" count="5">
            <x v="566"/>
            <x v="570"/>
            <x v="584"/>
            <x v="588"/>
            <x v="632"/>
          </reference>
        </references>
      </pivotArea>
    </format>
    <format dxfId="804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80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80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34"/>
          </reference>
          <reference field="6" count="5">
            <x v="160"/>
            <x v="309"/>
            <x v="335"/>
            <x v="494"/>
            <x v="646"/>
          </reference>
        </references>
      </pivotArea>
    </format>
    <format dxfId="801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80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79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35"/>
          </reference>
          <reference field="6" count="1">
            <x v="272"/>
          </reference>
        </references>
      </pivotArea>
    </format>
    <format dxfId="798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7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7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6" count="7">
            <x v="86"/>
            <x v="90"/>
            <x v="134"/>
            <x v="547"/>
            <x v="548"/>
            <x v="558"/>
            <x v="571"/>
          </reference>
        </references>
      </pivotArea>
    </format>
    <format dxfId="7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7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3"/>
          </reference>
          <reference field="6" count="25">
            <x v="15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97"/>
            <x v="205"/>
            <x v="222"/>
            <x v="362"/>
            <x v="670"/>
            <x v="689"/>
            <x v="700"/>
            <x v="715"/>
            <x v="722"/>
            <x v="753"/>
            <x v="814"/>
          </reference>
        </references>
      </pivotArea>
    </format>
    <format dxfId="7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7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4"/>
          </reference>
          <reference field="6" count="5">
            <x v="108"/>
            <x v="170"/>
            <x v="282"/>
            <x v="597"/>
            <x v="684"/>
          </reference>
        </references>
      </pivotArea>
    </format>
    <format dxfId="7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7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7"/>
          </reference>
          <reference field="6" count="11">
            <x v="154"/>
            <x v="165"/>
            <x v="180"/>
            <x v="187"/>
            <x v="198"/>
            <x v="208"/>
            <x v="213"/>
            <x v="264"/>
            <x v="655"/>
            <x v="657"/>
            <x v="671"/>
          </reference>
        </references>
      </pivotArea>
    </format>
    <format dxfId="7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7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88"/>
          </reference>
          <reference field="6" count="9">
            <x v="10"/>
            <x v="39"/>
            <x v="59"/>
            <x v="103"/>
            <x v="116"/>
            <x v="190"/>
            <x v="581"/>
            <x v="599"/>
            <x v="661"/>
          </reference>
        </references>
      </pivotArea>
    </format>
    <format dxfId="787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7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7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78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78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78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78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76"/>
          </reference>
          <reference field="6" count="3">
            <x v="8"/>
            <x v="100"/>
            <x v="135"/>
          </reference>
        </references>
      </pivotArea>
    </format>
    <format dxfId="7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77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7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7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7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7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7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77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94"/>
          </reference>
          <reference field="6" count="7">
            <x v="2"/>
            <x v="247"/>
            <x v="383"/>
            <x v="471"/>
            <x v="628"/>
            <x v="678"/>
            <x v="683"/>
          </reference>
        </references>
      </pivotArea>
    </format>
    <format dxfId="7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77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01"/>
          </reference>
          <reference field="6" count="10">
            <x v="138"/>
            <x v="312"/>
            <x v="426"/>
            <x v="473"/>
            <x v="506"/>
            <x v="519"/>
            <x v="591"/>
            <x v="598"/>
            <x v="799"/>
            <x v="827"/>
          </reference>
        </references>
      </pivotArea>
    </format>
    <format dxfId="770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76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76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53"/>
          </reference>
          <reference field="6" count="3">
            <x v="648"/>
            <x v="672"/>
            <x v="690"/>
          </reference>
        </references>
      </pivotArea>
    </format>
    <format dxfId="767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76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76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65"/>
          </reference>
          <reference field="6" count="3">
            <x v="3"/>
            <x v="608"/>
            <x v="658"/>
          </reference>
        </references>
      </pivotArea>
    </format>
    <format dxfId="764">
      <pivotArea collapsedLevelsAreSubtotals="1" fieldPosition="0">
        <references count="2">
          <reference field="4294967294" count="1" selected="0">
            <x v="0"/>
          </reference>
          <reference field="1" count="1">
            <x v="13"/>
          </reference>
        </references>
      </pivotArea>
    </format>
    <format dxfId="76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76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761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76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75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3"/>
          </reference>
          <reference field="6" count="7">
            <x v="251"/>
            <x v="310"/>
            <x v="368"/>
            <x v="430"/>
            <x v="527"/>
            <x v="604"/>
            <x v="668"/>
          </reference>
        </references>
      </pivotArea>
    </format>
    <format dxfId="75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75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28"/>
          </reference>
          <reference field="6" count="6">
            <x v="21"/>
            <x v="96"/>
            <x v="111"/>
            <x v="469"/>
            <x v="518"/>
            <x v="555"/>
          </reference>
        </references>
      </pivotArea>
    </format>
    <format dxfId="75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75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63"/>
          </reference>
          <reference field="6" count="5">
            <x v="17"/>
            <x v="32"/>
            <x v="60"/>
            <x v="142"/>
            <x v="600"/>
          </reference>
        </references>
      </pivotArea>
    </format>
    <format dxfId="75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75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75"/>
          </reference>
          <reference field="6" count="7">
            <x v="168"/>
            <x v="218"/>
            <x v="223"/>
            <x v="226"/>
            <x v="394"/>
            <x v="395"/>
            <x v="651"/>
          </reference>
        </references>
      </pivotArea>
    </format>
    <format dxfId="75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75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86"/>
          </reference>
          <reference field="6" count="9">
            <x v="36"/>
            <x v="67"/>
            <x v="95"/>
            <x v="125"/>
            <x v="262"/>
            <x v="363"/>
            <x v="582"/>
            <x v="682"/>
            <x v="694"/>
          </reference>
        </references>
      </pivotArea>
    </format>
    <format dxfId="750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74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7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5"/>
          </reference>
          <reference field="6" count="5">
            <x v="244"/>
            <x v="315"/>
            <x v="504"/>
            <x v="589"/>
            <x v="613"/>
          </reference>
        </references>
      </pivotArea>
    </format>
    <format dxfId="74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74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6"/>
          </reference>
          <reference field="6" count="6">
            <x v="6"/>
            <x v="64"/>
            <x v="68"/>
            <x v="144"/>
            <x v="207"/>
            <x v="228"/>
          </reference>
        </references>
      </pivotArea>
    </format>
    <format dxfId="74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74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8"/>
          </reference>
          <reference field="6" count="3">
            <x v="26"/>
            <x v="75"/>
            <x v="91"/>
          </reference>
        </references>
      </pivotArea>
    </format>
    <format dxfId="74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74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2"/>
          </reference>
          <reference field="6" count="3">
            <x v="249"/>
            <x v="388"/>
            <x v="415"/>
          </reference>
        </references>
      </pivotArea>
    </format>
    <format dxfId="74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74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3"/>
          </reference>
          <reference field="6" count="2">
            <x v="457"/>
            <x v="563"/>
          </reference>
        </references>
      </pivotArea>
    </format>
    <format dxfId="73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73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4"/>
          </reference>
          <reference field="6" count="4">
            <x v="263"/>
            <x v="405"/>
            <x v="460"/>
            <x v="639"/>
          </reference>
        </references>
      </pivotArea>
    </format>
    <format dxfId="73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73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33"/>
          </reference>
          <reference field="6" count="8">
            <x v="14"/>
            <x v="87"/>
            <x v="107"/>
            <x v="120"/>
            <x v="231"/>
            <x v="298"/>
            <x v="482"/>
            <x v="614"/>
          </reference>
        </references>
      </pivotArea>
    </format>
    <format dxfId="73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73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44"/>
          </reference>
          <reference field="6" count="5">
            <x v="355"/>
            <x v="367"/>
            <x v="404"/>
            <x v="476"/>
            <x v="606"/>
          </reference>
        </references>
      </pivotArea>
    </format>
    <format dxfId="73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73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54"/>
          </reference>
          <reference field="6" count="2">
            <x v="52"/>
            <x v="83"/>
          </reference>
        </references>
      </pivotArea>
    </format>
    <format dxfId="73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73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60"/>
          </reference>
          <reference field="6" count="4">
            <x v="1"/>
            <x v="239"/>
            <x v="525"/>
            <x v="624"/>
          </reference>
        </references>
      </pivotArea>
    </format>
    <format dxfId="72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72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79"/>
          </reference>
          <reference field="6" count="5">
            <x v="6"/>
            <x v="56"/>
            <x v="57"/>
            <x v="88"/>
            <x v="117"/>
          </reference>
        </references>
      </pivotArea>
    </format>
    <format dxfId="72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72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725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72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72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7"/>
          </reference>
          <reference field="6" count="2">
            <x v="79"/>
            <x v="99"/>
          </reference>
        </references>
      </pivotArea>
    </format>
    <format dxfId="72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72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"/>
          </reference>
          <reference field="6" count="3">
            <x v="54"/>
            <x v="82"/>
            <x v="429"/>
          </reference>
        </references>
      </pivotArea>
    </format>
    <format dxfId="72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71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10"/>
          </reference>
          <reference field="6" count="6">
            <x v="202"/>
            <x v="215"/>
            <x v="348"/>
            <x v="524"/>
            <x v="569"/>
            <x v="702"/>
          </reference>
        </references>
      </pivotArea>
    </format>
    <format dxfId="71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71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1"/>
          </reference>
          <reference field="6" count="6">
            <x v="13"/>
            <x v="19"/>
            <x v="124"/>
            <x v="625"/>
            <x v="760"/>
            <x v="812"/>
          </reference>
        </references>
      </pivotArea>
    </format>
    <format dxfId="71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71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2"/>
          </reference>
          <reference field="6" count="3">
            <x v="250"/>
            <x v="380"/>
            <x v="659"/>
          </reference>
        </references>
      </pivotArea>
    </format>
    <format dxfId="71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71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7"/>
          </reference>
          <reference field="6" count="4">
            <x v="126"/>
            <x v="146"/>
            <x v="230"/>
            <x v="731"/>
          </reference>
        </references>
      </pivotArea>
    </format>
    <format dxfId="71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71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43"/>
          </reference>
          <reference field="6" count="4">
            <x v="18"/>
            <x v="84"/>
            <x v="167"/>
            <x v="185"/>
          </reference>
        </references>
      </pivotArea>
    </format>
    <format dxfId="71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7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47"/>
          </reference>
          <reference field="6" count="3">
            <x v="22"/>
            <x v="72"/>
            <x v="123"/>
          </reference>
        </references>
      </pivotArea>
    </format>
    <format dxfId="70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7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59"/>
          </reference>
          <reference field="6" count="3">
            <x v="369"/>
            <x v="384"/>
            <x v="535"/>
          </reference>
        </references>
      </pivotArea>
    </format>
    <format dxfId="70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7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61"/>
          </reference>
          <reference field="6" count="2">
            <x v="320"/>
            <x v="619"/>
          </reference>
        </references>
      </pivotArea>
    </format>
    <format dxfId="70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7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80"/>
          </reference>
          <reference field="6" count="2">
            <x v="89"/>
            <x v="118"/>
          </reference>
        </references>
      </pivotArea>
    </format>
    <format dxfId="70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70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0"/>
          </reference>
          <reference field="6" count="4">
            <x v="372"/>
            <x v="420"/>
            <x v="539"/>
            <x v="594"/>
          </reference>
        </references>
      </pivotArea>
    </format>
    <format dxfId="70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69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1"/>
          </reference>
          <reference field="6" count="2">
            <x v="53"/>
            <x v="593"/>
          </reference>
        </references>
      </pivotArea>
    </format>
    <format dxfId="698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6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6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56"/>
          </reference>
          <reference field="6" count="8">
            <x v="285"/>
            <x v="358"/>
            <x v="377"/>
            <x v="491"/>
            <x v="578"/>
            <x v="611"/>
            <x v="641"/>
            <x v="644"/>
          </reference>
        </references>
      </pivotArea>
    </format>
    <format dxfId="6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6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62"/>
          </reference>
          <reference field="6" count="6">
            <x v="236"/>
            <x v="258"/>
            <x v="280"/>
            <x v="487"/>
            <x v="642"/>
            <x v="699"/>
          </reference>
        </references>
      </pivotArea>
    </format>
    <format dxfId="6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6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66"/>
          </reference>
          <reference field="6" count="3">
            <x v="196"/>
            <x v="393"/>
            <x v="456"/>
          </reference>
        </references>
      </pivotArea>
    </format>
    <format dxfId="6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6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83"/>
          </reference>
          <reference field="6" count="6">
            <x v="4"/>
            <x v="47"/>
            <x v="133"/>
            <x v="496"/>
            <x v="721"/>
            <x v="830"/>
          </reference>
        </references>
      </pivotArea>
    </format>
    <format dxfId="6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6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97"/>
          </reference>
          <reference field="6" count="5">
            <x v="41"/>
            <x v="49"/>
            <x v="63"/>
            <x v="80"/>
            <x v="288"/>
          </reference>
        </references>
      </pivotArea>
    </format>
    <format dxfId="687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6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6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3"/>
          </reference>
          <reference field="6" count="2">
            <x v="37"/>
            <x v="50"/>
          </reference>
        </references>
      </pivotArea>
    </format>
    <format dxfId="68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68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4"/>
          </reference>
          <reference field="6" count="5">
            <x v="246"/>
            <x v="269"/>
            <x v="446"/>
            <x v="556"/>
            <x v="645"/>
          </reference>
        </references>
      </pivotArea>
    </format>
    <format dxfId="68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68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6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67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40"/>
          </reference>
          <reference field="6" count="4">
            <x v="24"/>
            <x v="182"/>
            <x v="532"/>
            <x v="745"/>
          </reference>
        </references>
      </pivotArea>
    </format>
    <format dxfId="6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6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6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6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96"/>
          </reference>
          <reference field="6" count="6">
            <x v="256"/>
            <x v="271"/>
            <x v="289"/>
            <x v="292"/>
            <x v="583"/>
            <x v="629"/>
          </reference>
        </references>
      </pivotArea>
    </format>
    <format dxfId="674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67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67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6" count="5">
            <x v="172"/>
            <x v="174"/>
            <x v="221"/>
            <x v="389"/>
            <x v="511"/>
          </reference>
        </references>
      </pivotArea>
    </format>
    <format dxfId="67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7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6" count="5">
            <x v="119"/>
            <x v="140"/>
            <x v="454"/>
            <x v="521"/>
            <x v="710"/>
          </reference>
        </references>
      </pivotArea>
    </format>
    <format dxfId="66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66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6" count="4">
            <x v="11"/>
            <x v="162"/>
            <x v="649"/>
            <x v="741"/>
          </reference>
        </references>
      </pivotArea>
    </format>
    <format dxfId="66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66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4"/>
          </reference>
          <reference field="6" count="2">
            <x v="252"/>
            <x v="484"/>
          </reference>
        </references>
      </pivotArea>
    </format>
    <format dxfId="66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66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6"/>
          </reference>
          <reference field="6" count="5">
            <x v="76"/>
            <x v="139"/>
            <x v="151"/>
            <x v="191"/>
            <x v="192"/>
          </reference>
        </references>
      </pivotArea>
    </format>
    <format dxfId="66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66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38"/>
          </reference>
          <reference field="6" count="2">
            <x v="25"/>
            <x v="216"/>
          </reference>
        </references>
      </pivotArea>
    </format>
    <format dxfId="66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66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42"/>
          </reference>
          <reference field="6" count="6">
            <x v="245"/>
            <x v="392"/>
            <x v="479"/>
            <x v="534"/>
            <x v="586"/>
            <x v="618"/>
          </reference>
        </references>
      </pivotArea>
    </format>
    <format dxfId="65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65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1"/>
          </reference>
          <reference field="6" count="7">
            <x v="242"/>
            <x v="341"/>
            <x v="373"/>
            <x v="374"/>
            <x v="458"/>
            <x v="531"/>
            <x v="607"/>
          </reference>
        </references>
      </pivotArea>
    </format>
    <format dxfId="65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65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5"/>
          </reference>
          <reference field="6" count="6">
            <x v="40"/>
            <x v="62"/>
            <x v="102"/>
            <x v="212"/>
            <x v="743"/>
            <x v="828"/>
          </reference>
        </references>
      </pivotArea>
    </format>
    <format dxfId="65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65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78"/>
          </reference>
          <reference field="6" count="6">
            <x v="33"/>
            <x v="45"/>
            <x v="73"/>
            <x v="121"/>
            <x v="173"/>
            <x v="179"/>
          </reference>
        </references>
      </pivotArea>
    </format>
    <format dxfId="65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65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81"/>
          </reference>
          <reference field="6" count="7">
            <x v="136"/>
            <x v="143"/>
            <x v="232"/>
            <x v="379"/>
            <x v="451"/>
            <x v="480"/>
            <x v="507"/>
          </reference>
        </references>
      </pivotArea>
    </format>
    <format dxfId="65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65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6" count="5">
            <x v="538"/>
            <x v="544"/>
            <x v="561"/>
            <x v="574"/>
            <x v="635"/>
          </reference>
        </references>
      </pivotArea>
    </format>
    <format dxfId="649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64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64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0"/>
          </reference>
          <reference field="6" count="5">
            <x v="110"/>
            <x v="490"/>
            <x v="643"/>
            <x v="656"/>
            <x v="826"/>
          </reference>
        </references>
      </pivotArea>
    </format>
    <format dxfId="64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64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5"/>
          </reference>
          <reference field="6" count="3">
            <x v="104"/>
            <x v="114"/>
            <x v="585"/>
          </reference>
        </references>
      </pivotArea>
    </format>
    <format dxfId="64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64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64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64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52"/>
          </reference>
          <reference field="6" count="4">
            <x v="46"/>
            <x v="113"/>
            <x v="411"/>
            <x v="819"/>
          </reference>
        </references>
      </pivotArea>
    </format>
    <format dxfId="64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63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72"/>
          </reference>
          <reference field="6" count="4">
            <x v="34"/>
            <x v="55"/>
            <x v="176"/>
            <x v="463"/>
          </reference>
        </references>
      </pivotArea>
    </format>
    <format dxfId="63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63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82"/>
          </reference>
          <reference field="6" count="6">
            <x v="16"/>
            <x v="274"/>
            <x v="438"/>
            <x v="636"/>
            <x v="652"/>
            <x v="653"/>
          </reference>
        </references>
      </pivotArea>
    </format>
    <format dxfId="63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6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63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63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00"/>
          </reference>
          <reference field="6" count="5">
            <x v="253"/>
            <x v="255"/>
            <x v="408"/>
            <x v="508"/>
            <x v="610"/>
          </reference>
        </references>
      </pivotArea>
    </format>
    <format dxfId="632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63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63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62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62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30"/>
          </reference>
          <reference field="6" count="6">
            <x v="352"/>
            <x v="417"/>
            <x v="562"/>
            <x v="595"/>
            <x v="605"/>
            <x v="669"/>
          </reference>
        </references>
      </pivotArea>
    </format>
    <format dxfId="62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62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48"/>
          </reference>
          <reference field="6" count="7">
            <x v="347"/>
            <x v="370"/>
            <x v="440"/>
            <x v="498"/>
            <x v="592"/>
            <x v="633"/>
            <x v="647"/>
          </reference>
        </references>
      </pivotArea>
    </format>
    <format dxfId="62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62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70"/>
          </reference>
          <reference field="6" count="6">
            <x v="465"/>
            <x v="495"/>
            <x v="517"/>
            <x v="536"/>
            <x v="617"/>
            <x v="681"/>
          </reference>
        </references>
      </pivotArea>
    </format>
    <format dxfId="623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62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62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7"/>
          </reference>
          <reference field="6" count="4">
            <x v="300"/>
            <x v="376"/>
            <x v="501"/>
            <x v="522"/>
          </reference>
        </references>
      </pivotArea>
    </format>
    <format dxfId="62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61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29"/>
          </reference>
          <reference field="6" count="5">
            <x v="276"/>
            <x v="455"/>
            <x v="546"/>
            <x v="552"/>
            <x v="612"/>
          </reference>
        </references>
      </pivotArea>
    </format>
    <format dxfId="61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61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49"/>
          </reference>
          <reference field="6" count="4">
            <x v="156"/>
            <x v="281"/>
            <x v="402"/>
            <x v="413"/>
          </reference>
        </references>
      </pivotArea>
    </format>
    <format dxfId="61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61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0"/>
          </reference>
          <reference field="6" count="4">
            <x v="30"/>
            <x v="92"/>
            <x v="127"/>
            <x v="199"/>
          </reference>
        </references>
      </pivotArea>
    </format>
    <format dxfId="61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61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7"/>
          </reference>
          <reference field="6" count="5">
            <x v="537"/>
            <x v="554"/>
            <x v="565"/>
            <x v="602"/>
            <x v="621"/>
          </reference>
        </references>
      </pivotArea>
    </format>
    <format dxfId="61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61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8"/>
          </reference>
          <reference field="6" count="4">
            <x v="5"/>
            <x v="65"/>
            <x v="81"/>
            <x v="141"/>
          </reference>
        </references>
      </pivotArea>
    </format>
    <format dxfId="610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60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60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607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60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6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9"/>
          </reference>
          <reference field="6" count="2">
            <x v="11"/>
            <x v="109"/>
          </reference>
        </references>
      </pivotArea>
    </format>
    <format dxfId="60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6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6"/>
          </reference>
          <reference field="6" count="1">
            <x v="169"/>
          </reference>
        </references>
      </pivotArea>
    </format>
    <format dxfId="602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60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60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6" count="4">
            <x v="29"/>
            <x v="71"/>
            <x v="106"/>
            <x v="693"/>
          </reference>
        </references>
      </pivotArea>
    </format>
    <format dxfId="59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5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6" count="3">
            <x v="541"/>
            <x v="551"/>
            <x v="615"/>
          </reference>
        </references>
      </pivotArea>
    </format>
    <format dxfId="5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5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1"/>
          </reference>
          <reference field="6" count="8">
            <x v="164"/>
            <x v="365"/>
            <x v="489"/>
            <x v="530"/>
            <x v="557"/>
            <x v="666"/>
            <x v="688"/>
            <x v="704"/>
          </reference>
        </references>
      </pivotArea>
    </format>
    <format dxfId="5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5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6" count="4">
            <x v="279"/>
            <x v="375"/>
            <x v="391"/>
            <x v="418"/>
          </reference>
        </references>
      </pivotArea>
    </format>
    <format dxfId="5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5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45"/>
          </reference>
          <reference field="6" count="4">
            <x v="157"/>
            <x v="478"/>
            <x v="685"/>
            <x v="822"/>
          </reference>
        </references>
      </pivotArea>
    </format>
    <format dxfId="5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5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4"/>
          </reference>
          <reference field="6" count="5">
            <x v="122"/>
            <x v="248"/>
            <x v="528"/>
            <x v="545"/>
            <x v="676"/>
          </reference>
        </references>
      </pivotArea>
    </format>
    <format dxfId="5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5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6" count="6">
            <x v="12"/>
            <x v="434"/>
            <x v="467"/>
            <x v="609"/>
            <x v="637"/>
            <x v="820"/>
          </reference>
        </references>
      </pivotArea>
    </format>
    <format dxfId="58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58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9"/>
          </reference>
          <reference field="6" count="3">
            <x v="542"/>
            <x v="576"/>
            <x v="620"/>
          </reference>
        </references>
      </pivotArea>
    </format>
    <format dxfId="58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58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71"/>
          </reference>
          <reference field="6" count="8">
            <x v="439"/>
            <x v="568"/>
            <x v="573"/>
            <x v="596"/>
            <x v="601"/>
            <x v="623"/>
            <x v="627"/>
            <x v="634"/>
          </reference>
        </references>
      </pivotArea>
    </format>
    <format dxfId="58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5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99"/>
          </reference>
          <reference field="6" count="5">
            <x v="566"/>
            <x v="570"/>
            <x v="584"/>
            <x v="588"/>
            <x v="632"/>
          </reference>
        </references>
      </pivotArea>
    </format>
    <format dxfId="581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5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57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34"/>
          </reference>
          <reference field="6" count="5">
            <x v="160"/>
            <x v="309"/>
            <x v="335"/>
            <x v="494"/>
            <x v="646"/>
          </reference>
        </references>
      </pivotArea>
    </format>
    <format dxfId="578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57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57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35"/>
          </reference>
          <reference field="6" count="1">
            <x v="272"/>
          </reference>
        </references>
      </pivotArea>
    </format>
    <format dxfId="575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5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57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6" count="7">
            <x v="86"/>
            <x v="90"/>
            <x v="134"/>
            <x v="547"/>
            <x v="548"/>
            <x v="558"/>
            <x v="571"/>
          </reference>
        </references>
      </pivotArea>
    </format>
    <format dxfId="5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57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3"/>
          </reference>
          <reference field="6" count="25">
            <x v="15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97"/>
            <x v="205"/>
            <x v="222"/>
            <x v="362"/>
            <x v="670"/>
            <x v="689"/>
            <x v="700"/>
            <x v="715"/>
            <x v="722"/>
            <x v="753"/>
            <x v="814"/>
          </reference>
        </references>
      </pivotArea>
    </format>
    <format dxfId="57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56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4"/>
          </reference>
          <reference field="6" count="5">
            <x v="108"/>
            <x v="170"/>
            <x v="282"/>
            <x v="597"/>
            <x v="684"/>
          </reference>
        </references>
      </pivotArea>
    </format>
    <format dxfId="56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56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7"/>
          </reference>
          <reference field="6" count="11">
            <x v="154"/>
            <x v="165"/>
            <x v="180"/>
            <x v="187"/>
            <x v="198"/>
            <x v="208"/>
            <x v="213"/>
            <x v="264"/>
            <x v="655"/>
            <x v="657"/>
            <x v="671"/>
          </reference>
        </references>
      </pivotArea>
    </format>
    <format dxfId="56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56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88"/>
          </reference>
          <reference field="6" count="9">
            <x v="10"/>
            <x v="39"/>
            <x v="59"/>
            <x v="103"/>
            <x v="116"/>
            <x v="190"/>
            <x v="581"/>
            <x v="599"/>
            <x v="661"/>
          </reference>
        </references>
      </pivotArea>
    </format>
    <format dxfId="564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56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56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56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56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55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55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76"/>
          </reference>
          <reference field="6" count="3">
            <x v="8"/>
            <x v="100"/>
            <x v="135"/>
          </reference>
        </references>
      </pivotArea>
    </format>
    <format dxfId="55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55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55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55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55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55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55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55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94"/>
          </reference>
          <reference field="6" count="7">
            <x v="2"/>
            <x v="247"/>
            <x v="383"/>
            <x v="471"/>
            <x v="628"/>
            <x v="678"/>
            <x v="683"/>
          </reference>
        </references>
      </pivotArea>
    </format>
    <format dxfId="54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5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01"/>
          </reference>
          <reference field="6" count="10">
            <x v="138"/>
            <x v="312"/>
            <x v="426"/>
            <x v="473"/>
            <x v="506"/>
            <x v="519"/>
            <x v="591"/>
            <x v="598"/>
            <x v="799"/>
            <x v="827"/>
          </reference>
        </references>
      </pivotArea>
    </format>
    <format dxfId="547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54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54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53"/>
          </reference>
          <reference field="6" count="3">
            <x v="648"/>
            <x v="672"/>
            <x v="690"/>
          </reference>
        </references>
      </pivotArea>
    </format>
    <format dxfId="544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54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54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65"/>
          </reference>
          <reference field="6" count="3">
            <x v="3"/>
            <x v="608"/>
            <x v="658"/>
          </reference>
        </references>
      </pivotArea>
    </format>
    <format dxfId="541">
      <pivotArea collapsedLevelsAreSubtotals="1" fieldPosition="0">
        <references count="2">
          <reference field="4294967294" count="1" selected="0">
            <x v="0"/>
          </reference>
          <reference field="1" count="1">
            <x v="13"/>
          </reference>
        </references>
      </pivotArea>
    </format>
    <format dxfId="54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53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538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53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53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3"/>
          </reference>
          <reference field="6" count="7">
            <x v="251"/>
            <x v="310"/>
            <x v="368"/>
            <x v="430"/>
            <x v="527"/>
            <x v="604"/>
            <x v="668"/>
          </reference>
        </references>
      </pivotArea>
    </format>
    <format dxfId="53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53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28"/>
          </reference>
          <reference field="6" count="6">
            <x v="21"/>
            <x v="96"/>
            <x v="111"/>
            <x v="469"/>
            <x v="518"/>
            <x v="555"/>
          </reference>
        </references>
      </pivotArea>
    </format>
    <format dxfId="53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53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63"/>
          </reference>
          <reference field="6" count="5">
            <x v="17"/>
            <x v="32"/>
            <x v="60"/>
            <x v="142"/>
            <x v="600"/>
          </reference>
        </references>
      </pivotArea>
    </format>
    <format dxfId="53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53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75"/>
          </reference>
          <reference field="6" count="7">
            <x v="168"/>
            <x v="218"/>
            <x v="223"/>
            <x v="226"/>
            <x v="394"/>
            <x v="395"/>
            <x v="651"/>
          </reference>
        </references>
      </pivotArea>
    </format>
    <format dxfId="52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52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86"/>
          </reference>
          <reference field="6" count="9">
            <x v="36"/>
            <x v="67"/>
            <x v="95"/>
            <x v="125"/>
            <x v="262"/>
            <x v="363"/>
            <x v="582"/>
            <x v="682"/>
            <x v="694"/>
          </reference>
        </references>
      </pivotArea>
    </format>
    <format dxfId="527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52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52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5"/>
          </reference>
          <reference field="6" count="5">
            <x v="244"/>
            <x v="315"/>
            <x v="504"/>
            <x v="589"/>
            <x v="613"/>
          </reference>
        </references>
      </pivotArea>
    </format>
    <format dxfId="52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52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6"/>
          </reference>
          <reference field="6" count="6">
            <x v="6"/>
            <x v="64"/>
            <x v="68"/>
            <x v="144"/>
            <x v="207"/>
            <x v="228"/>
          </reference>
        </references>
      </pivotArea>
    </format>
    <format dxfId="52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52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8"/>
          </reference>
          <reference field="6" count="3">
            <x v="26"/>
            <x v="75"/>
            <x v="91"/>
          </reference>
        </references>
      </pivotArea>
    </format>
    <format dxfId="52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51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2"/>
          </reference>
          <reference field="6" count="3">
            <x v="249"/>
            <x v="388"/>
            <x v="415"/>
          </reference>
        </references>
      </pivotArea>
    </format>
    <format dxfId="51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51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3"/>
          </reference>
          <reference field="6" count="2">
            <x v="457"/>
            <x v="563"/>
          </reference>
        </references>
      </pivotArea>
    </format>
    <format dxfId="51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51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4"/>
          </reference>
          <reference field="6" count="4">
            <x v="263"/>
            <x v="405"/>
            <x v="460"/>
            <x v="639"/>
          </reference>
        </references>
      </pivotArea>
    </format>
    <format dxfId="51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51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33"/>
          </reference>
          <reference field="6" count="8">
            <x v="14"/>
            <x v="87"/>
            <x v="107"/>
            <x v="120"/>
            <x v="231"/>
            <x v="298"/>
            <x v="482"/>
            <x v="614"/>
          </reference>
        </references>
      </pivotArea>
    </format>
    <format dxfId="51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51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44"/>
          </reference>
          <reference field="6" count="5">
            <x v="355"/>
            <x v="367"/>
            <x v="404"/>
            <x v="476"/>
            <x v="606"/>
          </reference>
        </references>
      </pivotArea>
    </format>
    <format dxfId="51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5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54"/>
          </reference>
          <reference field="6" count="2">
            <x v="52"/>
            <x v="83"/>
          </reference>
        </references>
      </pivotArea>
    </format>
    <format dxfId="50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5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60"/>
          </reference>
          <reference field="6" count="4">
            <x v="1"/>
            <x v="239"/>
            <x v="525"/>
            <x v="624"/>
          </reference>
        </references>
      </pivotArea>
    </format>
    <format dxfId="50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5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79"/>
          </reference>
          <reference field="6" count="5">
            <x v="6"/>
            <x v="56"/>
            <x v="57"/>
            <x v="88"/>
            <x v="117"/>
          </reference>
        </references>
      </pivotArea>
    </format>
    <format dxfId="50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5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502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50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50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7"/>
          </reference>
          <reference field="6" count="2">
            <x v="79"/>
            <x v="99"/>
          </reference>
        </references>
      </pivotArea>
    </format>
    <format dxfId="49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4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"/>
          </reference>
          <reference field="6" count="3">
            <x v="54"/>
            <x v="82"/>
            <x v="429"/>
          </reference>
        </references>
      </pivotArea>
    </format>
    <format dxfId="4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4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10"/>
          </reference>
          <reference field="6" count="6">
            <x v="202"/>
            <x v="215"/>
            <x v="348"/>
            <x v="524"/>
            <x v="569"/>
            <x v="702"/>
          </reference>
        </references>
      </pivotArea>
    </format>
    <format dxfId="4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4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1"/>
          </reference>
          <reference field="6" count="6">
            <x v="13"/>
            <x v="19"/>
            <x v="124"/>
            <x v="625"/>
            <x v="760"/>
            <x v="812"/>
          </reference>
        </references>
      </pivotArea>
    </format>
    <format dxfId="4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4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2"/>
          </reference>
          <reference field="6" count="3">
            <x v="250"/>
            <x v="380"/>
            <x v="659"/>
          </reference>
        </references>
      </pivotArea>
    </format>
    <format dxfId="4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4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7"/>
          </reference>
          <reference field="6" count="4">
            <x v="126"/>
            <x v="146"/>
            <x v="230"/>
            <x v="731"/>
          </reference>
        </references>
      </pivotArea>
    </format>
    <format dxfId="4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4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43"/>
          </reference>
          <reference field="6" count="4">
            <x v="18"/>
            <x v="84"/>
            <x v="167"/>
            <x v="185"/>
          </reference>
        </references>
      </pivotArea>
    </format>
    <format dxfId="48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48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47"/>
          </reference>
          <reference field="6" count="3">
            <x v="22"/>
            <x v="72"/>
            <x v="123"/>
          </reference>
        </references>
      </pivotArea>
    </format>
    <format dxfId="48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48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59"/>
          </reference>
          <reference field="6" count="3">
            <x v="369"/>
            <x v="384"/>
            <x v="535"/>
          </reference>
        </references>
      </pivotArea>
    </format>
    <format dxfId="48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4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61"/>
          </reference>
          <reference field="6" count="2">
            <x v="320"/>
            <x v="619"/>
          </reference>
        </references>
      </pivotArea>
    </format>
    <format dxfId="48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48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80"/>
          </reference>
          <reference field="6" count="2">
            <x v="89"/>
            <x v="118"/>
          </reference>
        </references>
      </pivotArea>
    </format>
    <format dxfId="47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47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0"/>
          </reference>
          <reference field="6" count="4">
            <x v="372"/>
            <x v="420"/>
            <x v="539"/>
            <x v="594"/>
          </reference>
        </references>
      </pivotArea>
    </format>
    <format dxfId="47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47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1"/>
          </reference>
          <reference field="6" count="2">
            <x v="53"/>
            <x v="593"/>
          </reference>
        </references>
      </pivotArea>
    </format>
    <format dxfId="475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4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47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56"/>
          </reference>
          <reference field="6" count="8">
            <x v="285"/>
            <x v="358"/>
            <x v="377"/>
            <x v="491"/>
            <x v="578"/>
            <x v="611"/>
            <x v="641"/>
            <x v="644"/>
          </reference>
        </references>
      </pivotArea>
    </format>
    <format dxfId="4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47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62"/>
          </reference>
          <reference field="6" count="6">
            <x v="236"/>
            <x v="258"/>
            <x v="280"/>
            <x v="487"/>
            <x v="642"/>
            <x v="699"/>
          </reference>
        </references>
      </pivotArea>
    </format>
    <format dxfId="47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46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66"/>
          </reference>
          <reference field="6" count="3">
            <x v="196"/>
            <x v="393"/>
            <x v="456"/>
          </reference>
        </references>
      </pivotArea>
    </format>
    <format dxfId="46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46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83"/>
          </reference>
          <reference field="6" count="6">
            <x v="4"/>
            <x v="47"/>
            <x v="133"/>
            <x v="496"/>
            <x v="721"/>
            <x v="830"/>
          </reference>
        </references>
      </pivotArea>
    </format>
    <format dxfId="46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46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97"/>
          </reference>
          <reference field="6" count="5">
            <x v="41"/>
            <x v="49"/>
            <x v="63"/>
            <x v="80"/>
            <x v="288"/>
          </reference>
        </references>
      </pivotArea>
    </format>
    <format dxfId="464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46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46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3"/>
          </reference>
          <reference field="6" count="2">
            <x v="37"/>
            <x v="50"/>
          </reference>
        </references>
      </pivotArea>
    </format>
    <format dxfId="46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46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4"/>
          </reference>
          <reference field="6" count="5">
            <x v="246"/>
            <x v="269"/>
            <x v="446"/>
            <x v="556"/>
            <x v="645"/>
          </reference>
        </references>
      </pivotArea>
    </format>
    <format dxfId="45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45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45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45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40"/>
          </reference>
          <reference field="6" count="4">
            <x v="24"/>
            <x v="182"/>
            <x v="532"/>
            <x v="745"/>
          </reference>
        </references>
      </pivotArea>
    </format>
    <format dxfId="45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45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45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45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96"/>
          </reference>
          <reference field="6" count="6">
            <x v="256"/>
            <x v="271"/>
            <x v="289"/>
            <x v="292"/>
            <x v="583"/>
            <x v="629"/>
          </reference>
        </references>
      </pivotArea>
    </format>
    <format dxfId="451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45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44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6" count="5">
            <x v="172"/>
            <x v="174"/>
            <x v="221"/>
            <x v="389"/>
            <x v="511"/>
          </reference>
        </references>
      </pivotArea>
    </format>
    <format dxfId="44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44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6" count="5">
            <x v="119"/>
            <x v="140"/>
            <x v="454"/>
            <x v="521"/>
            <x v="710"/>
          </reference>
        </references>
      </pivotArea>
    </format>
    <format dxfId="44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44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6" count="4">
            <x v="11"/>
            <x v="162"/>
            <x v="649"/>
            <x v="741"/>
          </reference>
        </references>
      </pivotArea>
    </format>
    <format dxfId="44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44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4"/>
          </reference>
          <reference field="6" count="2">
            <x v="252"/>
            <x v="484"/>
          </reference>
        </references>
      </pivotArea>
    </format>
    <format dxfId="44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44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6"/>
          </reference>
          <reference field="6" count="5">
            <x v="76"/>
            <x v="139"/>
            <x v="151"/>
            <x v="191"/>
            <x v="192"/>
          </reference>
        </references>
      </pivotArea>
    </format>
    <format dxfId="44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43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38"/>
          </reference>
          <reference field="6" count="2">
            <x v="25"/>
            <x v="216"/>
          </reference>
        </references>
      </pivotArea>
    </format>
    <format dxfId="43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43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42"/>
          </reference>
          <reference field="6" count="6">
            <x v="245"/>
            <x v="392"/>
            <x v="479"/>
            <x v="534"/>
            <x v="586"/>
            <x v="618"/>
          </reference>
        </references>
      </pivotArea>
    </format>
    <format dxfId="43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4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1"/>
          </reference>
          <reference field="6" count="7">
            <x v="242"/>
            <x v="341"/>
            <x v="373"/>
            <x v="374"/>
            <x v="458"/>
            <x v="531"/>
            <x v="607"/>
          </reference>
        </references>
      </pivotArea>
    </format>
    <format dxfId="43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43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55"/>
          </reference>
          <reference field="6" count="6">
            <x v="40"/>
            <x v="62"/>
            <x v="102"/>
            <x v="212"/>
            <x v="743"/>
            <x v="828"/>
          </reference>
        </references>
      </pivotArea>
    </format>
    <format dxfId="43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43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78"/>
          </reference>
          <reference field="6" count="6">
            <x v="33"/>
            <x v="45"/>
            <x v="73"/>
            <x v="121"/>
            <x v="173"/>
            <x v="179"/>
          </reference>
        </references>
      </pivotArea>
    </format>
    <format dxfId="43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42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81"/>
          </reference>
          <reference field="6" count="7">
            <x v="136"/>
            <x v="143"/>
            <x v="232"/>
            <x v="379"/>
            <x v="451"/>
            <x v="480"/>
            <x v="507"/>
          </reference>
        </references>
      </pivotArea>
    </format>
    <format dxfId="42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42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6" count="5">
            <x v="538"/>
            <x v="544"/>
            <x v="561"/>
            <x v="574"/>
            <x v="635"/>
          </reference>
        </references>
      </pivotArea>
    </format>
    <format dxfId="426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42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42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0"/>
          </reference>
          <reference field="6" count="5">
            <x v="110"/>
            <x v="490"/>
            <x v="643"/>
            <x v="656"/>
            <x v="826"/>
          </reference>
        </references>
      </pivotArea>
    </format>
    <format dxfId="42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42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5"/>
          </reference>
          <reference field="6" count="3">
            <x v="104"/>
            <x v="114"/>
            <x v="585"/>
          </reference>
        </references>
      </pivotArea>
    </format>
    <format dxfId="42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42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41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41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52"/>
          </reference>
          <reference field="6" count="4">
            <x v="46"/>
            <x v="113"/>
            <x v="411"/>
            <x v="819"/>
          </reference>
        </references>
      </pivotArea>
    </format>
    <format dxfId="41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41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72"/>
          </reference>
          <reference field="6" count="4">
            <x v="34"/>
            <x v="55"/>
            <x v="176"/>
            <x v="463"/>
          </reference>
        </references>
      </pivotArea>
    </format>
    <format dxfId="41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41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82"/>
          </reference>
          <reference field="6" count="6">
            <x v="16"/>
            <x v="274"/>
            <x v="438"/>
            <x v="636"/>
            <x v="652"/>
            <x v="653"/>
          </reference>
        </references>
      </pivotArea>
    </format>
    <format dxfId="41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41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41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41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00"/>
          </reference>
          <reference field="6" count="5">
            <x v="253"/>
            <x v="255"/>
            <x v="408"/>
            <x v="508"/>
            <x v="610"/>
          </reference>
        </references>
      </pivotArea>
    </format>
    <format dxfId="409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40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4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40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4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30"/>
          </reference>
          <reference field="6" count="6">
            <x v="352"/>
            <x v="417"/>
            <x v="562"/>
            <x v="595"/>
            <x v="605"/>
            <x v="669"/>
          </reference>
        </references>
      </pivotArea>
    </format>
    <format dxfId="40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4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48"/>
          </reference>
          <reference field="6" count="7">
            <x v="347"/>
            <x v="370"/>
            <x v="440"/>
            <x v="498"/>
            <x v="592"/>
            <x v="633"/>
            <x v="647"/>
          </reference>
        </references>
      </pivotArea>
    </format>
    <format dxfId="40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40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70"/>
          </reference>
          <reference field="6" count="6">
            <x v="465"/>
            <x v="495"/>
            <x v="517"/>
            <x v="536"/>
            <x v="617"/>
            <x v="681"/>
          </reference>
        </references>
      </pivotArea>
    </format>
    <format dxfId="400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39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3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7"/>
          </reference>
          <reference field="6" count="4">
            <x v="300"/>
            <x v="376"/>
            <x v="501"/>
            <x v="522"/>
          </reference>
        </references>
      </pivotArea>
    </format>
    <format dxfId="3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3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29"/>
          </reference>
          <reference field="6" count="5">
            <x v="276"/>
            <x v="455"/>
            <x v="546"/>
            <x v="552"/>
            <x v="612"/>
          </reference>
        </references>
      </pivotArea>
    </format>
    <format dxfId="3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3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49"/>
          </reference>
          <reference field="6" count="4">
            <x v="156"/>
            <x v="281"/>
            <x v="402"/>
            <x v="413"/>
          </reference>
        </references>
      </pivotArea>
    </format>
    <format dxfId="3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3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0"/>
          </reference>
          <reference field="6" count="4">
            <x v="30"/>
            <x v="92"/>
            <x v="127"/>
            <x v="199"/>
          </reference>
        </references>
      </pivotArea>
    </format>
    <format dxfId="3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3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7"/>
          </reference>
          <reference field="6" count="5">
            <x v="537"/>
            <x v="554"/>
            <x v="565"/>
            <x v="602"/>
            <x v="621"/>
          </reference>
        </references>
      </pivotArea>
    </format>
    <format dxfId="3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3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58"/>
          </reference>
          <reference field="6" count="4">
            <x v="5"/>
            <x v="65"/>
            <x v="81"/>
            <x v="141"/>
          </reference>
        </references>
      </pivotArea>
    </format>
    <format dxfId="387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3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3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384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38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3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9"/>
          </reference>
          <reference field="6" count="2">
            <x v="11"/>
            <x v="109"/>
          </reference>
        </references>
      </pivotArea>
    </format>
    <format dxfId="38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38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6"/>
          </reference>
          <reference field="6" count="1">
            <x v="169"/>
          </reference>
        </references>
      </pivotArea>
    </format>
    <format dxfId="379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3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3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"/>
          </reference>
          <reference field="6" count="4">
            <x v="29"/>
            <x v="71"/>
            <x v="106"/>
            <x v="693"/>
          </reference>
        </references>
      </pivotArea>
    </format>
    <format dxfId="3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3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6" count="3">
            <x v="541"/>
            <x v="551"/>
            <x v="615"/>
          </reference>
        </references>
      </pivotArea>
    </format>
    <format dxfId="3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37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1"/>
          </reference>
          <reference field="6" count="8">
            <x v="164"/>
            <x v="365"/>
            <x v="489"/>
            <x v="530"/>
            <x v="557"/>
            <x v="666"/>
            <x v="688"/>
            <x v="704"/>
          </reference>
        </references>
      </pivotArea>
    </format>
    <format dxfId="3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37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6" count="4">
            <x v="279"/>
            <x v="375"/>
            <x v="391"/>
            <x v="418"/>
          </reference>
        </references>
      </pivotArea>
    </format>
    <format dxfId="37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36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45"/>
          </reference>
          <reference field="6" count="4">
            <x v="157"/>
            <x v="478"/>
            <x v="685"/>
            <x v="822"/>
          </reference>
        </references>
      </pivotArea>
    </format>
    <format dxfId="36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36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4"/>
          </reference>
          <reference field="6" count="5">
            <x v="122"/>
            <x v="248"/>
            <x v="528"/>
            <x v="545"/>
            <x v="676"/>
          </reference>
        </references>
      </pivotArea>
    </format>
    <format dxfId="36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36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8"/>
          </reference>
          <reference field="6" count="6">
            <x v="12"/>
            <x v="434"/>
            <x v="467"/>
            <x v="609"/>
            <x v="637"/>
            <x v="820"/>
          </reference>
        </references>
      </pivotArea>
    </format>
    <format dxfId="36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36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69"/>
          </reference>
          <reference field="6" count="3">
            <x v="542"/>
            <x v="576"/>
            <x v="620"/>
          </reference>
        </references>
      </pivotArea>
    </format>
    <format dxfId="36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36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71"/>
          </reference>
          <reference field="6" count="8">
            <x v="439"/>
            <x v="568"/>
            <x v="573"/>
            <x v="596"/>
            <x v="601"/>
            <x v="623"/>
            <x v="627"/>
            <x v="634"/>
          </reference>
        </references>
      </pivotArea>
    </format>
    <format dxfId="36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35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99"/>
          </reference>
          <reference field="6" count="5">
            <x v="566"/>
            <x v="570"/>
            <x v="584"/>
            <x v="588"/>
            <x v="632"/>
          </reference>
        </references>
      </pivotArea>
    </format>
    <format dxfId="358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35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35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34"/>
          </reference>
          <reference field="6" count="5">
            <x v="160"/>
            <x v="309"/>
            <x v="335"/>
            <x v="494"/>
            <x v="646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35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35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35"/>
          </reference>
          <reference field="6" count="1">
            <x v="272"/>
          </reference>
        </references>
      </pivotArea>
    </format>
    <format dxfId="352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35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35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6" count="7">
            <x v="86"/>
            <x v="90"/>
            <x v="134"/>
            <x v="547"/>
            <x v="548"/>
            <x v="558"/>
            <x v="571"/>
          </reference>
        </references>
      </pivotArea>
    </format>
    <format dxfId="34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3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3"/>
          </reference>
          <reference field="6" count="25">
            <x v="15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97"/>
            <x v="205"/>
            <x v="222"/>
            <x v="362"/>
            <x v="670"/>
            <x v="689"/>
            <x v="700"/>
            <x v="715"/>
            <x v="722"/>
            <x v="753"/>
            <x v="814"/>
          </reference>
        </references>
      </pivotArea>
    </format>
    <format dxfId="34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34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4"/>
          </reference>
          <reference field="6" count="5">
            <x v="108"/>
            <x v="170"/>
            <x v="282"/>
            <x v="597"/>
            <x v="684"/>
          </reference>
        </references>
      </pivotArea>
    </format>
    <format dxfId="34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34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77"/>
          </reference>
          <reference field="6" count="11">
            <x v="154"/>
            <x v="165"/>
            <x v="180"/>
            <x v="187"/>
            <x v="198"/>
            <x v="208"/>
            <x v="213"/>
            <x v="264"/>
            <x v="655"/>
            <x v="657"/>
            <x v="671"/>
          </reference>
        </references>
      </pivotArea>
    </format>
    <format dxfId="34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34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88"/>
          </reference>
          <reference field="6" count="9">
            <x v="10"/>
            <x v="39"/>
            <x v="59"/>
            <x v="103"/>
            <x v="116"/>
            <x v="190"/>
            <x v="581"/>
            <x v="599"/>
            <x v="661"/>
          </reference>
        </references>
      </pivotArea>
    </format>
    <format dxfId="341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34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33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33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33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33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3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76"/>
          </reference>
          <reference field="6" count="3">
            <x v="8"/>
            <x v="100"/>
            <x v="135"/>
          </reference>
        </references>
      </pivotArea>
    </format>
    <format dxfId="33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33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33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33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33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32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32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32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94"/>
          </reference>
          <reference field="6" count="7">
            <x v="2"/>
            <x v="247"/>
            <x v="383"/>
            <x v="471"/>
            <x v="628"/>
            <x v="678"/>
            <x v="683"/>
          </reference>
        </references>
      </pivotArea>
    </format>
    <format dxfId="32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32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01"/>
          </reference>
          <reference field="6" count="10">
            <x v="138"/>
            <x v="312"/>
            <x v="426"/>
            <x v="473"/>
            <x v="506"/>
            <x v="519"/>
            <x v="591"/>
            <x v="598"/>
            <x v="799"/>
            <x v="827"/>
          </reference>
        </references>
      </pivotArea>
    </format>
    <format dxfId="324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32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32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53"/>
          </reference>
          <reference field="6" count="3">
            <x v="648"/>
            <x v="672"/>
            <x v="690"/>
          </reference>
        </references>
      </pivotArea>
    </format>
    <format dxfId="321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32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31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65"/>
          </reference>
          <reference field="6" count="3">
            <x v="3"/>
            <x v="608"/>
            <x v="658"/>
          </reference>
        </references>
      </pivotArea>
    </format>
    <format dxfId="318">
      <pivotArea collapsedLevelsAreSubtotals="1" fieldPosition="0">
        <references count="2">
          <reference field="4294967294" count="1" selected="0">
            <x v="0"/>
          </reference>
          <reference field="1" count="1">
            <x v="13"/>
          </reference>
        </references>
      </pivotArea>
    </format>
    <format dxfId="31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31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315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31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31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3"/>
          </reference>
          <reference field="6" count="7">
            <x v="251"/>
            <x v="310"/>
            <x v="368"/>
            <x v="430"/>
            <x v="527"/>
            <x v="604"/>
            <x v="668"/>
          </reference>
        </references>
      </pivotArea>
    </format>
    <format dxfId="31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31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28"/>
          </reference>
          <reference field="6" count="6">
            <x v="21"/>
            <x v="96"/>
            <x v="111"/>
            <x v="469"/>
            <x v="518"/>
            <x v="555"/>
          </reference>
        </references>
      </pivotArea>
    </format>
    <format dxfId="31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3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63"/>
          </reference>
          <reference field="6" count="5">
            <x v="17"/>
            <x v="32"/>
            <x v="60"/>
            <x v="142"/>
            <x v="600"/>
          </reference>
        </references>
      </pivotArea>
    </format>
    <format dxfId="30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3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75"/>
          </reference>
          <reference field="6" count="7">
            <x v="168"/>
            <x v="218"/>
            <x v="223"/>
            <x v="226"/>
            <x v="394"/>
            <x v="395"/>
            <x v="651"/>
          </reference>
        </references>
      </pivotArea>
    </format>
    <format dxfId="30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3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86"/>
          </reference>
          <reference field="6" count="9">
            <x v="36"/>
            <x v="67"/>
            <x v="95"/>
            <x v="125"/>
            <x v="262"/>
            <x v="363"/>
            <x v="582"/>
            <x v="682"/>
            <x v="694"/>
          </reference>
        </references>
      </pivotArea>
    </format>
    <format dxfId="304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30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30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5"/>
          </reference>
          <reference field="6" count="5">
            <x v="244"/>
            <x v="315"/>
            <x v="504"/>
            <x v="589"/>
            <x v="613"/>
          </reference>
        </references>
      </pivotArea>
    </format>
    <format dxfId="30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30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6"/>
          </reference>
          <reference field="6" count="6">
            <x v="6"/>
            <x v="64"/>
            <x v="68"/>
            <x v="144"/>
            <x v="207"/>
            <x v="228"/>
          </reference>
        </references>
      </pivotArea>
    </format>
    <format dxfId="29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2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18"/>
          </reference>
          <reference field="6" count="3">
            <x v="26"/>
            <x v="75"/>
            <x v="91"/>
          </reference>
        </references>
      </pivotArea>
    </format>
    <format dxfId="2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2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2"/>
          </reference>
          <reference field="6" count="3">
            <x v="249"/>
            <x v="388"/>
            <x v="415"/>
          </reference>
        </references>
      </pivotArea>
    </format>
    <format dxfId="2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2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3"/>
          </reference>
          <reference field="6" count="2">
            <x v="457"/>
            <x v="563"/>
          </reference>
        </references>
      </pivotArea>
    </format>
    <format dxfId="2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2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24"/>
          </reference>
          <reference field="6" count="4">
            <x v="263"/>
            <x v="405"/>
            <x v="460"/>
            <x v="639"/>
          </reference>
        </references>
      </pivotArea>
    </format>
    <format dxfId="2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2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33"/>
          </reference>
          <reference field="6" count="8">
            <x v="14"/>
            <x v="87"/>
            <x v="107"/>
            <x v="120"/>
            <x v="231"/>
            <x v="298"/>
            <x v="482"/>
            <x v="614"/>
          </reference>
        </references>
      </pivotArea>
    </format>
    <format dxfId="2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2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44"/>
          </reference>
          <reference field="6" count="5">
            <x v="355"/>
            <x v="367"/>
            <x v="404"/>
            <x v="476"/>
            <x v="606"/>
          </reference>
        </references>
      </pivotArea>
    </format>
    <format dxfId="28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28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54"/>
          </reference>
          <reference field="6" count="2">
            <x v="52"/>
            <x v="83"/>
          </reference>
        </references>
      </pivotArea>
    </format>
    <format dxfId="28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28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60"/>
          </reference>
          <reference field="6" count="4">
            <x v="1"/>
            <x v="239"/>
            <x v="525"/>
            <x v="624"/>
          </reference>
        </references>
      </pivotArea>
    </format>
    <format dxfId="28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2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79"/>
          </reference>
          <reference field="6" count="5">
            <x v="6"/>
            <x v="56"/>
            <x v="57"/>
            <x v="88"/>
            <x v="117"/>
          </reference>
        </references>
      </pivotArea>
    </format>
    <format dxfId="28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28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279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2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7"/>
          </reference>
          <reference field="6" count="2">
            <x v="79"/>
            <x v="99"/>
          </reference>
        </references>
      </pivotArea>
    </format>
    <format dxfId="2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2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"/>
          </reference>
          <reference field="6" count="3">
            <x v="54"/>
            <x v="82"/>
            <x v="429"/>
          </reference>
        </references>
      </pivotArea>
    </format>
    <format dxfId="2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27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10"/>
          </reference>
          <reference field="6" count="6">
            <x v="202"/>
            <x v="215"/>
            <x v="348"/>
            <x v="524"/>
            <x v="569"/>
            <x v="702"/>
          </reference>
        </references>
      </pivotArea>
    </format>
    <format dxfId="2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27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1"/>
          </reference>
          <reference field="6" count="6">
            <x v="13"/>
            <x v="19"/>
            <x v="124"/>
            <x v="625"/>
            <x v="760"/>
            <x v="812"/>
          </reference>
        </references>
      </pivotArea>
    </format>
    <format dxfId="27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26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2"/>
          </reference>
          <reference field="6" count="3">
            <x v="250"/>
            <x v="380"/>
            <x v="659"/>
          </reference>
        </references>
      </pivotArea>
    </format>
    <format dxfId="26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26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7"/>
          </reference>
          <reference field="6" count="4">
            <x v="126"/>
            <x v="146"/>
            <x v="230"/>
            <x v="731"/>
          </reference>
        </references>
      </pivotArea>
    </format>
    <format dxfId="26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26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43"/>
          </reference>
          <reference field="6" count="4">
            <x v="18"/>
            <x v="84"/>
            <x v="167"/>
            <x v="185"/>
          </reference>
        </references>
      </pivotArea>
    </format>
    <format dxfId="26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26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47"/>
          </reference>
          <reference field="6" count="3">
            <x v="22"/>
            <x v="72"/>
            <x v="123"/>
          </reference>
        </references>
      </pivotArea>
    </format>
    <format dxfId="26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26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59"/>
          </reference>
          <reference field="6" count="3">
            <x v="369"/>
            <x v="384"/>
            <x v="535"/>
          </reference>
        </references>
      </pivotArea>
    </format>
    <format dxfId="26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25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61"/>
          </reference>
          <reference field="6" count="2">
            <x v="320"/>
            <x v="619"/>
          </reference>
        </references>
      </pivotArea>
    </format>
    <format dxfId="25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25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80"/>
          </reference>
          <reference field="6" count="2">
            <x v="89"/>
            <x v="118"/>
          </reference>
        </references>
      </pivotArea>
    </format>
    <format dxfId="25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25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0"/>
          </reference>
          <reference field="6" count="4">
            <x v="372"/>
            <x v="420"/>
            <x v="539"/>
            <x v="594"/>
          </reference>
        </references>
      </pivotArea>
    </format>
    <format dxfId="25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25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91"/>
          </reference>
          <reference field="6" count="2">
            <x v="53"/>
            <x v="593"/>
          </reference>
        </references>
      </pivotArea>
    </format>
    <format dxfId="252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25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25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56"/>
          </reference>
          <reference field="6" count="8">
            <x v="285"/>
            <x v="358"/>
            <x v="377"/>
            <x v="491"/>
            <x v="578"/>
            <x v="611"/>
            <x v="641"/>
            <x v="644"/>
          </reference>
        </references>
      </pivotArea>
    </format>
    <format dxfId="24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2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62"/>
          </reference>
          <reference field="6" count="6">
            <x v="236"/>
            <x v="258"/>
            <x v="280"/>
            <x v="487"/>
            <x v="642"/>
            <x v="699"/>
          </reference>
        </references>
      </pivotArea>
    </format>
    <format dxfId="24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24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66"/>
          </reference>
          <reference field="6" count="3">
            <x v="196"/>
            <x v="393"/>
            <x v="456"/>
          </reference>
        </references>
      </pivotArea>
    </format>
    <format dxfId="24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24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83"/>
          </reference>
          <reference field="6" count="6">
            <x v="4"/>
            <x v="47"/>
            <x v="133"/>
            <x v="496"/>
            <x v="721"/>
            <x v="830"/>
          </reference>
        </references>
      </pivotArea>
    </format>
    <format dxfId="24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24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97"/>
          </reference>
          <reference field="6" count="5">
            <x v="41"/>
            <x v="49"/>
            <x v="63"/>
            <x v="80"/>
            <x v="288"/>
          </reference>
        </references>
      </pivotArea>
    </format>
    <format dxfId="241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24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23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3"/>
          </reference>
          <reference field="6" count="2">
            <x v="37"/>
            <x v="50"/>
          </reference>
        </references>
      </pivotArea>
    </format>
    <format dxfId="23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23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4"/>
          </reference>
          <reference field="6" count="5">
            <x v="246"/>
            <x v="269"/>
            <x v="446"/>
            <x v="556"/>
            <x v="645"/>
          </reference>
        </references>
      </pivotArea>
    </format>
    <format dxfId="23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2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23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23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40"/>
          </reference>
          <reference field="6" count="4">
            <x v="24"/>
            <x v="182"/>
            <x v="532"/>
            <x v="745"/>
          </reference>
        </references>
      </pivotArea>
    </format>
    <format dxfId="23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23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23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22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96"/>
          </reference>
          <reference field="6" count="6">
            <x v="256"/>
            <x v="271"/>
            <x v="289"/>
            <x v="292"/>
            <x v="583"/>
            <x v="629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7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97"/>
          </reference>
          <reference field="6" count="1">
            <x v="49"/>
          </reference>
        </references>
      </pivotArea>
    </format>
    <format dxfId="2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22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22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22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6" count="5">
            <x v="172"/>
            <x v="174"/>
            <x v="221"/>
            <x v="389"/>
            <x v="511"/>
          </reference>
        </references>
      </pivotArea>
    </format>
    <format dxfId="21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21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6" count="5">
            <x v="119"/>
            <x v="140"/>
            <x v="454"/>
            <x v="521"/>
            <x v="710"/>
          </reference>
        </references>
      </pivotArea>
    </format>
    <format dxfId="21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1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5"/>
          </reference>
          <reference field="6" count="4">
            <x v="11"/>
            <x v="162"/>
            <x v="649"/>
            <x v="741"/>
          </reference>
        </references>
      </pivotArea>
    </format>
    <format dxfId="21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21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14"/>
          </reference>
          <reference field="6" count="2">
            <x v="252"/>
            <x v="484"/>
          </reference>
        </references>
      </pivotArea>
    </format>
    <format dxfId="21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21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26"/>
          </reference>
          <reference field="6" count="5">
            <x v="76"/>
            <x v="139"/>
            <x v="151"/>
            <x v="191"/>
            <x v="192"/>
          </reference>
        </references>
      </pivotArea>
    </format>
    <format dxfId="21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21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38"/>
          </reference>
          <reference field="6" count="2">
            <x v="25"/>
            <x v="216"/>
          </reference>
        </references>
      </pivotArea>
    </format>
    <format dxfId="20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20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42"/>
          </reference>
          <reference field="6" count="6">
            <x v="245"/>
            <x v="392"/>
            <x v="479"/>
            <x v="534"/>
            <x v="586"/>
            <x v="618"/>
          </reference>
        </references>
      </pivotArea>
    </format>
    <format dxfId="20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20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6" count="7">
            <x v="242"/>
            <x v="341"/>
            <x v="373"/>
            <x v="374"/>
            <x v="458"/>
            <x v="531"/>
            <x v="607"/>
          </reference>
        </references>
      </pivotArea>
    </format>
    <format dxfId="20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20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55"/>
          </reference>
          <reference field="6" count="6">
            <x v="40"/>
            <x v="62"/>
            <x v="102"/>
            <x v="212"/>
            <x v="743"/>
            <x v="828"/>
          </reference>
        </references>
      </pivotArea>
    </format>
    <format dxfId="20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78"/>
          </reference>
        </references>
      </pivotArea>
    </format>
    <format dxfId="20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78"/>
          </reference>
          <reference field="6" count="6">
            <x v="33"/>
            <x v="45"/>
            <x v="73"/>
            <x v="121"/>
            <x v="173"/>
            <x v="179"/>
          </reference>
        </references>
      </pivotArea>
    </format>
    <format dxfId="20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81"/>
          </reference>
        </references>
      </pivotArea>
    </format>
    <format dxfId="20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81"/>
          </reference>
          <reference field="6" count="7">
            <x v="136"/>
            <x v="143"/>
            <x v="232"/>
            <x v="379"/>
            <x v="451"/>
            <x v="480"/>
            <x v="507"/>
          </reference>
        </references>
      </pivotArea>
    </format>
    <format dxfId="19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9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 selected="0">
            <x v="84"/>
          </reference>
          <reference field="6" count="5">
            <x v="538"/>
            <x v="544"/>
            <x v="561"/>
            <x v="574"/>
            <x v="635"/>
          </reference>
        </references>
      </pivotArea>
    </format>
    <format dxfId="197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19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19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20"/>
          </reference>
          <reference field="6" count="5">
            <x v="110"/>
            <x v="490"/>
            <x v="643"/>
            <x v="656"/>
            <x v="826"/>
          </reference>
        </references>
      </pivotArea>
    </format>
    <format dxfId="19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19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25"/>
          </reference>
          <reference field="6" count="3">
            <x v="104"/>
            <x v="114"/>
            <x v="585"/>
          </reference>
        </references>
      </pivotArea>
    </format>
    <format dxfId="19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41"/>
          </reference>
        </references>
      </pivotArea>
    </format>
    <format dxfId="19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41"/>
          </reference>
          <reference field="6" count="2">
            <x v="43"/>
            <x v="691"/>
          </reference>
        </references>
      </pivotArea>
    </format>
    <format dxfId="19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18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52"/>
          </reference>
          <reference field="6" count="4">
            <x v="46"/>
            <x v="113"/>
            <x v="411"/>
            <x v="819"/>
          </reference>
        </references>
      </pivotArea>
    </format>
    <format dxfId="18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72"/>
          </reference>
        </references>
      </pivotArea>
    </format>
    <format dxfId="18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72"/>
          </reference>
          <reference field="6" count="4">
            <x v="34"/>
            <x v="55"/>
            <x v="176"/>
            <x v="463"/>
          </reference>
        </references>
      </pivotArea>
    </format>
    <format dxfId="18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82"/>
          </reference>
        </references>
      </pivotArea>
    </format>
    <format dxfId="18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82"/>
          </reference>
          <reference field="6" count="6">
            <x v="16"/>
            <x v="274"/>
            <x v="438"/>
            <x v="636"/>
            <x v="652"/>
            <x v="653"/>
          </reference>
        </references>
      </pivotArea>
    </format>
    <format dxfId="18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92"/>
          </reference>
        </references>
      </pivotArea>
    </format>
    <format dxfId="18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92"/>
          </reference>
          <reference field="6" count="2">
            <x v="492"/>
            <x v="810"/>
          </reference>
        </references>
      </pivotArea>
    </format>
    <format dxfId="18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2" count="1">
            <x v="100"/>
          </reference>
        </references>
      </pivotArea>
    </format>
    <format dxfId="18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 selected="0">
            <x v="100"/>
          </reference>
          <reference field="6" count="5">
            <x v="253"/>
            <x v="255"/>
            <x v="408"/>
            <x v="508"/>
            <x v="610"/>
          </reference>
        </references>
      </pivotArea>
    </format>
    <format dxfId="180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17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17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"/>
          </reference>
          <reference field="2" count="1" selected="0">
            <x v="21"/>
          </reference>
          <reference field="6" count="7">
            <x v="58"/>
            <x v="194"/>
            <x v="459"/>
            <x v="510"/>
            <x v="564"/>
            <x v="567"/>
            <x v="577"/>
          </reference>
        </references>
      </pivotArea>
    </format>
    <format dxfId="17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2" count="1">
            <x v="30"/>
          </reference>
        </references>
      </pivotArea>
    </format>
    <format dxfId="17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"/>
          </reference>
          <reference field="2" count="1" selected="0">
            <x v="30"/>
          </reference>
          <reference field="6" count="6">
            <x v="352"/>
            <x v="417"/>
            <x v="562"/>
            <x v="595"/>
            <x v="605"/>
            <x v="669"/>
          </reference>
        </references>
      </pivotArea>
    </format>
    <format dxfId="17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2" count="1">
            <x v="48"/>
          </reference>
        </references>
      </pivotArea>
    </format>
    <format dxfId="17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"/>
          </reference>
          <reference field="2" count="1" selected="0">
            <x v="48"/>
          </reference>
          <reference field="6" count="7">
            <x v="347"/>
            <x v="370"/>
            <x v="440"/>
            <x v="498"/>
            <x v="592"/>
            <x v="633"/>
            <x v="647"/>
          </reference>
        </references>
      </pivotArea>
    </format>
    <format dxfId="17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2" count="1">
            <x v="70"/>
          </reference>
        </references>
      </pivotArea>
    </format>
    <format dxfId="17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"/>
          </reference>
          <reference field="2" count="1" selected="0">
            <x v="70"/>
          </reference>
          <reference field="6" count="6">
            <x v="465"/>
            <x v="495"/>
            <x v="517"/>
            <x v="536"/>
            <x v="617"/>
            <x v="681"/>
          </reference>
        </references>
      </pivotArea>
    </format>
    <format dxfId="171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17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16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 selected="0">
            <x v="17"/>
          </reference>
          <reference field="6" count="4">
            <x v="300"/>
            <x v="376"/>
            <x v="501"/>
            <x v="522"/>
          </reference>
        </references>
      </pivotArea>
    </format>
    <format dxfId="16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2" count="1">
            <x v="29"/>
          </reference>
        </references>
      </pivotArea>
    </format>
    <format dxfId="16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 selected="0">
            <x v="29"/>
          </reference>
          <reference field="6" count="5">
            <x v="276"/>
            <x v="455"/>
            <x v="546"/>
            <x v="552"/>
            <x v="612"/>
          </reference>
        </references>
      </pivotArea>
    </format>
    <format dxfId="16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16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 selected="0">
            <x v="49"/>
          </reference>
          <reference field="6" count="4">
            <x v="156"/>
            <x v="281"/>
            <x v="402"/>
            <x v="413"/>
          </reference>
        </references>
      </pivotArea>
    </format>
    <format dxfId="16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16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 selected="0">
            <x v="50"/>
          </reference>
          <reference field="6" count="4">
            <x v="30"/>
            <x v="92"/>
            <x v="127"/>
            <x v="199"/>
          </reference>
        </references>
      </pivotArea>
    </format>
    <format dxfId="16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2" count="1">
            <x v="57"/>
          </reference>
        </references>
      </pivotArea>
    </format>
    <format dxfId="16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 selected="0">
            <x v="57"/>
          </reference>
          <reference field="6" count="5">
            <x v="537"/>
            <x v="554"/>
            <x v="565"/>
            <x v="602"/>
            <x v="621"/>
          </reference>
        </references>
      </pivotArea>
    </format>
    <format dxfId="16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2" count="1">
            <x v="58"/>
          </reference>
        </references>
      </pivotArea>
    </format>
    <format dxfId="15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 selected="0">
            <x v="58"/>
          </reference>
          <reference field="6" count="4">
            <x v="5"/>
            <x v="65"/>
            <x v="81"/>
            <x v="141"/>
          </reference>
        </references>
      </pivotArea>
    </format>
    <format dxfId="158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15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4"/>
          </reference>
          <reference field="2" count="1">
            <x v="89"/>
          </reference>
        </references>
      </pivotArea>
    </format>
    <format dxfId="15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"/>
          </reference>
          <reference field="2" count="1" selected="0">
            <x v="89"/>
          </reference>
          <reference field="6" count="1">
            <x v="219"/>
          </reference>
        </references>
      </pivotArea>
    </format>
    <format dxfId="155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15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5"/>
          </reference>
          <reference field="2" count="1">
            <x v="19"/>
          </reference>
        </references>
      </pivotArea>
    </format>
    <format dxfId="15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5"/>
          </reference>
          <reference field="2" count="1" selected="0">
            <x v="19"/>
          </reference>
          <reference field="6" count="2">
            <x v="11"/>
            <x v="109"/>
          </reference>
        </references>
      </pivotArea>
    </format>
    <format dxfId="15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5"/>
          </reference>
          <reference field="2" count="1">
            <x v="36"/>
          </reference>
        </references>
      </pivotArea>
    </format>
    <format dxfId="15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5"/>
          </reference>
          <reference field="2" count="1" selected="0">
            <x v="36"/>
          </reference>
          <reference field="6" count="1">
            <x v="169"/>
          </reference>
        </references>
      </pivotArea>
    </format>
    <format dxfId="150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14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14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6"/>
          </reference>
          <reference field="6" count="4">
            <x v="29"/>
            <x v="71"/>
            <x v="106"/>
            <x v="693"/>
          </reference>
        </references>
      </pivotArea>
    </format>
    <format dxfId="14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14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8"/>
          </reference>
          <reference field="6" count="3">
            <x v="541"/>
            <x v="551"/>
            <x v="615"/>
          </reference>
        </references>
      </pivotArea>
    </format>
    <format dxfId="14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11"/>
          </reference>
        </references>
      </pivotArea>
    </format>
    <format dxfId="14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11"/>
          </reference>
          <reference field="6" count="8">
            <x v="164"/>
            <x v="365"/>
            <x v="489"/>
            <x v="530"/>
            <x v="557"/>
            <x v="666"/>
            <x v="688"/>
            <x v="704"/>
          </reference>
        </references>
      </pivotArea>
    </format>
    <format dxfId="14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39"/>
          </reference>
        </references>
      </pivotArea>
    </format>
    <format dxfId="14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39"/>
          </reference>
          <reference field="6" count="4">
            <x v="279"/>
            <x v="375"/>
            <x v="391"/>
            <x v="418"/>
          </reference>
        </references>
      </pivotArea>
    </format>
    <format dxfId="14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14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45"/>
          </reference>
          <reference field="6" count="4">
            <x v="157"/>
            <x v="478"/>
            <x v="685"/>
            <x v="822"/>
          </reference>
        </references>
      </pivotArea>
    </format>
    <format dxfId="13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64"/>
          </reference>
        </references>
      </pivotArea>
    </format>
    <format dxfId="13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64"/>
          </reference>
          <reference field="6" count="5">
            <x v="122"/>
            <x v="248"/>
            <x v="528"/>
            <x v="545"/>
            <x v="676"/>
          </reference>
        </references>
      </pivotArea>
    </format>
    <format dxfId="13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68"/>
          </reference>
        </references>
      </pivotArea>
    </format>
    <format dxfId="13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68"/>
          </reference>
          <reference field="6" count="6">
            <x v="12"/>
            <x v="434"/>
            <x v="467"/>
            <x v="609"/>
            <x v="637"/>
            <x v="820"/>
          </reference>
        </references>
      </pivotArea>
    </format>
    <format dxfId="13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69"/>
          </reference>
        </references>
      </pivotArea>
    </format>
    <format dxfId="13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69"/>
          </reference>
          <reference field="6" count="3">
            <x v="542"/>
            <x v="576"/>
            <x v="620"/>
          </reference>
        </references>
      </pivotArea>
    </format>
    <format dxfId="13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71"/>
          </reference>
        </references>
      </pivotArea>
    </format>
    <format dxfId="13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71"/>
          </reference>
          <reference field="6" count="8">
            <x v="439"/>
            <x v="568"/>
            <x v="573"/>
            <x v="596"/>
            <x v="601"/>
            <x v="623"/>
            <x v="627"/>
            <x v="634"/>
          </reference>
        </references>
      </pivotArea>
    </format>
    <format dxfId="13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13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 selected="0">
            <x v="99"/>
          </reference>
          <reference field="6" count="5">
            <x v="566"/>
            <x v="570"/>
            <x v="584"/>
            <x v="588"/>
            <x v="632"/>
          </reference>
        </references>
      </pivotArea>
    </format>
    <format dxfId="129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12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7"/>
          </reference>
          <reference field="2" count="1">
            <x v="34"/>
          </reference>
        </references>
      </pivotArea>
    </format>
    <format dxfId="12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7"/>
          </reference>
          <reference field="2" count="1" selected="0">
            <x v="34"/>
          </reference>
          <reference field="6" count="5">
            <x v="160"/>
            <x v="309"/>
            <x v="335"/>
            <x v="494"/>
            <x v="646"/>
          </reference>
        </references>
      </pivotArea>
    </format>
    <format dxfId="126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12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8"/>
          </reference>
          <reference field="2" count="1">
            <x v="35"/>
          </reference>
        </references>
      </pivotArea>
    </format>
    <format dxfId="12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8"/>
          </reference>
          <reference field="2" count="1" selected="0">
            <x v="35"/>
          </reference>
          <reference field="6" count="1">
            <x v="272"/>
          </reference>
        </references>
      </pivotArea>
    </format>
    <format dxfId="123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12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2" count="1">
            <x v="1"/>
          </reference>
        </references>
      </pivotArea>
    </format>
    <format dxfId="12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9"/>
          </reference>
          <reference field="2" count="1" selected="0">
            <x v="1"/>
          </reference>
          <reference field="6" count="7">
            <x v="86"/>
            <x v="90"/>
            <x v="134"/>
            <x v="547"/>
            <x v="548"/>
            <x v="558"/>
            <x v="571"/>
          </reference>
        </references>
      </pivotArea>
    </format>
    <format dxfId="12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2" count="1">
            <x v="73"/>
          </reference>
        </references>
      </pivotArea>
    </format>
    <format dxfId="11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9"/>
          </reference>
          <reference field="2" count="1" selected="0">
            <x v="73"/>
          </reference>
          <reference field="6" count="25">
            <x v="15"/>
            <x v="27"/>
            <x v="35"/>
            <x v="38"/>
            <x v="42"/>
            <x v="51"/>
            <x v="66"/>
            <x v="70"/>
            <x v="74"/>
            <x v="77"/>
            <x v="78"/>
            <x v="101"/>
            <x v="105"/>
            <x v="132"/>
            <x v="197"/>
            <x v="205"/>
            <x v="222"/>
            <x v="362"/>
            <x v="670"/>
            <x v="689"/>
            <x v="700"/>
            <x v="715"/>
            <x v="722"/>
            <x v="753"/>
            <x v="814"/>
          </reference>
        </references>
      </pivotArea>
    </format>
    <format dxfId="11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2" count="1">
            <x v="74"/>
          </reference>
        </references>
      </pivotArea>
    </format>
    <format dxfId="11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9"/>
          </reference>
          <reference field="2" count="1" selected="0">
            <x v="74"/>
          </reference>
          <reference field="6" count="5">
            <x v="108"/>
            <x v="170"/>
            <x v="282"/>
            <x v="597"/>
            <x v="684"/>
          </reference>
        </references>
      </pivotArea>
    </format>
    <format dxfId="11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2" count="1">
            <x v="77"/>
          </reference>
        </references>
      </pivotArea>
    </format>
    <format dxfId="11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9"/>
          </reference>
          <reference field="2" count="1" selected="0">
            <x v="77"/>
          </reference>
          <reference field="6" count="11">
            <x v="154"/>
            <x v="165"/>
            <x v="180"/>
            <x v="187"/>
            <x v="198"/>
            <x v="208"/>
            <x v="213"/>
            <x v="264"/>
            <x v="655"/>
            <x v="657"/>
            <x v="671"/>
          </reference>
        </references>
      </pivotArea>
    </format>
    <format dxfId="11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9"/>
          </reference>
          <reference field="2" count="1">
            <x v="88"/>
          </reference>
        </references>
      </pivotArea>
    </format>
    <format dxfId="11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9"/>
          </reference>
          <reference field="2" count="1" selected="0">
            <x v="88"/>
          </reference>
          <reference field="6" count="9">
            <x v="10"/>
            <x v="39"/>
            <x v="59"/>
            <x v="103"/>
            <x v="116"/>
            <x v="190"/>
            <x v="581"/>
            <x v="599"/>
            <x v="661"/>
          </reference>
        </references>
      </pivotArea>
    </format>
    <format dxfId="112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11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27"/>
          </reference>
        </references>
      </pivotArea>
    </format>
    <format dxfId="11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27"/>
          </reference>
          <reference field="6" count="5">
            <x v="502"/>
            <x v="540"/>
            <x v="640"/>
            <x v="662"/>
            <x v="679"/>
          </reference>
        </references>
      </pivotArea>
    </format>
    <format dxfId="10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46"/>
          </reference>
        </references>
      </pivotArea>
    </format>
    <format dxfId="10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46"/>
          </reference>
          <reference field="6" count="6">
            <x v="7"/>
            <x v="69"/>
            <x v="475"/>
            <x v="533"/>
            <x v="650"/>
            <x v="663"/>
          </reference>
        </references>
      </pivotArea>
    </format>
    <format dxfId="10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76"/>
          </reference>
        </references>
      </pivotArea>
    </format>
    <format dxfId="10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76"/>
          </reference>
          <reference field="6" count="3">
            <x v="8"/>
            <x v="100"/>
            <x v="135"/>
          </reference>
        </references>
      </pivotArea>
    </format>
    <format dxfId="10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85"/>
          </reference>
        </references>
      </pivotArea>
    </format>
    <format dxfId="10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85"/>
          </reference>
          <reference field="6" count="4">
            <x v="503"/>
            <x v="560"/>
            <x v="680"/>
            <x v="687"/>
          </reference>
        </references>
      </pivotArea>
    </format>
    <format dxfId="10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87"/>
          </reference>
        </references>
      </pivotArea>
    </format>
    <format dxfId="10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87"/>
          </reference>
          <reference field="6" count="5">
            <x v="44"/>
            <x v="93"/>
            <x v="147"/>
            <x v="575"/>
            <x v="665"/>
          </reference>
        </references>
      </pivotArea>
    </format>
    <format dxfId="10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93"/>
          </reference>
        </references>
      </pivotArea>
    </format>
    <format dxfId="10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93"/>
          </reference>
          <reference field="6" count="5">
            <x v="94"/>
            <x v="97"/>
            <x v="115"/>
            <x v="626"/>
            <x v="824"/>
          </reference>
        </references>
      </pivotArea>
    </format>
    <format dxfId="9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94"/>
          </reference>
        </references>
      </pivotArea>
    </format>
    <format dxfId="9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94"/>
          </reference>
          <reference field="6" count="7">
            <x v="2"/>
            <x v="247"/>
            <x v="383"/>
            <x v="471"/>
            <x v="628"/>
            <x v="678"/>
            <x v="683"/>
          </reference>
        </references>
      </pivotArea>
    </format>
    <format dxfId="9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0"/>
          </reference>
          <reference field="2" count="1">
            <x v="101"/>
          </reference>
        </references>
      </pivotArea>
    </format>
    <format dxfId="9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 selected="0">
            <x v="101"/>
          </reference>
          <reference field="6" count="10">
            <x v="138"/>
            <x v="312"/>
            <x v="426"/>
            <x v="473"/>
            <x v="506"/>
            <x v="519"/>
            <x v="591"/>
            <x v="598"/>
            <x v="799"/>
            <x v="827"/>
          </reference>
        </references>
      </pivotArea>
    </format>
    <format dxfId="95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9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1"/>
          </reference>
          <reference field="2" count="1">
            <x v="53"/>
          </reference>
        </references>
      </pivotArea>
    </format>
    <format dxfId="9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1"/>
          </reference>
          <reference field="2" count="1" selected="0">
            <x v="53"/>
          </reference>
          <reference field="6" count="3">
            <x v="648"/>
            <x v="672"/>
            <x v="690"/>
          </reference>
        </references>
      </pivotArea>
    </format>
    <format dxfId="92">
      <pivotArea collapsedLevelsAreSubtotals="1" fieldPosition="0">
        <references count="2">
          <reference field="4294967294" count="1" selected="0">
            <x v="2"/>
          </reference>
          <reference field="1" count="1">
            <x v="12"/>
          </reference>
        </references>
      </pivotArea>
    </format>
    <format dxfId="9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2"/>
          </reference>
          <reference field="2" count="1">
            <x v="65"/>
          </reference>
        </references>
      </pivotArea>
    </format>
    <format dxfId="9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2"/>
          </reference>
          <reference field="2" count="1" selected="0">
            <x v="65"/>
          </reference>
          <reference field="6" count="3">
            <x v="3"/>
            <x v="608"/>
            <x v="658"/>
          </reference>
        </references>
      </pivotArea>
    </format>
    <format dxfId="89">
      <pivotArea collapsedLevelsAreSubtotals="1" fieldPosition="0">
        <references count="2">
          <reference field="4294967294" count="1" selected="0">
            <x v="2"/>
          </reference>
          <reference field="1" count="1">
            <x v="13"/>
          </reference>
        </references>
      </pivotArea>
    </format>
    <format dxfId="8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3"/>
          </reference>
          <reference field="2" count="1">
            <x v="67"/>
          </reference>
        </references>
      </pivotArea>
    </format>
    <format dxfId="8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3"/>
          </reference>
          <reference field="2" count="1" selected="0">
            <x v="67"/>
          </reference>
          <reference field="6" count="1">
            <x v="673"/>
          </reference>
        </references>
      </pivotArea>
    </format>
    <format dxfId="86">
      <pivotArea collapsedLevelsAreSubtotals="1" fieldPosition="0">
        <references count="2">
          <reference field="4294967294" count="1" selected="0">
            <x v="2"/>
          </reference>
          <reference field="1" count="1">
            <x v="14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4"/>
          </reference>
          <reference field="2" count="1">
            <x v="13"/>
          </reference>
        </references>
      </pivotArea>
    </format>
    <format dxfId="8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4"/>
          </reference>
          <reference field="2" count="1" selected="0">
            <x v="13"/>
          </reference>
          <reference field="6" count="7">
            <x v="251"/>
            <x v="310"/>
            <x v="368"/>
            <x v="430"/>
            <x v="527"/>
            <x v="604"/>
            <x v="668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4"/>
          </reference>
          <reference field="2" count="1">
            <x v="28"/>
          </reference>
        </references>
      </pivotArea>
    </format>
    <format dxfId="8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4"/>
          </reference>
          <reference field="2" count="1" selected="0">
            <x v="28"/>
          </reference>
          <reference field="6" count="6">
            <x v="21"/>
            <x v="96"/>
            <x v="111"/>
            <x v="469"/>
            <x v="518"/>
            <x v="555"/>
          </reference>
        </references>
      </pivotArea>
    </format>
    <format dxfId="8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4"/>
          </reference>
          <reference field="2" count="1">
            <x v="63"/>
          </reference>
        </references>
      </pivotArea>
    </format>
    <format dxfId="8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4"/>
          </reference>
          <reference field="2" count="1" selected="0">
            <x v="63"/>
          </reference>
          <reference field="6" count="5">
            <x v="17"/>
            <x v="32"/>
            <x v="60"/>
            <x v="142"/>
            <x v="600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4"/>
          </reference>
          <reference field="2" count="1">
            <x v="75"/>
          </reference>
        </references>
      </pivotArea>
    </format>
    <format dxfId="7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4"/>
          </reference>
          <reference field="2" count="1" selected="0">
            <x v="75"/>
          </reference>
          <reference field="6" count="7">
            <x v="168"/>
            <x v="218"/>
            <x v="223"/>
            <x v="226"/>
            <x v="394"/>
            <x v="395"/>
            <x v="651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4"/>
          </reference>
          <reference field="2" count="1">
            <x v="86"/>
          </reference>
        </references>
      </pivotArea>
    </format>
    <format dxfId="7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4"/>
          </reference>
          <reference field="2" count="1" selected="0">
            <x v="86"/>
          </reference>
          <reference field="6" count="9">
            <x v="36"/>
            <x v="67"/>
            <x v="95"/>
            <x v="125"/>
            <x v="262"/>
            <x v="363"/>
            <x v="582"/>
            <x v="682"/>
            <x v="694"/>
          </reference>
        </references>
      </pivotArea>
    </format>
    <format dxfId="75">
      <pivotArea collapsedLevelsAreSubtotals="1" fieldPosition="0">
        <references count="2">
          <reference field="4294967294" count="1" selected="0">
            <x v="2"/>
          </reference>
          <reference field="1" count="1">
            <x v="15"/>
          </reference>
        </references>
      </pivotArea>
    </format>
    <format dxfId="7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15"/>
          </reference>
        </references>
      </pivotArea>
    </format>
    <format dxfId="7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15"/>
          </reference>
          <reference field="6" count="5">
            <x v="244"/>
            <x v="315"/>
            <x v="504"/>
            <x v="589"/>
            <x v="613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16"/>
          </reference>
        </references>
      </pivotArea>
    </format>
    <format dxfId="7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16"/>
          </reference>
          <reference field="6" count="6">
            <x v="6"/>
            <x v="64"/>
            <x v="68"/>
            <x v="144"/>
            <x v="207"/>
            <x v="228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6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18"/>
          </reference>
          <reference field="6" count="3">
            <x v="26"/>
            <x v="75"/>
            <x v="91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22"/>
          </reference>
        </references>
      </pivotArea>
    </format>
    <format dxfId="6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22"/>
          </reference>
          <reference field="6" count="3">
            <x v="249"/>
            <x v="388"/>
            <x v="415"/>
          </reference>
        </references>
      </pivotArea>
    </format>
    <format dxfId="6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6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23"/>
          </reference>
          <reference field="6" count="2">
            <x v="457"/>
            <x v="563"/>
          </reference>
        </references>
      </pivotArea>
    </format>
    <format dxfId="6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24"/>
          </reference>
        </references>
      </pivotArea>
    </format>
    <format dxfId="6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24"/>
          </reference>
          <reference field="6" count="4">
            <x v="263"/>
            <x v="405"/>
            <x v="460"/>
            <x v="639"/>
          </reference>
        </references>
      </pivotArea>
    </format>
    <format dxfId="6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33"/>
          </reference>
        </references>
      </pivotArea>
    </format>
    <format dxfId="6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33"/>
          </reference>
          <reference field="6" count="8">
            <x v="14"/>
            <x v="87"/>
            <x v="107"/>
            <x v="120"/>
            <x v="231"/>
            <x v="298"/>
            <x v="482"/>
            <x v="614"/>
          </reference>
        </references>
      </pivotArea>
    </format>
    <format dxfId="6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44"/>
          </reference>
        </references>
      </pivotArea>
    </format>
    <format dxfId="5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44"/>
          </reference>
          <reference field="6" count="5">
            <x v="355"/>
            <x v="367"/>
            <x v="404"/>
            <x v="476"/>
            <x v="606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54"/>
          </reference>
        </references>
      </pivotArea>
    </format>
    <format dxfId="5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54"/>
          </reference>
          <reference field="6" count="2">
            <x v="52"/>
            <x v="83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60"/>
          </reference>
        </references>
      </pivotArea>
    </format>
    <format dxfId="5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60"/>
          </reference>
          <reference field="6" count="4">
            <x v="1"/>
            <x v="239"/>
            <x v="525"/>
            <x v="624"/>
          </reference>
        </references>
      </pivotArea>
    </format>
    <format dxfId="5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79"/>
          </reference>
        </references>
      </pivotArea>
    </format>
    <format dxfId="5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79"/>
          </reference>
          <reference field="6" count="5">
            <x v="6"/>
            <x v="56"/>
            <x v="57"/>
            <x v="88"/>
            <x v="117"/>
          </reference>
        </references>
      </pivotArea>
    </format>
    <format dxfId="5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5"/>
          </reference>
          <reference field="2" count="1">
            <x v="98"/>
          </reference>
        </references>
      </pivotArea>
    </format>
    <format dxfId="5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 selected="0">
            <x v="98"/>
          </reference>
          <reference field="6" count="3">
            <x v="112"/>
            <x v="603"/>
            <x v="692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2"/>
          </reference>
          <reference field="1" count="1">
            <x v="16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4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7"/>
          </reference>
          <reference field="6" count="2">
            <x v="79"/>
            <x v="99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4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9"/>
          </reference>
          <reference field="6" count="3">
            <x v="54"/>
            <x v="82"/>
            <x v="429"/>
          </reference>
        </references>
      </pivotArea>
    </format>
    <format dxfId="4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10"/>
          </reference>
        </references>
      </pivotArea>
    </format>
    <format dxfId="4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10"/>
          </reference>
          <reference field="6" count="6">
            <x v="202"/>
            <x v="215"/>
            <x v="348"/>
            <x v="524"/>
            <x v="569"/>
            <x v="702"/>
          </reference>
        </references>
      </pivotArea>
    </format>
    <format dxfId="4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31"/>
          </reference>
        </references>
      </pivotArea>
    </format>
    <format dxfId="4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31"/>
          </reference>
          <reference field="6" count="6">
            <x v="13"/>
            <x v="19"/>
            <x v="124"/>
            <x v="625"/>
            <x v="760"/>
            <x v="812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32"/>
          </reference>
        </references>
      </pivotArea>
    </format>
    <format dxfId="4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32"/>
          </reference>
          <reference field="6" count="3">
            <x v="250"/>
            <x v="380"/>
            <x v="659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37"/>
          </reference>
        </references>
      </pivotArea>
    </format>
    <format dxfId="3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37"/>
          </reference>
          <reference field="6" count="4">
            <x v="126"/>
            <x v="146"/>
            <x v="230"/>
            <x v="731"/>
          </reference>
        </references>
      </pivotArea>
    </format>
    <format dxfId="3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43"/>
          </reference>
        </references>
      </pivotArea>
    </format>
    <format dxfId="3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43"/>
          </reference>
          <reference field="6" count="4">
            <x v="18"/>
            <x v="84"/>
            <x v="167"/>
            <x v="185"/>
          </reference>
        </references>
      </pivotArea>
    </format>
    <format dxfId="3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47"/>
          </reference>
        </references>
      </pivotArea>
    </format>
    <format dxfId="3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47"/>
          </reference>
          <reference field="6" count="3">
            <x v="22"/>
            <x v="72"/>
            <x v="123"/>
          </reference>
        </references>
      </pivotArea>
    </format>
    <format dxfId="3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59"/>
          </reference>
        </references>
      </pivotArea>
    </format>
    <format dxfId="3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59"/>
          </reference>
          <reference field="6" count="3">
            <x v="369"/>
            <x v="384"/>
            <x v="535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61"/>
          </reference>
        </references>
      </pivotArea>
    </format>
    <format dxfId="3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61"/>
          </reference>
          <reference field="6" count="2">
            <x v="320"/>
            <x v="619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80"/>
          </reference>
        </references>
      </pivotArea>
    </format>
    <format dxfId="2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80"/>
          </reference>
          <reference field="6" count="2">
            <x v="89"/>
            <x v="118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90"/>
          </reference>
        </references>
      </pivotArea>
    </format>
    <format dxfId="2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90"/>
          </reference>
          <reference field="6" count="4">
            <x v="372"/>
            <x v="420"/>
            <x v="539"/>
            <x v="594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6"/>
          </reference>
          <reference field="2" count="1">
            <x v="91"/>
          </reference>
        </references>
      </pivotArea>
    </format>
    <format dxfId="2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 selected="0">
            <x v="91"/>
          </reference>
          <reference field="6" count="2">
            <x v="53"/>
            <x v="593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2"/>
          </reference>
          <reference field="1" count="1">
            <x v="17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7"/>
          </reference>
          <reference field="2" count="1">
            <x v="56"/>
          </reference>
        </references>
      </pivotArea>
    </format>
    <format dxfId="2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7"/>
          </reference>
          <reference field="2" count="1" selected="0">
            <x v="56"/>
          </reference>
          <reference field="6" count="8">
            <x v="285"/>
            <x v="358"/>
            <x v="377"/>
            <x v="491"/>
            <x v="578"/>
            <x v="611"/>
            <x v="641"/>
            <x v="644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7"/>
          </reference>
          <reference field="2" count="1">
            <x v="62"/>
          </reference>
        </references>
      </pivotArea>
    </format>
    <format dxfId="1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7"/>
          </reference>
          <reference field="2" count="1" selected="0">
            <x v="62"/>
          </reference>
          <reference field="6" count="6">
            <x v="236"/>
            <x v="258"/>
            <x v="280"/>
            <x v="487"/>
            <x v="642"/>
            <x v="699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7"/>
          </reference>
          <reference field="2" count="1">
            <x v="66"/>
          </reference>
        </references>
      </pivotArea>
    </format>
    <format dxfId="1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7"/>
          </reference>
          <reference field="2" count="1" selected="0">
            <x v="66"/>
          </reference>
          <reference field="6" count="3">
            <x v="196"/>
            <x v="393"/>
            <x v="456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7"/>
          </reference>
          <reference field="2" count="1">
            <x v="83"/>
          </reference>
        </references>
      </pivotArea>
    </format>
    <format dxfId="1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7"/>
          </reference>
          <reference field="2" count="1" selected="0">
            <x v="83"/>
          </reference>
          <reference field="6" count="6">
            <x v="4"/>
            <x v="47"/>
            <x v="133"/>
            <x v="496"/>
            <x v="721"/>
            <x v="830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7"/>
          </reference>
          <reference field="2" count="1">
            <x v="97"/>
          </reference>
        </references>
      </pivotArea>
    </format>
    <format dxfId="1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7"/>
          </reference>
          <reference field="2" count="1" selected="0">
            <x v="97"/>
          </reference>
          <reference field="6" count="5">
            <x v="41"/>
            <x v="49"/>
            <x v="63"/>
            <x v="80"/>
            <x v="288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2"/>
          </reference>
          <reference field="1" count="1">
            <x v="18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2" count="1">
            <x v="3"/>
          </reference>
        </references>
      </pivotArea>
    </format>
    <format dxfId="1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 selected="0">
            <x v="3"/>
          </reference>
          <reference field="6" count="2">
            <x v="37"/>
            <x v="50"/>
          </reference>
        </references>
      </pivotArea>
    </format>
    <format dxfId="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 selected="0">
            <x v="4"/>
          </reference>
          <reference field="6" count="5">
            <x v="246"/>
            <x v="269"/>
            <x v="446"/>
            <x v="556"/>
            <x v="645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 selected="0">
            <x v="12"/>
          </reference>
          <reference field="6" count="13">
            <x v="0"/>
            <x v="153"/>
            <x v="178"/>
            <x v="237"/>
            <x v="442"/>
            <x v="550"/>
            <x v="559"/>
            <x v="572"/>
            <x v="616"/>
            <x v="630"/>
            <x v="638"/>
            <x v="713"/>
            <x v="825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2" count="1">
            <x v="40"/>
          </reference>
        </references>
      </pivotArea>
    </format>
    <format dxfId="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 selected="0">
            <x v="40"/>
          </reference>
          <reference field="6" count="4">
            <x v="24"/>
            <x v="182"/>
            <x v="532"/>
            <x v="745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2" count="1">
            <x v="95"/>
          </reference>
        </references>
      </pivotArea>
    </format>
    <format dxfId="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 selected="0">
            <x v="95"/>
          </reference>
          <reference field="6" count="8">
            <x v="349"/>
            <x v="398"/>
            <x v="400"/>
            <x v="406"/>
            <x v="414"/>
            <x v="437"/>
            <x v="466"/>
            <x v="622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8"/>
          </reference>
          <reference field="2" count="1">
            <x v="96"/>
          </reference>
        </references>
      </pivotArea>
    </format>
    <format dxfId="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 selected="0">
            <x v="96"/>
          </reference>
          <reference field="6" count="6">
            <x v="256"/>
            <x v="271"/>
            <x v="289"/>
            <x v="292"/>
            <x v="583"/>
            <x v="629"/>
          </reference>
        </references>
      </pivotArea>
    </format>
  </formats>
  <conditionalFormats count="2">
    <conditionalFormat priority="1">
      <pivotAreas count="223"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0"/>
            </reference>
            <reference field="6" count="5">
              <x v="172"/>
              <x v="174"/>
              <x v="221"/>
              <x v="389"/>
              <x v="51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2"/>
            </reference>
            <reference field="6" count="5">
              <x v="119"/>
              <x v="140"/>
              <x v="454"/>
              <x v="521"/>
              <x v="71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5"/>
            </reference>
            <reference field="6" count="4">
              <x v="11"/>
              <x v="162"/>
              <x v="649"/>
              <x v="74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1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14"/>
            </reference>
            <reference field="6" count="2">
              <x v="252"/>
              <x v="48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2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26"/>
            </reference>
            <reference field="6" count="5">
              <x v="76"/>
              <x v="139"/>
              <x v="151"/>
              <x v="191"/>
              <x v="19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3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38"/>
            </reference>
            <reference field="6" count="2">
              <x v="25"/>
              <x v="21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4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42"/>
            </reference>
            <reference field="6" count="6">
              <x v="245"/>
              <x v="392"/>
              <x v="479"/>
              <x v="534"/>
              <x v="586"/>
              <x v="61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5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51"/>
            </reference>
            <reference field="6" count="7">
              <x v="242"/>
              <x v="341"/>
              <x v="373"/>
              <x v="374"/>
              <x v="458"/>
              <x v="531"/>
              <x v="60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5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55"/>
            </reference>
            <reference field="6" count="6">
              <x v="40"/>
              <x v="62"/>
              <x v="102"/>
              <x v="212"/>
              <x v="743"/>
              <x v="82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7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78"/>
            </reference>
            <reference field="6" count="6">
              <x v="33"/>
              <x v="45"/>
              <x v="73"/>
              <x v="121"/>
              <x v="173"/>
              <x v="17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8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81"/>
            </reference>
            <reference field="6" count="7">
              <x v="136"/>
              <x v="143"/>
              <x v="232"/>
              <x v="379"/>
              <x v="451"/>
              <x v="480"/>
              <x v="50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0"/>
            </reference>
            <reference field="2" count="1">
              <x v="8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0"/>
            </reference>
            <reference field="2" count="1" selected="0">
              <x v="84"/>
            </reference>
            <reference field="6" count="5">
              <x v="538"/>
              <x v="544"/>
              <x v="561"/>
              <x v="574"/>
              <x v="635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2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20"/>
            </reference>
            <reference field="6" count="5">
              <x v="110"/>
              <x v="490"/>
              <x v="643"/>
              <x v="656"/>
              <x v="82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2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25"/>
            </reference>
            <reference field="6" count="3">
              <x v="104"/>
              <x v="114"/>
              <x v="58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4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41"/>
            </reference>
            <reference field="6" count="2">
              <x v="43"/>
              <x v="69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5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52"/>
            </reference>
            <reference field="6" count="4">
              <x v="46"/>
              <x v="113"/>
              <x v="411"/>
              <x v="81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7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72"/>
            </reference>
            <reference field="6" count="4">
              <x v="34"/>
              <x v="55"/>
              <x v="176"/>
              <x v="46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8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82"/>
            </reference>
            <reference field="6" count="6">
              <x v="16"/>
              <x v="274"/>
              <x v="438"/>
              <x v="636"/>
              <x v="652"/>
              <x v="65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9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92"/>
            </reference>
            <reference field="6" count="2">
              <x v="492"/>
              <x v="81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"/>
            </reference>
            <reference field="2" count="1">
              <x v="10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"/>
            </reference>
            <reference field="2" count="1" selected="0">
              <x v="100"/>
            </reference>
            <reference field="6" count="5">
              <x v="253"/>
              <x v="255"/>
              <x v="408"/>
              <x v="508"/>
              <x v="610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2"/>
            </reference>
            <reference field="2" count="1">
              <x v="2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2"/>
            </reference>
            <reference field="2" count="1" selected="0">
              <x v="21"/>
            </reference>
            <reference field="6" count="7">
              <x v="58"/>
              <x v="194"/>
              <x v="459"/>
              <x v="510"/>
              <x v="564"/>
              <x v="567"/>
              <x v="57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2"/>
            </reference>
            <reference field="2" count="1">
              <x v="3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2"/>
            </reference>
            <reference field="2" count="1" selected="0">
              <x v="30"/>
            </reference>
            <reference field="6" count="6">
              <x v="352"/>
              <x v="417"/>
              <x v="562"/>
              <x v="595"/>
              <x v="605"/>
              <x v="66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2"/>
            </reference>
            <reference field="2" count="1">
              <x v="4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2"/>
            </reference>
            <reference field="2" count="1" selected="0">
              <x v="48"/>
            </reference>
            <reference field="6" count="7">
              <x v="347"/>
              <x v="370"/>
              <x v="440"/>
              <x v="498"/>
              <x v="592"/>
              <x v="633"/>
              <x v="64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2"/>
            </reference>
            <reference field="2" count="1">
              <x v="7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2"/>
            </reference>
            <reference field="2" count="1" selected="0">
              <x v="70"/>
            </reference>
            <reference field="6" count="6">
              <x v="465"/>
              <x v="495"/>
              <x v="517"/>
              <x v="536"/>
              <x v="617"/>
              <x v="68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2" count="1">
              <x v="1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3"/>
            </reference>
            <reference field="2" count="1" selected="0">
              <x v="17"/>
            </reference>
            <reference field="6" count="4">
              <x v="300"/>
              <x v="376"/>
              <x v="501"/>
              <x v="52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2" count="1">
              <x v="2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3"/>
            </reference>
            <reference field="2" count="1" selected="0">
              <x v="29"/>
            </reference>
            <reference field="6" count="5">
              <x v="276"/>
              <x v="455"/>
              <x v="546"/>
              <x v="552"/>
              <x v="61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2" count="1">
              <x v="4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3"/>
            </reference>
            <reference field="2" count="1" selected="0">
              <x v="49"/>
            </reference>
            <reference field="6" count="4">
              <x v="156"/>
              <x v="281"/>
              <x v="402"/>
              <x v="41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2" count="1">
              <x v="5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3"/>
            </reference>
            <reference field="2" count="1" selected="0">
              <x v="50"/>
            </reference>
            <reference field="6" count="4">
              <x v="30"/>
              <x v="92"/>
              <x v="127"/>
              <x v="19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2" count="1">
              <x v="5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3"/>
            </reference>
            <reference field="2" count="1" selected="0">
              <x v="57"/>
            </reference>
            <reference field="6" count="5">
              <x v="537"/>
              <x v="554"/>
              <x v="565"/>
              <x v="602"/>
              <x v="62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3"/>
            </reference>
            <reference field="2" count="1">
              <x v="5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3"/>
            </reference>
            <reference field="2" count="1" selected="0">
              <x v="58"/>
            </reference>
            <reference field="6" count="4">
              <x v="5"/>
              <x v="65"/>
              <x v="81"/>
              <x v="14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4"/>
            </reference>
            <reference field="2" count="1">
              <x v="8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4"/>
            </reference>
            <reference field="2" count="1" selected="0">
              <x v="89"/>
            </reference>
            <reference field="6" count="1">
              <x v="219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5"/>
            </reference>
            <reference field="2" count="1">
              <x v="1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5"/>
            </reference>
            <reference field="2" count="1" selected="0">
              <x v="19"/>
            </reference>
            <reference field="6" count="2">
              <x v="11"/>
              <x v="10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5"/>
            </reference>
            <reference field="2" count="1">
              <x v="3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5"/>
            </reference>
            <reference field="2" count="1" selected="0">
              <x v="36"/>
            </reference>
            <reference field="6" count="1">
              <x v="169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6"/>
            </reference>
            <reference field="6" count="4">
              <x v="29"/>
              <x v="71"/>
              <x v="106"/>
              <x v="69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8"/>
            </reference>
            <reference field="6" count="3">
              <x v="541"/>
              <x v="551"/>
              <x v="61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1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11"/>
            </reference>
            <reference field="6" count="8">
              <x v="164"/>
              <x v="365"/>
              <x v="489"/>
              <x v="530"/>
              <x v="557"/>
              <x v="666"/>
              <x v="688"/>
              <x v="70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3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39"/>
            </reference>
            <reference field="6" count="4">
              <x v="279"/>
              <x v="375"/>
              <x v="391"/>
              <x v="41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4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45"/>
            </reference>
            <reference field="6" count="4">
              <x v="157"/>
              <x v="478"/>
              <x v="685"/>
              <x v="82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6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64"/>
            </reference>
            <reference field="6" count="5">
              <x v="122"/>
              <x v="248"/>
              <x v="528"/>
              <x v="545"/>
              <x v="67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6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68"/>
            </reference>
            <reference field="6" count="6">
              <x v="12"/>
              <x v="434"/>
              <x v="467"/>
              <x v="609"/>
              <x v="637"/>
              <x v="82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6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69"/>
            </reference>
            <reference field="6" count="3">
              <x v="542"/>
              <x v="576"/>
              <x v="62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7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71"/>
            </reference>
            <reference field="6" count="8">
              <x v="439"/>
              <x v="568"/>
              <x v="573"/>
              <x v="596"/>
              <x v="601"/>
              <x v="623"/>
              <x v="627"/>
              <x v="63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6"/>
            </reference>
            <reference field="2" count="1">
              <x v="9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6"/>
            </reference>
            <reference field="2" count="1" selected="0">
              <x v="99"/>
            </reference>
            <reference field="6" count="5">
              <x v="566"/>
              <x v="570"/>
              <x v="584"/>
              <x v="588"/>
              <x v="63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7"/>
            </reference>
            <reference field="2" count="1">
              <x v="3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7"/>
            </reference>
            <reference field="2" count="1" selected="0">
              <x v="34"/>
            </reference>
            <reference field="6" count="5">
              <x v="160"/>
              <x v="309"/>
              <x v="335"/>
              <x v="494"/>
              <x v="646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8"/>
            </reference>
            <reference field="2" count="1">
              <x v="3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8"/>
            </reference>
            <reference field="2" count="1" selected="0">
              <x v="35"/>
            </reference>
            <reference field="6" count="1">
              <x v="27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9"/>
            </reference>
            <reference field="2" count="1">
              <x v="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9"/>
            </reference>
            <reference field="2" count="1" selected="0">
              <x v="1"/>
            </reference>
            <reference field="6" count="7">
              <x v="86"/>
              <x v="90"/>
              <x v="134"/>
              <x v="547"/>
              <x v="548"/>
              <x v="558"/>
              <x v="57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9"/>
            </reference>
            <reference field="2" count="1">
              <x v="7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9"/>
            </reference>
            <reference field="2" count="1" selected="0">
              <x v="73"/>
            </reference>
            <reference field="6" count="25">
              <x v="15"/>
              <x v="27"/>
              <x v="35"/>
              <x v="38"/>
              <x v="42"/>
              <x v="51"/>
              <x v="66"/>
              <x v="70"/>
              <x v="74"/>
              <x v="77"/>
              <x v="78"/>
              <x v="101"/>
              <x v="105"/>
              <x v="132"/>
              <x v="197"/>
              <x v="205"/>
              <x v="222"/>
              <x v="362"/>
              <x v="670"/>
              <x v="689"/>
              <x v="700"/>
              <x v="715"/>
              <x v="722"/>
              <x v="753"/>
              <x v="81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9"/>
            </reference>
            <reference field="2" count="1">
              <x v="7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9"/>
            </reference>
            <reference field="2" count="1" selected="0">
              <x v="74"/>
            </reference>
            <reference field="6" count="5">
              <x v="108"/>
              <x v="170"/>
              <x v="282"/>
              <x v="597"/>
              <x v="68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9"/>
            </reference>
            <reference field="2" count="1">
              <x v="7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9"/>
            </reference>
            <reference field="2" count="1" selected="0">
              <x v="77"/>
            </reference>
            <reference field="6" count="11">
              <x v="154"/>
              <x v="165"/>
              <x v="180"/>
              <x v="187"/>
              <x v="198"/>
              <x v="208"/>
              <x v="213"/>
              <x v="264"/>
              <x v="655"/>
              <x v="657"/>
              <x v="67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9"/>
            </reference>
            <reference field="2" count="1">
              <x v="8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9"/>
            </reference>
            <reference field="2" count="1" selected="0">
              <x v="88"/>
            </reference>
            <reference field="6" count="9">
              <x v="10"/>
              <x v="39"/>
              <x v="59"/>
              <x v="103"/>
              <x v="116"/>
              <x v="190"/>
              <x v="581"/>
              <x v="599"/>
              <x v="66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2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27"/>
            </reference>
            <reference field="6" count="5">
              <x v="502"/>
              <x v="540"/>
              <x v="640"/>
              <x v="662"/>
              <x v="67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4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46"/>
            </reference>
            <reference field="6" count="6">
              <x v="7"/>
              <x v="69"/>
              <x v="475"/>
              <x v="533"/>
              <x v="650"/>
              <x v="66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7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76"/>
            </reference>
            <reference field="6" count="3">
              <x v="8"/>
              <x v="100"/>
              <x v="13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8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85"/>
            </reference>
            <reference field="6" count="4">
              <x v="503"/>
              <x v="560"/>
              <x v="680"/>
              <x v="68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8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87"/>
            </reference>
            <reference field="6" count="5">
              <x v="44"/>
              <x v="93"/>
              <x v="147"/>
              <x v="575"/>
              <x v="66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9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93"/>
            </reference>
            <reference field="6" count="5">
              <x v="94"/>
              <x v="97"/>
              <x v="115"/>
              <x v="626"/>
              <x v="82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9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94"/>
            </reference>
            <reference field="6" count="7">
              <x v="2"/>
              <x v="247"/>
              <x v="383"/>
              <x v="471"/>
              <x v="628"/>
              <x v="678"/>
              <x v="68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0"/>
            </reference>
            <reference field="2" count="1">
              <x v="10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0"/>
            </reference>
            <reference field="2" count="1" selected="0">
              <x v="101"/>
            </reference>
            <reference field="6" count="10">
              <x v="138"/>
              <x v="312"/>
              <x v="426"/>
              <x v="473"/>
              <x v="506"/>
              <x v="519"/>
              <x v="591"/>
              <x v="598"/>
              <x v="799"/>
              <x v="827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1"/>
            </reference>
            <reference field="2" count="1">
              <x v="5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1"/>
            </reference>
            <reference field="2" count="1" selected="0">
              <x v="53"/>
            </reference>
            <reference field="6" count="3">
              <x v="648"/>
              <x v="672"/>
              <x v="690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2"/>
            </reference>
            <reference field="2" count="1">
              <x v="6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2"/>
            </reference>
            <reference field="2" count="1" selected="0">
              <x v="65"/>
            </reference>
            <reference field="6" count="3">
              <x v="3"/>
              <x v="608"/>
              <x v="658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3"/>
            </reference>
            <reference field="2" count="1">
              <x v="6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3"/>
            </reference>
            <reference field="2" count="1" selected="0">
              <x v="67"/>
            </reference>
            <reference field="6" count="1">
              <x v="67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4"/>
            </reference>
            <reference field="2" count="1">
              <x v="1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4"/>
            </reference>
            <reference field="2" count="1" selected="0">
              <x v="13"/>
            </reference>
            <reference field="6" count="7">
              <x v="251"/>
              <x v="310"/>
              <x v="368"/>
              <x v="430"/>
              <x v="527"/>
              <x v="604"/>
              <x v="66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4"/>
            </reference>
            <reference field="2" count="1">
              <x v="2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4"/>
            </reference>
            <reference field="2" count="1" selected="0">
              <x v="28"/>
            </reference>
            <reference field="6" count="6">
              <x v="21"/>
              <x v="96"/>
              <x v="111"/>
              <x v="469"/>
              <x v="518"/>
              <x v="55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4"/>
            </reference>
            <reference field="2" count="1">
              <x v="6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4"/>
            </reference>
            <reference field="2" count="1" selected="0">
              <x v="63"/>
            </reference>
            <reference field="6" count="5">
              <x v="17"/>
              <x v="32"/>
              <x v="60"/>
              <x v="142"/>
              <x v="60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4"/>
            </reference>
            <reference field="2" count="1">
              <x v="7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4"/>
            </reference>
            <reference field="2" count="1" selected="0">
              <x v="75"/>
            </reference>
            <reference field="6" count="7">
              <x v="168"/>
              <x v="218"/>
              <x v="223"/>
              <x v="226"/>
              <x v="394"/>
              <x v="395"/>
              <x v="65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4"/>
            </reference>
            <reference field="2" count="1">
              <x v="8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4"/>
            </reference>
            <reference field="2" count="1" selected="0">
              <x v="86"/>
            </reference>
            <reference field="6" count="9">
              <x v="36"/>
              <x v="67"/>
              <x v="95"/>
              <x v="125"/>
              <x v="262"/>
              <x v="363"/>
              <x v="582"/>
              <x v="682"/>
              <x v="694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1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15"/>
            </reference>
            <reference field="6" count="5">
              <x v="244"/>
              <x v="315"/>
              <x v="504"/>
              <x v="589"/>
              <x v="61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1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16"/>
            </reference>
            <reference field="6" count="6">
              <x v="6"/>
              <x v="64"/>
              <x v="68"/>
              <x v="144"/>
              <x v="207"/>
              <x v="22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1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18"/>
            </reference>
            <reference field="6" count="3">
              <x v="26"/>
              <x v="75"/>
              <x v="9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2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22"/>
            </reference>
            <reference field="6" count="3">
              <x v="249"/>
              <x v="388"/>
              <x v="41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2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23"/>
            </reference>
            <reference field="6" count="2">
              <x v="457"/>
              <x v="56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2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24"/>
            </reference>
            <reference field="6" count="4">
              <x v="263"/>
              <x v="405"/>
              <x v="460"/>
              <x v="63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3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33"/>
            </reference>
            <reference field="6" count="8">
              <x v="14"/>
              <x v="87"/>
              <x v="107"/>
              <x v="120"/>
              <x v="231"/>
              <x v="298"/>
              <x v="482"/>
              <x v="61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4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44"/>
            </reference>
            <reference field="6" count="5">
              <x v="355"/>
              <x v="367"/>
              <x v="404"/>
              <x v="476"/>
              <x v="60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5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54"/>
            </reference>
            <reference field="6" count="2">
              <x v="52"/>
              <x v="8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6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60"/>
            </reference>
            <reference field="6" count="4">
              <x v="1"/>
              <x v="239"/>
              <x v="525"/>
              <x v="62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7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79"/>
            </reference>
            <reference field="6" count="5">
              <x v="6"/>
              <x v="56"/>
              <x v="57"/>
              <x v="88"/>
              <x v="11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5"/>
            </reference>
            <reference field="2" count="1">
              <x v="98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5"/>
            </reference>
            <reference field="2" count="1" selected="0">
              <x v="98"/>
            </reference>
            <reference field="6" count="3">
              <x v="112"/>
              <x v="603"/>
              <x v="69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7"/>
            </reference>
            <reference field="6" count="2">
              <x v="79"/>
              <x v="9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9"/>
            </reference>
            <reference field="6" count="3">
              <x v="54"/>
              <x v="82"/>
              <x v="42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1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10"/>
            </reference>
            <reference field="6" count="6">
              <x v="202"/>
              <x v="215"/>
              <x v="348"/>
              <x v="524"/>
              <x v="569"/>
              <x v="70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3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31"/>
            </reference>
            <reference field="6" count="6">
              <x v="13"/>
              <x v="19"/>
              <x v="124"/>
              <x v="625"/>
              <x v="760"/>
              <x v="81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3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32"/>
            </reference>
            <reference field="6" count="3">
              <x v="250"/>
              <x v="380"/>
              <x v="65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3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37"/>
            </reference>
            <reference field="6" count="4">
              <x v="126"/>
              <x v="146"/>
              <x v="230"/>
              <x v="731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4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43"/>
            </reference>
            <reference field="6" count="4">
              <x v="18"/>
              <x v="84"/>
              <x v="167"/>
              <x v="18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4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47"/>
            </reference>
            <reference field="6" count="3">
              <x v="22"/>
              <x v="72"/>
              <x v="123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59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59"/>
            </reference>
            <reference field="6" count="3">
              <x v="369"/>
              <x v="384"/>
              <x v="53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6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61"/>
            </reference>
            <reference field="6" count="2">
              <x v="320"/>
              <x v="61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8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80"/>
            </reference>
            <reference field="6" count="2">
              <x v="89"/>
              <x v="11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9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90"/>
            </reference>
            <reference field="6" count="4">
              <x v="372"/>
              <x v="420"/>
              <x v="539"/>
              <x v="59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6"/>
            </reference>
            <reference field="2" count="1">
              <x v="91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6"/>
            </reference>
            <reference field="2" count="1" selected="0">
              <x v="91"/>
            </reference>
            <reference field="6" count="2">
              <x v="53"/>
              <x v="593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7"/>
            </reference>
            <reference field="2" count="1">
              <x v="5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7"/>
            </reference>
            <reference field="2" count="1" selected="0">
              <x v="56"/>
            </reference>
            <reference field="6" count="8">
              <x v="285"/>
              <x v="358"/>
              <x v="377"/>
              <x v="491"/>
              <x v="578"/>
              <x v="611"/>
              <x v="641"/>
              <x v="644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7"/>
            </reference>
            <reference field="2" count="1">
              <x v="6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7"/>
            </reference>
            <reference field="2" count="1" selected="0">
              <x v="62"/>
            </reference>
            <reference field="6" count="6">
              <x v="236"/>
              <x v="258"/>
              <x v="280"/>
              <x v="487"/>
              <x v="642"/>
              <x v="699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7"/>
            </reference>
            <reference field="2" count="1">
              <x v="6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7"/>
            </reference>
            <reference field="2" count="1" selected="0">
              <x v="66"/>
            </reference>
            <reference field="6" count="3">
              <x v="196"/>
              <x v="393"/>
              <x v="456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7"/>
            </reference>
            <reference field="2" count="1">
              <x v="8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7"/>
            </reference>
            <reference field="2" count="1" selected="0">
              <x v="83"/>
            </reference>
            <reference field="6" count="6">
              <x v="4"/>
              <x v="47"/>
              <x v="133"/>
              <x v="496"/>
              <x v="721"/>
              <x v="83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7"/>
            </reference>
            <reference field="2" count="1">
              <x v="97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7"/>
            </reference>
            <reference field="2" count="1" selected="0">
              <x v="97"/>
            </reference>
            <reference field="6" count="5">
              <x v="41"/>
              <x v="49"/>
              <x v="63"/>
              <x v="80"/>
              <x v="288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2" count="1"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8"/>
            </reference>
            <reference field="2" count="1" selected="0">
              <x v="3"/>
            </reference>
            <reference field="6" count="2">
              <x v="37"/>
              <x v="50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2" count="1">
              <x v="4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8"/>
            </reference>
            <reference field="2" count="1" selected="0">
              <x v="4"/>
            </reference>
            <reference field="6" count="5">
              <x v="246"/>
              <x v="269"/>
              <x v="446"/>
              <x v="556"/>
              <x v="64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2" count="1">
              <x v="12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8"/>
            </reference>
            <reference field="2" count="1" selected="0">
              <x v="12"/>
            </reference>
            <reference field="6" count="13">
              <x v="0"/>
              <x v="153"/>
              <x v="178"/>
              <x v="237"/>
              <x v="442"/>
              <x v="550"/>
              <x v="559"/>
              <x v="572"/>
              <x v="616"/>
              <x v="630"/>
              <x v="638"/>
              <x v="713"/>
              <x v="82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2" count="1">
              <x v="40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8"/>
            </reference>
            <reference field="2" count="1" selected="0">
              <x v="40"/>
            </reference>
            <reference field="6" count="4">
              <x v="24"/>
              <x v="182"/>
              <x v="532"/>
              <x v="745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2" count="1">
              <x v="95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8"/>
            </reference>
            <reference field="2" count="1" selected="0">
              <x v="95"/>
            </reference>
            <reference field="6" count="8">
              <x v="349"/>
              <x v="398"/>
              <x v="400"/>
              <x v="406"/>
              <x v="414"/>
              <x v="437"/>
              <x v="466"/>
              <x v="622"/>
            </reference>
          </references>
        </pivotArea>
        <pivotArea type="data" collapsedLevelsAreSubtotals="1" fieldPosition="0">
          <references count="3">
            <reference field="4294967294" count="1" selected="0">
              <x v="2"/>
            </reference>
            <reference field="1" count="1" selected="0">
              <x v="18"/>
            </reference>
            <reference field="2" count="1">
              <x v="96"/>
            </reference>
          </references>
        </pivotArea>
        <pivotArea type="data" collapsedLevelsAreSubtotals="1" fieldPosition="0">
          <references count="4">
            <reference field="4294967294" count="1" selected="0">
              <x v="2"/>
            </reference>
            <reference field="1" count="1" selected="0">
              <x v="18"/>
            </reference>
            <reference field="2" count="1" selected="0">
              <x v="96"/>
            </reference>
            <reference field="6" count="6">
              <x v="256"/>
              <x v="271"/>
              <x v="289"/>
              <x v="292"/>
              <x v="583"/>
              <x v="629"/>
            </reference>
          </references>
        </pivotArea>
      </pivotAreas>
    </conditionalFormat>
    <conditionalFormat priority="5">
      <pivotAreas count="223"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0"/>
            </reference>
            <reference field="6" count="5">
              <x v="172"/>
              <x v="174"/>
              <x v="221"/>
              <x v="389"/>
              <x v="51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2"/>
            </reference>
            <reference field="6" count="5">
              <x v="119"/>
              <x v="140"/>
              <x v="454"/>
              <x v="521"/>
              <x v="71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5"/>
            </reference>
            <reference field="6" count="4">
              <x v="11"/>
              <x v="162"/>
              <x v="649"/>
              <x v="74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1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14"/>
            </reference>
            <reference field="6" count="2">
              <x v="252"/>
              <x v="48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2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26"/>
            </reference>
            <reference field="6" count="5">
              <x v="76"/>
              <x v="139"/>
              <x v="151"/>
              <x v="191"/>
              <x v="19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3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38"/>
            </reference>
            <reference field="6" count="2">
              <x v="25"/>
              <x v="21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4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42"/>
            </reference>
            <reference field="6" count="6">
              <x v="245"/>
              <x v="392"/>
              <x v="479"/>
              <x v="534"/>
              <x v="586"/>
              <x v="61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5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51"/>
            </reference>
            <reference field="6" count="7">
              <x v="242"/>
              <x v="341"/>
              <x v="373"/>
              <x v="374"/>
              <x v="458"/>
              <x v="531"/>
              <x v="60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5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55"/>
            </reference>
            <reference field="6" count="6">
              <x v="40"/>
              <x v="62"/>
              <x v="102"/>
              <x v="212"/>
              <x v="743"/>
              <x v="82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7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78"/>
            </reference>
            <reference field="6" count="6">
              <x v="33"/>
              <x v="45"/>
              <x v="73"/>
              <x v="121"/>
              <x v="173"/>
              <x v="17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8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81"/>
            </reference>
            <reference field="6" count="7">
              <x v="136"/>
              <x v="143"/>
              <x v="232"/>
              <x v="379"/>
              <x v="451"/>
              <x v="480"/>
              <x v="50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>
              <x v="8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0"/>
            </reference>
            <reference field="2" count="1" selected="0">
              <x v="84"/>
            </reference>
            <reference field="6" count="5">
              <x v="538"/>
              <x v="544"/>
              <x v="561"/>
              <x v="574"/>
              <x v="635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2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20"/>
            </reference>
            <reference field="6" count="5">
              <x v="110"/>
              <x v="490"/>
              <x v="643"/>
              <x v="656"/>
              <x v="82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2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25"/>
            </reference>
            <reference field="6" count="3">
              <x v="104"/>
              <x v="114"/>
              <x v="58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4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41"/>
            </reference>
            <reference field="6" count="2">
              <x v="43"/>
              <x v="69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5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52"/>
            </reference>
            <reference field="6" count="4">
              <x v="46"/>
              <x v="113"/>
              <x v="411"/>
              <x v="81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7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72"/>
            </reference>
            <reference field="6" count="4">
              <x v="34"/>
              <x v="55"/>
              <x v="176"/>
              <x v="46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8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82"/>
            </reference>
            <reference field="6" count="6">
              <x v="16"/>
              <x v="274"/>
              <x v="438"/>
              <x v="636"/>
              <x v="652"/>
              <x v="65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9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92"/>
            </reference>
            <reference field="6" count="2">
              <x v="492"/>
              <x v="81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>
              <x v="10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"/>
            </reference>
            <reference field="2" count="1" selected="0">
              <x v="100"/>
            </reference>
            <reference field="6" count="5">
              <x v="253"/>
              <x v="255"/>
              <x v="408"/>
              <x v="508"/>
              <x v="610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>
              <x v="2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 selected="0">
              <x v="21"/>
            </reference>
            <reference field="6" count="7">
              <x v="58"/>
              <x v="194"/>
              <x v="459"/>
              <x v="510"/>
              <x v="564"/>
              <x v="567"/>
              <x v="57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>
              <x v="3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 selected="0">
              <x v="30"/>
            </reference>
            <reference field="6" count="6">
              <x v="352"/>
              <x v="417"/>
              <x v="562"/>
              <x v="595"/>
              <x v="605"/>
              <x v="66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>
              <x v="4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 selected="0">
              <x v="48"/>
            </reference>
            <reference field="6" count="7">
              <x v="347"/>
              <x v="370"/>
              <x v="440"/>
              <x v="498"/>
              <x v="592"/>
              <x v="633"/>
              <x v="64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>
              <x v="7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2"/>
            </reference>
            <reference field="2" count="1" selected="0">
              <x v="70"/>
            </reference>
            <reference field="6" count="6">
              <x v="465"/>
              <x v="495"/>
              <x v="517"/>
              <x v="536"/>
              <x v="617"/>
              <x v="681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>
              <x v="1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 selected="0">
              <x v="17"/>
            </reference>
            <reference field="6" count="4">
              <x v="300"/>
              <x v="376"/>
              <x v="501"/>
              <x v="52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>
              <x v="2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 selected="0">
              <x v="29"/>
            </reference>
            <reference field="6" count="5">
              <x v="276"/>
              <x v="455"/>
              <x v="546"/>
              <x v="552"/>
              <x v="61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>
              <x v="4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 selected="0">
              <x v="49"/>
            </reference>
            <reference field="6" count="4">
              <x v="156"/>
              <x v="281"/>
              <x v="402"/>
              <x v="41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>
              <x v="5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 selected="0">
              <x v="50"/>
            </reference>
            <reference field="6" count="4">
              <x v="30"/>
              <x v="92"/>
              <x v="127"/>
              <x v="19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>
              <x v="5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 selected="0">
              <x v="57"/>
            </reference>
            <reference field="6" count="5">
              <x v="537"/>
              <x v="554"/>
              <x v="565"/>
              <x v="602"/>
              <x v="62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>
              <x v="5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3"/>
            </reference>
            <reference field="2" count="1" selected="0">
              <x v="58"/>
            </reference>
            <reference field="6" count="4">
              <x v="5"/>
              <x v="65"/>
              <x v="81"/>
              <x v="141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4"/>
            </reference>
            <reference field="2" count="1">
              <x v="8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4"/>
            </reference>
            <reference field="2" count="1" selected="0">
              <x v="89"/>
            </reference>
            <reference field="6" count="1">
              <x v="219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5"/>
            </reference>
            <reference field="2" count="1">
              <x v="1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5"/>
            </reference>
            <reference field="2" count="1" selected="0">
              <x v="19"/>
            </reference>
            <reference field="6" count="2">
              <x v="11"/>
              <x v="10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5"/>
            </reference>
            <reference field="2" count="1">
              <x v="3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5"/>
            </reference>
            <reference field="2" count="1" selected="0">
              <x v="36"/>
            </reference>
            <reference field="6" count="1">
              <x v="169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6"/>
            </reference>
            <reference field="6" count="4">
              <x v="29"/>
              <x v="71"/>
              <x v="106"/>
              <x v="69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8"/>
            </reference>
            <reference field="6" count="3">
              <x v="541"/>
              <x v="551"/>
              <x v="61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1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11"/>
            </reference>
            <reference field="6" count="8">
              <x v="164"/>
              <x v="365"/>
              <x v="489"/>
              <x v="530"/>
              <x v="557"/>
              <x v="666"/>
              <x v="688"/>
              <x v="70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3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39"/>
            </reference>
            <reference field="6" count="4">
              <x v="279"/>
              <x v="375"/>
              <x v="391"/>
              <x v="41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4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45"/>
            </reference>
            <reference field="6" count="4">
              <x v="157"/>
              <x v="478"/>
              <x v="685"/>
              <x v="82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6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64"/>
            </reference>
            <reference field="6" count="5">
              <x v="122"/>
              <x v="248"/>
              <x v="528"/>
              <x v="545"/>
              <x v="67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6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68"/>
            </reference>
            <reference field="6" count="6">
              <x v="12"/>
              <x v="434"/>
              <x v="467"/>
              <x v="609"/>
              <x v="637"/>
              <x v="82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6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69"/>
            </reference>
            <reference field="6" count="3">
              <x v="542"/>
              <x v="576"/>
              <x v="62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7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71"/>
            </reference>
            <reference field="6" count="8">
              <x v="439"/>
              <x v="568"/>
              <x v="573"/>
              <x v="596"/>
              <x v="601"/>
              <x v="623"/>
              <x v="627"/>
              <x v="63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>
              <x v="9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6"/>
            </reference>
            <reference field="2" count="1" selected="0">
              <x v="99"/>
            </reference>
            <reference field="6" count="5">
              <x v="566"/>
              <x v="570"/>
              <x v="584"/>
              <x v="588"/>
              <x v="632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7"/>
            </reference>
            <reference field="2" count="1">
              <x v="3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7"/>
            </reference>
            <reference field="2" count="1" selected="0">
              <x v="34"/>
            </reference>
            <reference field="6" count="5">
              <x v="160"/>
              <x v="309"/>
              <x v="335"/>
              <x v="494"/>
              <x v="646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8"/>
            </reference>
            <reference field="2" count="1">
              <x v="3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8"/>
            </reference>
            <reference field="2" count="1" selected="0">
              <x v="35"/>
            </reference>
            <reference field="6" count="1">
              <x v="272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>
              <x v="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 selected="0">
              <x v="1"/>
            </reference>
            <reference field="6" count="7">
              <x v="86"/>
              <x v="90"/>
              <x v="134"/>
              <x v="547"/>
              <x v="548"/>
              <x v="558"/>
              <x v="57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>
              <x v="7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 selected="0">
              <x v="73"/>
            </reference>
            <reference field="6" count="25">
              <x v="15"/>
              <x v="27"/>
              <x v="35"/>
              <x v="38"/>
              <x v="42"/>
              <x v="51"/>
              <x v="66"/>
              <x v="70"/>
              <x v="74"/>
              <x v="77"/>
              <x v="78"/>
              <x v="101"/>
              <x v="105"/>
              <x v="132"/>
              <x v="197"/>
              <x v="205"/>
              <x v="222"/>
              <x v="362"/>
              <x v="670"/>
              <x v="689"/>
              <x v="700"/>
              <x v="715"/>
              <x v="722"/>
              <x v="753"/>
              <x v="81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>
              <x v="7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 selected="0">
              <x v="74"/>
            </reference>
            <reference field="6" count="5">
              <x v="108"/>
              <x v="170"/>
              <x v="282"/>
              <x v="597"/>
              <x v="68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>
              <x v="7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 selected="0">
              <x v="77"/>
            </reference>
            <reference field="6" count="11">
              <x v="154"/>
              <x v="165"/>
              <x v="180"/>
              <x v="187"/>
              <x v="198"/>
              <x v="208"/>
              <x v="213"/>
              <x v="264"/>
              <x v="655"/>
              <x v="657"/>
              <x v="67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>
              <x v="8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9"/>
            </reference>
            <reference field="2" count="1" selected="0">
              <x v="88"/>
            </reference>
            <reference field="6" count="9">
              <x v="10"/>
              <x v="39"/>
              <x v="59"/>
              <x v="103"/>
              <x v="116"/>
              <x v="190"/>
              <x v="581"/>
              <x v="599"/>
              <x v="661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2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27"/>
            </reference>
            <reference field="6" count="5">
              <x v="502"/>
              <x v="540"/>
              <x v="640"/>
              <x v="662"/>
              <x v="67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4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46"/>
            </reference>
            <reference field="6" count="6">
              <x v="7"/>
              <x v="69"/>
              <x v="475"/>
              <x v="533"/>
              <x v="650"/>
              <x v="66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7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76"/>
            </reference>
            <reference field="6" count="3">
              <x v="8"/>
              <x v="100"/>
              <x v="13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8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85"/>
            </reference>
            <reference field="6" count="4">
              <x v="503"/>
              <x v="560"/>
              <x v="680"/>
              <x v="68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8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87"/>
            </reference>
            <reference field="6" count="5">
              <x v="44"/>
              <x v="93"/>
              <x v="147"/>
              <x v="575"/>
              <x v="66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9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93"/>
            </reference>
            <reference field="6" count="5">
              <x v="94"/>
              <x v="97"/>
              <x v="115"/>
              <x v="626"/>
              <x v="82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9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94"/>
            </reference>
            <reference field="6" count="7">
              <x v="2"/>
              <x v="247"/>
              <x v="383"/>
              <x v="471"/>
              <x v="628"/>
              <x v="678"/>
              <x v="68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>
              <x v="10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0"/>
            </reference>
            <reference field="2" count="1" selected="0">
              <x v="101"/>
            </reference>
            <reference field="6" count="10">
              <x v="138"/>
              <x v="312"/>
              <x v="426"/>
              <x v="473"/>
              <x v="506"/>
              <x v="519"/>
              <x v="591"/>
              <x v="598"/>
              <x v="799"/>
              <x v="827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1"/>
            </reference>
            <reference field="2" count="1">
              <x v="5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1"/>
            </reference>
            <reference field="2" count="1" selected="0">
              <x v="53"/>
            </reference>
            <reference field="6" count="3">
              <x v="648"/>
              <x v="672"/>
              <x v="690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2"/>
            </reference>
            <reference field="2" count="1">
              <x v="6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2"/>
            </reference>
            <reference field="2" count="1" selected="0">
              <x v="65"/>
            </reference>
            <reference field="6" count="3">
              <x v="3"/>
              <x v="608"/>
              <x v="658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3"/>
            </reference>
            <reference field="2" count="1">
              <x v="6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3"/>
            </reference>
            <reference field="2" count="1" selected="0">
              <x v="67"/>
            </reference>
            <reference field="6" count="1">
              <x v="673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>
              <x v="1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 selected="0">
              <x v="13"/>
            </reference>
            <reference field="6" count="7">
              <x v="251"/>
              <x v="310"/>
              <x v="368"/>
              <x v="430"/>
              <x v="527"/>
              <x v="604"/>
              <x v="66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>
              <x v="2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 selected="0">
              <x v="28"/>
            </reference>
            <reference field="6" count="6">
              <x v="21"/>
              <x v="96"/>
              <x v="111"/>
              <x v="469"/>
              <x v="518"/>
              <x v="55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>
              <x v="6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 selected="0">
              <x v="63"/>
            </reference>
            <reference field="6" count="5">
              <x v="17"/>
              <x v="32"/>
              <x v="60"/>
              <x v="142"/>
              <x v="60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>
              <x v="7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 selected="0">
              <x v="75"/>
            </reference>
            <reference field="6" count="7">
              <x v="168"/>
              <x v="218"/>
              <x v="223"/>
              <x v="226"/>
              <x v="394"/>
              <x v="395"/>
              <x v="65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>
              <x v="8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4"/>
            </reference>
            <reference field="2" count="1" selected="0">
              <x v="86"/>
            </reference>
            <reference field="6" count="9">
              <x v="36"/>
              <x v="67"/>
              <x v="95"/>
              <x v="125"/>
              <x v="262"/>
              <x v="363"/>
              <x v="582"/>
              <x v="682"/>
              <x v="694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1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15"/>
            </reference>
            <reference field="6" count="5">
              <x v="244"/>
              <x v="315"/>
              <x v="504"/>
              <x v="589"/>
              <x v="61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1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16"/>
            </reference>
            <reference field="6" count="6">
              <x v="6"/>
              <x v="64"/>
              <x v="68"/>
              <x v="144"/>
              <x v="207"/>
              <x v="22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1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18"/>
            </reference>
            <reference field="6" count="3">
              <x v="26"/>
              <x v="75"/>
              <x v="9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2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22"/>
            </reference>
            <reference field="6" count="3">
              <x v="249"/>
              <x v="388"/>
              <x v="41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2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23"/>
            </reference>
            <reference field="6" count="2">
              <x v="457"/>
              <x v="56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2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24"/>
            </reference>
            <reference field="6" count="4">
              <x v="263"/>
              <x v="405"/>
              <x v="460"/>
              <x v="63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3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33"/>
            </reference>
            <reference field="6" count="8">
              <x v="14"/>
              <x v="87"/>
              <x v="107"/>
              <x v="120"/>
              <x v="231"/>
              <x v="298"/>
              <x v="482"/>
              <x v="61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4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44"/>
            </reference>
            <reference field="6" count="5">
              <x v="355"/>
              <x v="367"/>
              <x v="404"/>
              <x v="476"/>
              <x v="60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5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54"/>
            </reference>
            <reference field="6" count="2">
              <x v="52"/>
              <x v="8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6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60"/>
            </reference>
            <reference field="6" count="4">
              <x v="1"/>
              <x v="239"/>
              <x v="525"/>
              <x v="62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7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79"/>
            </reference>
            <reference field="6" count="5">
              <x v="6"/>
              <x v="56"/>
              <x v="57"/>
              <x v="88"/>
              <x v="11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>
              <x v="98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5"/>
            </reference>
            <reference field="2" count="1" selected="0">
              <x v="98"/>
            </reference>
            <reference field="6" count="3">
              <x v="112"/>
              <x v="603"/>
              <x v="692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7"/>
            </reference>
            <reference field="6" count="2">
              <x v="79"/>
              <x v="9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9"/>
            </reference>
            <reference field="6" count="3">
              <x v="54"/>
              <x v="82"/>
              <x v="42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1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10"/>
            </reference>
            <reference field="6" count="6">
              <x v="202"/>
              <x v="215"/>
              <x v="348"/>
              <x v="524"/>
              <x v="569"/>
              <x v="70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3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31"/>
            </reference>
            <reference field="6" count="6">
              <x v="13"/>
              <x v="19"/>
              <x v="124"/>
              <x v="625"/>
              <x v="760"/>
              <x v="81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3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32"/>
            </reference>
            <reference field="6" count="3">
              <x v="250"/>
              <x v="380"/>
              <x v="65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3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37"/>
            </reference>
            <reference field="6" count="4">
              <x v="126"/>
              <x v="146"/>
              <x v="230"/>
              <x v="731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4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43"/>
            </reference>
            <reference field="6" count="4">
              <x v="18"/>
              <x v="84"/>
              <x v="167"/>
              <x v="18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4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47"/>
            </reference>
            <reference field="6" count="3">
              <x v="22"/>
              <x v="72"/>
              <x v="123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59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59"/>
            </reference>
            <reference field="6" count="3">
              <x v="369"/>
              <x v="384"/>
              <x v="53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6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61"/>
            </reference>
            <reference field="6" count="2">
              <x v="320"/>
              <x v="61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8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80"/>
            </reference>
            <reference field="6" count="2">
              <x v="89"/>
              <x v="11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9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90"/>
            </reference>
            <reference field="6" count="4">
              <x v="372"/>
              <x v="420"/>
              <x v="539"/>
              <x v="59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>
              <x v="91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6"/>
            </reference>
            <reference field="2" count="1" selected="0">
              <x v="91"/>
            </reference>
            <reference field="6" count="2">
              <x v="53"/>
              <x v="593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>
              <x v="5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 selected="0">
              <x v="56"/>
            </reference>
            <reference field="6" count="8">
              <x v="285"/>
              <x v="358"/>
              <x v="377"/>
              <x v="491"/>
              <x v="578"/>
              <x v="611"/>
              <x v="641"/>
              <x v="644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>
              <x v="6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 selected="0">
              <x v="62"/>
            </reference>
            <reference field="6" count="6">
              <x v="236"/>
              <x v="258"/>
              <x v="280"/>
              <x v="487"/>
              <x v="642"/>
              <x v="699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>
              <x v="6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 selected="0">
              <x v="66"/>
            </reference>
            <reference field="6" count="3">
              <x v="196"/>
              <x v="393"/>
              <x v="456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>
              <x v="8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 selected="0">
              <x v="83"/>
            </reference>
            <reference field="6" count="6">
              <x v="4"/>
              <x v="47"/>
              <x v="133"/>
              <x v="496"/>
              <x v="721"/>
              <x v="83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>
              <x v="97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7"/>
            </reference>
            <reference field="2" count="1" selected="0">
              <x v="97"/>
            </reference>
            <reference field="6" count="5">
              <x v="41"/>
              <x v="49"/>
              <x v="63"/>
              <x v="80"/>
              <x v="288"/>
            </reference>
          </references>
        </pivotArea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>
              <x v="3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 selected="0">
              <x v="3"/>
            </reference>
            <reference field="6" count="2">
              <x v="37"/>
              <x v="50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>
              <x v="4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 selected="0">
              <x v="4"/>
            </reference>
            <reference field="6" count="5">
              <x v="246"/>
              <x v="269"/>
              <x v="446"/>
              <x v="556"/>
              <x v="64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>
              <x v="12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 selected="0">
              <x v="12"/>
            </reference>
            <reference field="6" count="13">
              <x v="0"/>
              <x v="153"/>
              <x v="178"/>
              <x v="237"/>
              <x v="442"/>
              <x v="550"/>
              <x v="559"/>
              <x v="572"/>
              <x v="616"/>
              <x v="630"/>
              <x v="638"/>
              <x v="713"/>
              <x v="82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>
              <x v="40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 selected="0">
              <x v="40"/>
            </reference>
            <reference field="6" count="4">
              <x v="24"/>
              <x v="182"/>
              <x v="532"/>
              <x v="745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>
              <x v="95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 selected="0">
              <x v="95"/>
            </reference>
            <reference field="6" count="8">
              <x v="349"/>
              <x v="398"/>
              <x v="400"/>
              <x v="406"/>
              <x v="414"/>
              <x v="437"/>
              <x v="466"/>
              <x v="622"/>
            </reference>
          </references>
        </pivotArea>
        <pivotArea type="data" collapsedLevelsAreSubtotals="1" fieldPosition="0">
          <references count="3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>
              <x v="96"/>
            </reference>
          </references>
        </pivotArea>
        <pivotArea type="data" collapsedLevelsAreSubtotals="1" fieldPosition="0">
          <references count="4">
            <reference field="4294967294" count="2" selected="0">
              <x v="0"/>
              <x v="1"/>
            </reference>
            <reference field="1" count="1" selected="0">
              <x v="18"/>
            </reference>
            <reference field="2" count="1" selected="0">
              <x v="96"/>
            </reference>
            <reference field="6" count="6">
              <x v="256"/>
              <x v="271"/>
              <x v="289"/>
              <x v="292"/>
              <x v="583"/>
              <x v="629"/>
            </reference>
          </references>
        </pivotArea>
      </pivotAreas>
    </conditionalFormat>
  </conditional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1">
          <x14:conditionalFormat priority="2" id="{7D984511-6BE0-4C58-A828-A95494B6820B}">
            <x14:pivotAreas count="223"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0"/>
                  </reference>
                  <reference field="6" count="5">
                    <x v="172"/>
                    <x v="174"/>
                    <x v="221"/>
                    <x v="389"/>
                    <x v="51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2"/>
                  </reference>
                  <reference field="6" count="5">
                    <x v="119"/>
                    <x v="140"/>
                    <x v="454"/>
                    <x v="521"/>
                    <x v="71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5"/>
                  </reference>
                  <reference field="6" count="4">
                    <x v="11"/>
                    <x v="162"/>
                    <x v="649"/>
                    <x v="74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1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14"/>
                  </reference>
                  <reference field="6" count="2">
                    <x v="252"/>
                    <x v="48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2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26"/>
                  </reference>
                  <reference field="6" count="5">
                    <x v="76"/>
                    <x v="139"/>
                    <x v="151"/>
                    <x v="191"/>
                    <x v="19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3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38"/>
                  </reference>
                  <reference field="6" count="2">
                    <x v="25"/>
                    <x v="21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4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42"/>
                  </reference>
                  <reference field="6" count="6">
                    <x v="245"/>
                    <x v="392"/>
                    <x v="479"/>
                    <x v="534"/>
                    <x v="586"/>
                    <x v="6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5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51"/>
                  </reference>
                  <reference field="6" count="7">
                    <x v="242"/>
                    <x v="341"/>
                    <x v="373"/>
                    <x v="374"/>
                    <x v="458"/>
                    <x v="531"/>
                    <x v="60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5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55"/>
                  </reference>
                  <reference field="6" count="6">
                    <x v="40"/>
                    <x v="62"/>
                    <x v="102"/>
                    <x v="212"/>
                    <x v="743"/>
                    <x v="82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7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78"/>
                  </reference>
                  <reference field="6" count="6">
                    <x v="33"/>
                    <x v="45"/>
                    <x v="73"/>
                    <x v="121"/>
                    <x v="173"/>
                    <x v="17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8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81"/>
                  </reference>
                  <reference field="6" count="7">
                    <x v="136"/>
                    <x v="143"/>
                    <x v="232"/>
                    <x v="379"/>
                    <x v="451"/>
                    <x v="480"/>
                    <x v="50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>
                    <x v="8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0"/>
                  </reference>
                  <reference field="2" count="1" selected="0">
                    <x v="84"/>
                  </reference>
                  <reference field="6" count="5">
                    <x v="538"/>
                    <x v="544"/>
                    <x v="561"/>
                    <x v="574"/>
                    <x v="635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2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20"/>
                  </reference>
                  <reference field="6" count="5">
                    <x v="110"/>
                    <x v="490"/>
                    <x v="643"/>
                    <x v="656"/>
                    <x v="82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2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25"/>
                  </reference>
                  <reference field="6" count="3">
                    <x v="104"/>
                    <x v="114"/>
                    <x v="58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4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41"/>
                  </reference>
                  <reference field="6" count="2">
                    <x v="43"/>
                    <x v="69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5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52"/>
                  </reference>
                  <reference field="6" count="4">
                    <x v="46"/>
                    <x v="113"/>
                    <x v="411"/>
                    <x v="81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7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72"/>
                  </reference>
                  <reference field="6" count="4">
                    <x v="34"/>
                    <x v="55"/>
                    <x v="176"/>
                    <x v="46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8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82"/>
                  </reference>
                  <reference field="6" count="6">
                    <x v="16"/>
                    <x v="274"/>
                    <x v="438"/>
                    <x v="636"/>
                    <x v="652"/>
                    <x v="65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9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92"/>
                  </reference>
                  <reference field="6" count="2">
                    <x v="492"/>
                    <x v="81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>
                    <x v="10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"/>
                  </reference>
                  <reference field="2" count="1" selected="0">
                    <x v="100"/>
                  </reference>
                  <reference field="6" count="5">
                    <x v="253"/>
                    <x v="255"/>
                    <x v="408"/>
                    <x v="508"/>
                    <x v="610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>
                    <x v="2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 selected="0">
                    <x v="21"/>
                  </reference>
                  <reference field="6" count="7">
                    <x v="58"/>
                    <x v="194"/>
                    <x v="459"/>
                    <x v="510"/>
                    <x v="564"/>
                    <x v="567"/>
                    <x v="57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>
                    <x v="3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 selected="0">
                    <x v="30"/>
                  </reference>
                  <reference field="6" count="6">
                    <x v="352"/>
                    <x v="417"/>
                    <x v="562"/>
                    <x v="595"/>
                    <x v="605"/>
                    <x v="66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>
                    <x v="4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 selected="0">
                    <x v="48"/>
                  </reference>
                  <reference field="6" count="7">
                    <x v="347"/>
                    <x v="370"/>
                    <x v="440"/>
                    <x v="498"/>
                    <x v="592"/>
                    <x v="633"/>
                    <x v="64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>
                    <x v="7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2"/>
                  </reference>
                  <reference field="2" count="1" selected="0">
                    <x v="70"/>
                  </reference>
                  <reference field="6" count="6">
                    <x v="465"/>
                    <x v="495"/>
                    <x v="517"/>
                    <x v="536"/>
                    <x v="617"/>
                    <x v="681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>
                    <x v="1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 selected="0">
                    <x v="17"/>
                  </reference>
                  <reference field="6" count="4">
                    <x v="300"/>
                    <x v="376"/>
                    <x v="501"/>
                    <x v="52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>
                    <x v="2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 selected="0">
                    <x v="29"/>
                  </reference>
                  <reference field="6" count="5">
                    <x v="276"/>
                    <x v="455"/>
                    <x v="546"/>
                    <x v="552"/>
                    <x v="6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>
                    <x v="4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 selected="0">
                    <x v="49"/>
                  </reference>
                  <reference field="6" count="4">
                    <x v="156"/>
                    <x v="281"/>
                    <x v="402"/>
                    <x v="41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>
                    <x v="5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 selected="0">
                    <x v="50"/>
                  </reference>
                  <reference field="6" count="4">
                    <x v="30"/>
                    <x v="92"/>
                    <x v="127"/>
                    <x v="19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>
                    <x v="5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 selected="0">
                    <x v="57"/>
                  </reference>
                  <reference field="6" count="5">
                    <x v="537"/>
                    <x v="554"/>
                    <x v="565"/>
                    <x v="602"/>
                    <x v="62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>
                    <x v="5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3"/>
                  </reference>
                  <reference field="2" count="1" selected="0">
                    <x v="58"/>
                  </reference>
                  <reference field="6" count="4">
                    <x v="5"/>
                    <x v="65"/>
                    <x v="81"/>
                    <x v="141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4"/>
                  </reference>
                  <reference field="2" count="1">
                    <x v="8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4"/>
                  </reference>
                  <reference field="2" count="1" selected="0">
                    <x v="89"/>
                  </reference>
                  <reference field="6" count="1">
                    <x v="219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5"/>
                  </reference>
                  <reference field="2" count="1">
                    <x v="1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5"/>
                  </reference>
                  <reference field="2" count="1" selected="0">
                    <x v="19"/>
                  </reference>
                  <reference field="6" count="2">
                    <x v="11"/>
                    <x v="10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5"/>
                  </reference>
                  <reference field="2" count="1">
                    <x v="3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5"/>
                  </reference>
                  <reference field="2" count="1" selected="0">
                    <x v="36"/>
                  </reference>
                  <reference field="6" count="1">
                    <x v="169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6"/>
                  </reference>
                  <reference field="6" count="4">
                    <x v="29"/>
                    <x v="71"/>
                    <x v="106"/>
                    <x v="69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8"/>
                  </reference>
                  <reference field="6" count="3">
                    <x v="541"/>
                    <x v="551"/>
                    <x v="6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1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11"/>
                  </reference>
                  <reference field="6" count="8">
                    <x v="164"/>
                    <x v="365"/>
                    <x v="489"/>
                    <x v="530"/>
                    <x v="557"/>
                    <x v="666"/>
                    <x v="688"/>
                    <x v="70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3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39"/>
                  </reference>
                  <reference field="6" count="4">
                    <x v="279"/>
                    <x v="375"/>
                    <x v="391"/>
                    <x v="4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4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45"/>
                  </reference>
                  <reference field="6" count="4">
                    <x v="157"/>
                    <x v="478"/>
                    <x v="685"/>
                    <x v="82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6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64"/>
                  </reference>
                  <reference field="6" count="5">
                    <x v="122"/>
                    <x v="248"/>
                    <x v="528"/>
                    <x v="545"/>
                    <x v="67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6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68"/>
                  </reference>
                  <reference field="6" count="6">
                    <x v="12"/>
                    <x v="434"/>
                    <x v="467"/>
                    <x v="609"/>
                    <x v="637"/>
                    <x v="82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6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69"/>
                  </reference>
                  <reference field="6" count="3">
                    <x v="542"/>
                    <x v="576"/>
                    <x v="62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7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71"/>
                  </reference>
                  <reference field="6" count="8">
                    <x v="439"/>
                    <x v="568"/>
                    <x v="573"/>
                    <x v="596"/>
                    <x v="601"/>
                    <x v="623"/>
                    <x v="627"/>
                    <x v="63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>
                    <x v="9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6"/>
                  </reference>
                  <reference field="2" count="1" selected="0">
                    <x v="99"/>
                  </reference>
                  <reference field="6" count="5">
                    <x v="566"/>
                    <x v="570"/>
                    <x v="584"/>
                    <x v="588"/>
                    <x v="63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7"/>
                  </reference>
                  <reference field="2" count="1">
                    <x v="3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7"/>
                  </reference>
                  <reference field="2" count="1" selected="0">
                    <x v="34"/>
                  </reference>
                  <reference field="6" count="5">
                    <x v="160"/>
                    <x v="309"/>
                    <x v="335"/>
                    <x v="494"/>
                    <x v="646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8"/>
                  </reference>
                  <reference field="2" count="1">
                    <x v="3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8"/>
                  </reference>
                  <reference field="2" count="1" selected="0">
                    <x v="35"/>
                  </reference>
                  <reference field="6" count="1">
                    <x v="27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>
                    <x v="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 selected="0">
                    <x v="1"/>
                  </reference>
                  <reference field="6" count="7">
                    <x v="86"/>
                    <x v="90"/>
                    <x v="134"/>
                    <x v="547"/>
                    <x v="548"/>
                    <x v="558"/>
                    <x v="57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>
                    <x v="7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 selected="0">
                    <x v="73"/>
                  </reference>
                  <reference field="6" count="25">
                    <x v="15"/>
                    <x v="27"/>
                    <x v="35"/>
                    <x v="38"/>
                    <x v="42"/>
                    <x v="51"/>
                    <x v="66"/>
                    <x v="70"/>
                    <x v="74"/>
                    <x v="77"/>
                    <x v="78"/>
                    <x v="101"/>
                    <x v="105"/>
                    <x v="132"/>
                    <x v="197"/>
                    <x v="205"/>
                    <x v="222"/>
                    <x v="362"/>
                    <x v="670"/>
                    <x v="689"/>
                    <x v="700"/>
                    <x v="715"/>
                    <x v="722"/>
                    <x v="753"/>
                    <x v="81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>
                    <x v="7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 selected="0">
                    <x v="74"/>
                  </reference>
                  <reference field="6" count="5">
                    <x v="108"/>
                    <x v="170"/>
                    <x v="282"/>
                    <x v="597"/>
                    <x v="68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>
                    <x v="7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 selected="0">
                    <x v="77"/>
                  </reference>
                  <reference field="6" count="11">
                    <x v="154"/>
                    <x v="165"/>
                    <x v="180"/>
                    <x v="187"/>
                    <x v="198"/>
                    <x v="208"/>
                    <x v="213"/>
                    <x v="264"/>
                    <x v="655"/>
                    <x v="657"/>
                    <x v="67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>
                    <x v="8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9"/>
                  </reference>
                  <reference field="2" count="1" selected="0">
                    <x v="88"/>
                  </reference>
                  <reference field="6" count="9">
                    <x v="10"/>
                    <x v="39"/>
                    <x v="59"/>
                    <x v="103"/>
                    <x v="116"/>
                    <x v="190"/>
                    <x v="581"/>
                    <x v="599"/>
                    <x v="661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2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27"/>
                  </reference>
                  <reference field="6" count="5">
                    <x v="502"/>
                    <x v="540"/>
                    <x v="640"/>
                    <x v="662"/>
                    <x v="67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4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46"/>
                  </reference>
                  <reference field="6" count="6">
                    <x v="7"/>
                    <x v="69"/>
                    <x v="475"/>
                    <x v="533"/>
                    <x v="650"/>
                    <x v="66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7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76"/>
                  </reference>
                  <reference field="6" count="3">
                    <x v="8"/>
                    <x v="100"/>
                    <x v="13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8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85"/>
                  </reference>
                  <reference field="6" count="4">
                    <x v="503"/>
                    <x v="560"/>
                    <x v="680"/>
                    <x v="68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8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87"/>
                  </reference>
                  <reference field="6" count="5">
                    <x v="44"/>
                    <x v="93"/>
                    <x v="147"/>
                    <x v="575"/>
                    <x v="66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9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93"/>
                  </reference>
                  <reference field="6" count="5">
                    <x v="94"/>
                    <x v="97"/>
                    <x v="115"/>
                    <x v="626"/>
                    <x v="82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9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94"/>
                  </reference>
                  <reference field="6" count="7">
                    <x v="2"/>
                    <x v="247"/>
                    <x v="383"/>
                    <x v="471"/>
                    <x v="628"/>
                    <x v="678"/>
                    <x v="68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>
                    <x v="10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0"/>
                  </reference>
                  <reference field="2" count="1" selected="0">
                    <x v="101"/>
                  </reference>
                  <reference field="6" count="10">
                    <x v="138"/>
                    <x v="312"/>
                    <x v="426"/>
                    <x v="473"/>
                    <x v="506"/>
                    <x v="519"/>
                    <x v="591"/>
                    <x v="598"/>
                    <x v="799"/>
                    <x v="827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1"/>
                  </reference>
                  <reference field="2" count="1">
                    <x v="5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1"/>
                  </reference>
                  <reference field="2" count="1" selected="0">
                    <x v="53"/>
                  </reference>
                  <reference field="6" count="3">
                    <x v="648"/>
                    <x v="672"/>
                    <x v="690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2"/>
                  </reference>
                  <reference field="2" count="1">
                    <x v="6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2"/>
                  </reference>
                  <reference field="2" count="1" selected="0">
                    <x v="65"/>
                  </reference>
                  <reference field="6" count="3">
                    <x v="3"/>
                    <x v="608"/>
                    <x v="658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3"/>
                  </reference>
                  <reference field="2" count="1">
                    <x v="6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3"/>
                  </reference>
                  <reference field="2" count="1" selected="0">
                    <x v="67"/>
                  </reference>
                  <reference field="6" count="1">
                    <x v="673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>
                    <x v="1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 selected="0">
                    <x v="13"/>
                  </reference>
                  <reference field="6" count="7">
                    <x v="251"/>
                    <x v="310"/>
                    <x v="368"/>
                    <x v="430"/>
                    <x v="527"/>
                    <x v="604"/>
                    <x v="66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>
                    <x v="2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 selected="0">
                    <x v="28"/>
                  </reference>
                  <reference field="6" count="6">
                    <x v="21"/>
                    <x v="96"/>
                    <x v="111"/>
                    <x v="469"/>
                    <x v="518"/>
                    <x v="55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>
                    <x v="6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 selected="0">
                    <x v="63"/>
                  </reference>
                  <reference field="6" count="5">
                    <x v="17"/>
                    <x v="32"/>
                    <x v="60"/>
                    <x v="142"/>
                    <x v="60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>
                    <x v="7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 selected="0">
                    <x v="75"/>
                  </reference>
                  <reference field="6" count="7">
                    <x v="168"/>
                    <x v="218"/>
                    <x v="223"/>
                    <x v="226"/>
                    <x v="394"/>
                    <x v="395"/>
                    <x v="65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>
                    <x v="8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4"/>
                  </reference>
                  <reference field="2" count="1" selected="0">
                    <x v="86"/>
                  </reference>
                  <reference field="6" count="9">
                    <x v="36"/>
                    <x v="67"/>
                    <x v="95"/>
                    <x v="125"/>
                    <x v="262"/>
                    <x v="363"/>
                    <x v="582"/>
                    <x v="682"/>
                    <x v="694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1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15"/>
                  </reference>
                  <reference field="6" count="5">
                    <x v="244"/>
                    <x v="315"/>
                    <x v="504"/>
                    <x v="589"/>
                    <x v="61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1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16"/>
                  </reference>
                  <reference field="6" count="6">
                    <x v="6"/>
                    <x v="64"/>
                    <x v="68"/>
                    <x v="144"/>
                    <x v="207"/>
                    <x v="22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1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18"/>
                  </reference>
                  <reference field="6" count="3">
                    <x v="26"/>
                    <x v="75"/>
                    <x v="9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2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22"/>
                  </reference>
                  <reference field="6" count="3">
                    <x v="249"/>
                    <x v="388"/>
                    <x v="41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2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23"/>
                  </reference>
                  <reference field="6" count="2">
                    <x v="457"/>
                    <x v="56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2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24"/>
                  </reference>
                  <reference field="6" count="4">
                    <x v="263"/>
                    <x v="405"/>
                    <x v="460"/>
                    <x v="63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3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33"/>
                  </reference>
                  <reference field="6" count="8">
                    <x v="14"/>
                    <x v="87"/>
                    <x v="107"/>
                    <x v="120"/>
                    <x v="231"/>
                    <x v="298"/>
                    <x v="482"/>
                    <x v="61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4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44"/>
                  </reference>
                  <reference field="6" count="5">
                    <x v="355"/>
                    <x v="367"/>
                    <x v="404"/>
                    <x v="476"/>
                    <x v="60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5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54"/>
                  </reference>
                  <reference field="6" count="2">
                    <x v="52"/>
                    <x v="8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6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60"/>
                  </reference>
                  <reference field="6" count="4">
                    <x v="1"/>
                    <x v="239"/>
                    <x v="525"/>
                    <x v="62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7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79"/>
                  </reference>
                  <reference field="6" count="5">
                    <x v="6"/>
                    <x v="56"/>
                    <x v="57"/>
                    <x v="88"/>
                    <x v="11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>
                    <x v="98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5"/>
                  </reference>
                  <reference field="2" count="1" selected="0">
                    <x v="98"/>
                  </reference>
                  <reference field="6" count="3">
                    <x v="112"/>
                    <x v="603"/>
                    <x v="692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7"/>
                  </reference>
                  <reference field="6" count="2">
                    <x v="79"/>
                    <x v="9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9"/>
                  </reference>
                  <reference field="6" count="3">
                    <x v="54"/>
                    <x v="82"/>
                    <x v="42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1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10"/>
                  </reference>
                  <reference field="6" count="6">
                    <x v="202"/>
                    <x v="215"/>
                    <x v="348"/>
                    <x v="524"/>
                    <x v="569"/>
                    <x v="70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3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31"/>
                  </reference>
                  <reference field="6" count="6">
                    <x v="13"/>
                    <x v="19"/>
                    <x v="124"/>
                    <x v="625"/>
                    <x v="760"/>
                    <x v="81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3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32"/>
                  </reference>
                  <reference field="6" count="3">
                    <x v="250"/>
                    <x v="380"/>
                    <x v="65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3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37"/>
                  </reference>
                  <reference field="6" count="4">
                    <x v="126"/>
                    <x v="146"/>
                    <x v="230"/>
                    <x v="731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4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43"/>
                  </reference>
                  <reference field="6" count="4">
                    <x v="18"/>
                    <x v="84"/>
                    <x v="167"/>
                    <x v="18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4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47"/>
                  </reference>
                  <reference field="6" count="3">
                    <x v="22"/>
                    <x v="72"/>
                    <x v="123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59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59"/>
                  </reference>
                  <reference field="6" count="3">
                    <x v="369"/>
                    <x v="384"/>
                    <x v="53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6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61"/>
                  </reference>
                  <reference field="6" count="2">
                    <x v="320"/>
                    <x v="61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8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80"/>
                  </reference>
                  <reference field="6" count="2">
                    <x v="89"/>
                    <x v="1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9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90"/>
                  </reference>
                  <reference field="6" count="4">
                    <x v="372"/>
                    <x v="420"/>
                    <x v="539"/>
                    <x v="59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>
                    <x v="91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6"/>
                  </reference>
                  <reference field="2" count="1" selected="0">
                    <x v="91"/>
                  </reference>
                  <reference field="6" count="2">
                    <x v="53"/>
                    <x v="593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7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>
                    <x v="5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 selected="0">
                    <x v="56"/>
                  </reference>
                  <reference field="6" count="8">
                    <x v="285"/>
                    <x v="358"/>
                    <x v="377"/>
                    <x v="491"/>
                    <x v="578"/>
                    <x v="611"/>
                    <x v="641"/>
                    <x v="644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>
                    <x v="6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 selected="0">
                    <x v="62"/>
                  </reference>
                  <reference field="6" count="6">
                    <x v="236"/>
                    <x v="258"/>
                    <x v="280"/>
                    <x v="487"/>
                    <x v="642"/>
                    <x v="699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>
                    <x v="6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 selected="0">
                    <x v="66"/>
                  </reference>
                  <reference field="6" count="3">
                    <x v="196"/>
                    <x v="393"/>
                    <x v="456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>
                    <x v="8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 selected="0">
                    <x v="83"/>
                  </reference>
                  <reference field="6" count="6">
                    <x v="4"/>
                    <x v="47"/>
                    <x v="133"/>
                    <x v="496"/>
                    <x v="721"/>
                    <x v="83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>
                    <x v="97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7"/>
                  </reference>
                  <reference field="2" count="1" selected="0">
                    <x v="97"/>
                  </reference>
                  <reference field="6" count="5">
                    <x v="41"/>
                    <x v="49"/>
                    <x v="63"/>
                    <x v="80"/>
                    <x v="288"/>
                  </reference>
                </references>
              </pivotArea>
              <pivotArea type="data" collapsedLevelsAreSubtotals="1" fieldPosition="0">
                <references count="2">
                  <reference field="4294967294" count="1" selected="0">
                    <x v="2"/>
                  </reference>
                  <reference field="1" count="1">
                    <x v="18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>
                    <x v="3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 selected="0">
                    <x v="3"/>
                  </reference>
                  <reference field="6" count="2">
                    <x v="37"/>
                    <x v="50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>
                    <x v="4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 selected="0">
                    <x v="4"/>
                  </reference>
                  <reference field="6" count="5">
                    <x v="246"/>
                    <x v="269"/>
                    <x v="446"/>
                    <x v="556"/>
                    <x v="64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>
                    <x v="12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 selected="0">
                    <x v="12"/>
                  </reference>
                  <reference field="6" count="13">
                    <x v="0"/>
                    <x v="153"/>
                    <x v="178"/>
                    <x v="237"/>
                    <x v="442"/>
                    <x v="550"/>
                    <x v="559"/>
                    <x v="572"/>
                    <x v="616"/>
                    <x v="630"/>
                    <x v="638"/>
                    <x v="713"/>
                    <x v="82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>
                    <x v="40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 selected="0">
                    <x v="40"/>
                  </reference>
                  <reference field="6" count="4">
                    <x v="24"/>
                    <x v="182"/>
                    <x v="532"/>
                    <x v="745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>
                    <x v="95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 selected="0">
                    <x v="95"/>
                  </reference>
                  <reference field="6" count="8">
                    <x v="349"/>
                    <x v="398"/>
                    <x v="400"/>
                    <x v="406"/>
                    <x v="414"/>
                    <x v="437"/>
                    <x v="466"/>
                    <x v="622"/>
                  </reference>
                </references>
              </pivotArea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>
                    <x v="96"/>
                  </reference>
                </references>
              </pivotArea>
              <pivotArea type="data" collapsedLevelsAreSubtotals="1" fieldPosition="0">
                <references count="4">
                  <reference field="4294967294" count="1" selected="0">
                    <x v="2"/>
                  </reference>
                  <reference field="1" count="1" selected="0">
                    <x v="18"/>
                  </reference>
                  <reference field="2" count="1" selected="0">
                    <x v="96"/>
                  </reference>
                  <reference field="6" count="6">
                    <x v="256"/>
                    <x v="271"/>
                    <x v="289"/>
                    <x v="292"/>
                    <x v="583"/>
                    <x v="629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tables/table1.xml><?xml version="1.0" encoding="utf-8"?>
<table xmlns="http://schemas.openxmlformats.org/spreadsheetml/2006/main" id="1" name="__Anonymous_Sheet_DB__1" displayName="__Anonymous_Sheet_DB__1" ref="A1:L837" totalsRowShown="0">
  <autoFilter ref="A1:L837"/>
  <sortState ref="A2:L837">
    <sortCondition ref="A2:A837"/>
  </sortState>
  <tableColumns count="12">
    <tableColumn id="7" name="SIRET"/>
    <tableColumn id="8" name="période"/>
    <tableColumn id="9" name="bordereaux dépense émis sur la période (1 ou 0)"/>
    <tableColumn id="10" name="bordereaux avec signature électronique (1 ou 0)"/>
    <tableColumn id="11" name="nombre de mandats"/>
    <tableColumn id="12" name="nombre de mandats avec PJ  dématérialisées"/>
    <tableColumn id="13" name="mandats accompagnés de pièces justificatives dématérialisées (taux)"/>
    <tableColumn id="14" name="Editeur DEPENSE"/>
    <tableColumn id="15" name="EPS NOTRé"/>
    <tableColumn id="16" name="GHT"/>
    <tableColumn id="17" name="Nombre total de factures reçues sur Chorus Pro"/>
    <tableColumn id="18" name="_x000a__x000a_Indice de traitement des factures par ChorusPr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AppData/Roaming/Microsoft/Excel/Demat_EPS_2019_T3_r&#233;gion_d&#233;partement307832701628125631/19T3_Indice%20remat%20EPS_V1.xlsx" TargetMode="External"/><Relationship Id="rId1" Type="http://schemas.openxmlformats.org/officeDocument/2006/relationships/hyperlink" Target="../AppData/Roaming/Microsoft/Excel/Demat_EPS_2019_T3_r&#233;gion_d&#233;partement307832701628125631/19T3_Indice%20remat%20EPS_V1.xls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V842"/>
  <sheetViews>
    <sheetView topLeftCell="P1" zoomScale="75" zoomScaleNormal="75" workbookViewId="0">
      <pane ySplit="1248" topLeftCell="A817" activePane="bottomLeft"/>
      <selection activeCell="AC1" sqref="AC1:AC1048576"/>
      <selection pane="bottomLeft" activeCell="AC36" sqref="AC36"/>
    </sheetView>
  </sheetViews>
  <sheetFormatPr baseColWidth="10" defaultRowHeight="13.8" x14ac:dyDescent="0.25"/>
  <cols>
    <col min="1" max="1" width="19.3984375" style="4" customWidth="1"/>
    <col min="2" max="2" width="37.69921875" style="4" customWidth="1"/>
    <col min="3" max="3" width="20.5" style="4" customWidth="1"/>
    <col min="4" max="4" width="7.09765625" style="4" customWidth="1"/>
    <col min="5" max="5" width="7" style="4" customWidth="1"/>
    <col min="6" max="6" width="6" style="4" customWidth="1"/>
    <col min="7" max="7" width="32.3984375" style="4" customWidth="1"/>
    <col min="8" max="8" width="20.5" style="4" customWidth="1"/>
    <col min="9" max="9" width="21" style="4" customWidth="1"/>
    <col min="10" max="10" width="14.59765625" style="4" customWidth="1"/>
    <col min="11" max="11" width="4.8984375" style="4" customWidth="1"/>
    <col min="12" max="14" width="13.69921875" style="4" customWidth="1"/>
    <col min="15" max="16" width="12.19921875" style="9" customWidth="1"/>
    <col min="17" max="17" width="13.8984375" style="9" customWidth="1"/>
    <col min="18" max="18" width="14.69921875" style="9" customWidth="1"/>
    <col min="19" max="22" width="20.09765625" style="10" customWidth="1"/>
    <col min="23" max="26" width="15" style="9" customWidth="1"/>
    <col min="27" max="28" width="18" style="4" customWidth="1"/>
    <col min="29" max="29" width="18" style="59" customWidth="1"/>
    <col min="30" max="30" width="35.69921875" style="4" customWidth="1"/>
    <col min="31" max="31" width="33.59765625" style="4" customWidth="1"/>
    <col min="32" max="32" width="24.69921875" style="4" customWidth="1"/>
    <col min="33" max="33" width="19.59765625" style="4" customWidth="1"/>
    <col min="34" max="34" width="22.69921875" style="4" customWidth="1"/>
    <col min="35" max="35" width="17.8984375" style="4" customWidth="1"/>
    <col min="36" max="36" width="14.09765625" style="4" customWidth="1"/>
    <col min="37" max="37" width="16.8984375" style="4" customWidth="1"/>
    <col min="38" max="38" width="10.59765625" style="4" customWidth="1"/>
    <col min="39" max="39" width="18" style="4" customWidth="1"/>
    <col min="40" max="40" width="16.19921875" style="4" customWidth="1"/>
    <col min="41" max="41" width="14.69921875" style="4" customWidth="1"/>
    <col min="42" max="42" width="10.59765625" style="4" customWidth="1"/>
    <col min="43" max="43" width="18.09765625" style="4" customWidth="1"/>
    <col min="44" max="44" width="17.19921875" style="4" customWidth="1"/>
    <col min="45" max="45" width="18" style="4" customWidth="1"/>
    <col min="46" max="1036" width="10.59765625" style="4" customWidth="1"/>
  </cols>
  <sheetData>
    <row r="1" spans="1:29" ht="69" x14ac:dyDescent="0.25">
      <c r="A1" s="1" t="s">
        <v>0</v>
      </c>
      <c r="B1" s="1" t="s">
        <v>2001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2029</v>
      </c>
      <c r="M1" s="1" t="s">
        <v>2030</v>
      </c>
      <c r="N1" s="1" t="s">
        <v>2031</v>
      </c>
      <c r="O1" s="2" t="s">
        <v>2004</v>
      </c>
      <c r="P1" s="2" t="s">
        <v>10</v>
      </c>
      <c r="Q1" s="2" t="s">
        <v>11</v>
      </c>
      <c r="R1" s="3" t="s">
        <v>2022</v>
      </c>
      <c r="S1" s="3" t="s">
        <v>2013</v>
      </c>
      <c r="T1" s="3" t="s">
        <v>2014</v>
      </c>
      <c r="U1" s="3" t="s">
        <v>2015</v>
      </c>
      <c r="V1" s="3" t="s">
        <v>2037</v>
      </c>
      <c r="W1" s="2" t="s">
        <v>2026</v>
      </c>
      <c r="X1" s="2" t="s">
        <v>2023</v>
      </c>
      <c r="Y1" s="2" t="s">
        <v>2034</v>
      </c>
      <c r="Z1" s="2" t="s">
        <v>2035</v>
      </c>
      <c r="AA1" s="1" t="s">
        <v>2025</v>
      </c>
      <c r="AB1" s="1" t="s">
        <v>2024</v>
      </c>
      <c r="AC1" s="57" t="s">
        <v>2036</v>
      </c>
    </row>
    <row r="2" spans="1:29" ht="27.6" x14ac:dyDescent="0.25">
      <c r="A2" s="5" t="s">
        <v>32</v>
      </c>
      <c r="B2" s="5" t="str">
        <f>VLOOKUP(C2,'Correspondance DEP_REGION'!1:102,2,FALSE)</f>
        <v>AUVERGNE - RHONE-ALPES</v>
      </c>
      <c r="C2" s="5" t="s">
        <v>162</v>
      </c>
      <c r="D2" s="6" t="s">
        <v>163</v>
      </c>
      <c r="E2" s="6" t="s">
        <v>164</v>
      </c>
      <c r="F2" s="6" t="s">
        <v>333</v>
      </c>
      <c r="G2" s="5" t="s">
        <v>334</v>
      </c>
      <c r="H2" s="23">
        <v>26010020100052</v>
      </c>
      <c r="I2" s="5" t="s">
        <v>71</v>
      </c>
      <c r="J2" s="5"/>
      <c r="K2" s="5"/>
      <c r="L2" s="53">
        <f>VLOOKUP(H2,Feuil1!A2:G837,5,TRUE)</f>
        <v>1158</v>
      </c>
      <c r="M2" s="5">
        <f>VLOOKUP(H2,Feuil1!A2:G837,6,TRUE)</f>
        <v>1158</v>
      </c>
      <c r="N2" s="49">
        <f>VLOOKUP(H2,Feuil1!A2:Q837,7,TRUE)</f>
        <v>1</v>
      </c>
      <c r="O2" s="7" t="str">
        <f>VLOOKUP(H2,Feuil1!A2:Q837,4,TRUE)</f>
        <v>1</v>
      </c>
      <c r="P2" s="7">
        <v>1179</v>
      </c>
      <c r="Q2" s="7">
        <v>1179</v>
      </c>
      <c r="R2" s="49">
        <f>VLOOKUP(H2,'Relevé T2_2019'!A2:G835,7,TRUE)</f>
        <v>1</v>
      </c>
      <c r="S2" s="8">
        <v>1</v>
      </c>
      <c r="T2" s="8">
        <f>VLOOKUP(H2,'Relevé T4_2018'!A2:G835,7,TRUE)</f>
        <v>1</v>
      </c>
      <c r="U2" s="8">
        <f t="shared" ref="U2:U65" si="0">(S2-T2)</f>
        <v>0</v>
      </c>
      <c r="V2" s="8">
        <f>(N2-T2)</f>
        <v>0</v>
      </c>
      <c r="W2" s="7">
        <v>746</v>
      </c>
      <c r="X2" s="7">
        <f>VLOOKUP(H2,'Relevé T2_2019'!A2:L837,11,TRUE)</f>
        <v>575</v>
      </c>
      <c r="Y2" s="7">
        <f>VLOOKUP(H2,Feuil1!A2:Q837,11,TRUE)</f>
        <v>672</v>
      </c>
      <c r="Z2" s="7">
        <f>SUM(W2:Y2)</f>
        <v>1993</v>
      </c>
      <c r="AA2" s="14">
        <v>-0.36726039016115403</v>
      </c>
      <c r="AB2" s="14">
        <f>VLOOKUP(H2,'Relevé T2_2019'!A2:L837,12,TRUE)</f>
        <v>-0.61174881839999995</v>
      </c>
      <c r="AC2" s="56">
        <f>VLOOKUP(H2,Feuil1!A2:L837,12,TRUE)</f>
        <v>-0.419689119170985</v>
      </c>
    </row>
    <row r="3" spans="1:29" x14ac:dyDescent="0.25">
      <c r="A3" s="5" t="s">
        <v>32</v>
      </c>
      <c r="B3" s="5" t="str">
        <f>VLOOKUP(C3,'Correspondance DEP_REGION'!1:102,2,FALSE)</f>
        <v>AUVERGNE - RHONE-ALPES</v>
      </c>
      <c r="C3" s="5" t="s">
        <v>162</v>
      </c>
      <c r="D3" s="6" t="s">
        <v>163</v>
      </c>
      <c r="E3" s="6" t="s">
        <v>164</v>
      </c>
      <c r="F3" s="6" t="s">
        <v>327</v>
      </c>
      <c r="G3" s="5" t="s">
        <v>328</v>
      </c>
      <c r="H3" s="23">
        <v>26010004500012</v>
      </c>
      <c r="I3" s="5" t="s">
        <v>50</v>
      </c>
      <c r="J3" s="5" t="s">
        <v>19</v>
      </c>
      <c r="K3" s="5" t="s">
        <v>9</v>
      </c>
      <c r="L3" s="53">
        <f>VLOOKUP(H3,Feuil1!A2:Q837,5,TRUE)</f>
        <v>7334</v>
      </c>
      <c r="M3" s="5">
        <f>VLOOKUP(H3,Feuil1!A2:Q837,6,TRUE)</f>
        <v>7332</v>
      </c>
      <c r="N3" s="49">
        <f>VLOOKUP(H3,Feuil1!A2:Q837,7,TRUE)</f>
        <v>0.99970000000000003</v>
      </c>
      <c r="O3" s="7" t="str">
        <f>VLOOKUP(H3,Feuil1!A2:Q837,4,TRUE)</f>
        <v>1</v>
      </c>
      <c r="P3" s="7">
        <v>4747</v>
      </c>
      <c r="Q3" s="7">
        <v>4742</v>
      </c>
      <c r="R3" s="49">
        <f>VLOOKUP(H3,'Relevé T2_2019'!A2:G835,7,TRUE)</f>
        <v>0.99980000000000002</v>
      </c>
      <c r="S3" s="8">
        <v>0.99894670318095602</v>
      </c>
      <c r="T3" s="8">
        <f>VLOOKUP(H3,'Relevé T4_2018'!A2:G835,7,TRUE)</f>
        <v>0.64244996967859302</v>
      </c>
      <c r="U3" s="8">
        <f t="shared" si="0"/>
        <v>0.35649673350236299</v>
      </c>
      <c r="V3" s="8">
        <f t="shared" ref="V3:V66" si="1">(N3-T3)</f>
        <v>0.35725003032140701</v>
      </c>
      <c r="W3" s="7">
        <v>5059</v>
      </c>
      <c r="X3" s="7">
        <f>VLOOKUP(H3,'Relevé T2_2019'!A2:L837,11,TRUE)</f>
        <v>4535</v>
      </c>
      <c r="Y3" s="60">
        <f>VLOOKUP(H3,Feuil1!A2:Q837,11,TRUE)</f>
        <v>4795</v>
      </c>
      <c r="Z3" s="60">
        <f t="shared" ref="Z3:Z66" si="2">SUM(W3:Y3)</f>
        <v>14389</v>
      </c>
      <c r="AA3" s="14">
        <v>6.6849430619991601E-2</v>
      </c>
      <c r="AB3" s="14">
        <f>VLOOKUP(H3,'Relevé T2_2019'!A2:L837,12,TRUE)</f>
        <v>-0.54790150530000004</v>
      </c>
      <c r="AC3" s="56">
        <f>VLOOKUP(H3,Feuil1!A2:L837,12,TRUE)</f>
        <v>-0.34601745771958498</v>
      </c>
    </row>
    <row r="4" spans="1:29" x14ac:dyDescent="0.25">
      <c r="A4" s="5" t="s">
        <v>32</v>
      </c>
      <c r="B4" s="5" t="str">
        <f>VLOOKUP(C4,'Correspondance DEP_REGION'!1:102,2,FALSE)</f>
        <v>AUVERGNE - RHONE-ALPES</v>
      </c>
      <c r="C4" s="5" t="s">
        <v>162</v>
      </c>
      <c r="D4" s="6" t="s">
        <v>163</v>
      </c>
      <c r="E4" s="6" t="s">
        <v>337</v>
      </c>
      <c r="F4" s="6" t="s">
        <v>313</v>
      </c>
      <c r="G4" s="5" t="s">
        <v>338</v>
      </c>
      <c r="H4" s="23">
        <v>26011019200010</v>
      </c>
      <c r="I4" s="5" t="s">
        <v>57</v>
      </c>
      <c r="J4" s="5" t="s">
        <v>19</v>
      </c>
      <c r="K4" s="5"/>
      <c r="L4" s="53">
        <f>VLOOKUP(H4,Feuil1!A2:Q837,5,TRUE)</f>
        <v>1630</v>
      </c>
      <c r="M4" s="5">
        <f>VLOOKUP(H4,Feuil1!A2:Q837,6,TRUE)</f>
        <v>1603</v>
      </c>
      <c r="N4" s="49">
        <f>VLOOKUP(H4,Feuil1!A2:Q837,7,TRUE)</f>
        <v>0.98340000000000005</v>
      </c>
      <c r="O4" s="7" t="str">
        <f>VLOOKUP(H4,Feuil1!A2:Q837,4,TRUE)</f>
        <v>1</v>
      </c>
      <c r="P4" s="7">
        <v>1311</v>
      </c>
      <c r="Q4" s="7">
        <v>1284</v>
      </c>
      <c r="R4" s="49">
        <f>VLOOKUP(H4,'Relevé T2_2019'!A2:G835,7,TRUE)</f>
        <v>0.98380000000000001</v>
      </c>
      <c r="S4" s="8">
        <v>0.97940503432494297</v>
      </c>
      <c r="T4" s="8">
        <f>VLOOKUP(H4,'Relevé T4_2018'!A2:G835,7,TRUE)</f>
        <v>0.98106259863229905</v>
      </c>
      <c r="U4" s="8">
        <f t="shared" si="0"/>
        <v>-1.6575643073560853E-3</v>
      </c>
      <c r="V4" s="8">
        <f t="shared" si="1"/>
        <v>2.3374013677009975E-3</v>
      </c>
      <c r="W4" s="7">
        <v>1093</v>
      </c>
      <c r="X4" s="7">
        <f>VLOOKUP(H4,'Relevé T2_2019'!A2:L837,11,TRUE)</f>
        <v>970</v>
      </c>
      <c r="Y4" s="60">
        <f>VLOOKUP(H4,Feuil1!A2:Q837,11,TRUE)</f>
        <v>1051</v>
      </c>
      <c r="Z4" s="60">
        <f t="shared" si="2"/>
        <v>3114</v>
      </c>
      <c r="AA4" s="14">
        <v>-0.14875389408099701</v>
      </c>
      <c r="AB4" s="14">
        <f>VLOOKUP(H4,'Relevé T2_2019'!A2:L837,12,TRUE)</f>
        <v>-0.408897014</v>
      </c>
      <c r="AC4" s="56">
        <f>VLOOKUP(H4,Feuil1!A2:L837,12,TRUE)</f>
        <v>-0.34435433562071099</v>
      </c>
    </row>
    <row r="5" spans="1:29" x14ac:dyDescent="0.25">
      <c r="A5" s="5" t="s">
        <v>32</v>
      </c>
      <c r="B5" s="5" t="str">
        <f>VLOOKUP(C5,'Correspondance DEP_REGION'!1:102,2,FALSE)</f>
        <v>AUVERGNE - RHONE-ALPES</v>
      </c>
      <c r="C5" s="5" t="s">
        <v>162</v>
      </c>
      <c r="D5" s="6" t="s">
        <v>163</v>
      </c>
      <c r="E5" s="6" t="s">
        <v>164</v>
      </c>
      <c r="F5" s="6" t="s">
        <v>165</v>
      </c>
      <c r="G5" s="5" t="s">
        <v>166</v>
      </c>
      <c r="H5" s="23">
        <v>20003004700019</v>
      </c>
      <c r="I5" s="5" t="s">
        <v>57</v>
      </c>
      <c r="J5" s="5"/>
      <c r="K5" s="5"/>
      <c r="L5" s="53">
        <f>VLOOKUP(H5,Feuil1!A2:Q837,5,TRUE)</f>
        <v>1913</v>
      </c>
      <c r="M5" s="5">
        <f>VLOOKUP(H5,Feuil1!A2:Q837,6,TRUE)</f>
        <v>1876</v>
      </c>
      <c r="N5" s="49">
        <f>VLOOKUP(H5,Feuil1!A2:Q837,7,TRUE)</f>
        <v>0.98070000000000002</v>
      </c>
      <c r="O5" s="7" t="str">
        <f>VLOOKUP(H5,Feuil1!A2:Q837,4,TRUE)</f>
        <v>1</v>
      </c>
      <c r="P5" s="7">
        <v>1347</v>
      </c>
      <c r="Q5" s="7">
        <v>1313</v>
      </c>
      <c r="R5" s="49">
        <f>VLOOKUP(H5,'Relevé T2_2019'!A2:G835,7,TRUE)</f>
        <v>0.97529999999999994</v>
      </c>
      <c r="S5" s="8">
        <v>0.97475872308834399</v>
      </c>
      <c r="T5" s="8">
        <f>VLOOKUP(H5,'Relevé T4_2018'!A2:G835,7,TRUE)</f>
        <v>0.97298556124825308</v>
      </c>
      <c r="U5" s="8">
        <f t="shared" si="0"/>
        <v>1.7731618400909088E-3</v>
      </c>
      <c r="V5" s="8">
        <f t="shared" si="1"/>
        <v>7.7144387517469326E-3</v>
      </c>
      <c r="W5" s="7">
        <v>1263</v>
      </c>
      <c r="X5" s="7">
        <f>VLOOKUP(H5,'Relevé T2_2019'!A2:L837,11,TRUE)</f>
        <v>1066</v>
      </c>
      <c r="Y5" s="60">
        <f>VLOOKUP(H5,Feuil1!A2:Q837,11,TRUE)</f>
        <v>1214</v>
      </c>
      <c r="Z5" s="60">
        <f t="shared" si="2"/>
        <v>3543</v>
      </c>
      <c r="AA5" s="14">
        <v>-3.80807311500381E-2</v>
      </c>
      <c r="AB5" s="14">
        <f>VLOOKUP(H5,'Relevé T2_2019'!A2:L837,12,TRUE)</f>
        <v>-0.29075182970000002</v>
      </c>
      <c r="AC5" s="56">
        <f>VLOOKUP(H5,Feuil1!A2:L837,12,TRUE)</f>
        <v>-0.352878464818763</v>
      </c>
    </row>
    <row r="6" spans="1:29" x14ac:dyDescent="0.25">
      <c r="A6" s="5" t="s">
        <v>32</v>
      </c>
      <c r="B6" s="5" t="str">
        <f>VLOOKUP(C6,'Correspondance DEP_REGION'!1:102,2,FALSE)</f>
        <v>AUVERGNE - RHONE-ALPES</v>
      </c>
      <c r="C6" s="5" t="s">
        <v>162</v>
      </c>
      <c r="D6" s="6" t="s">
        <v>163</v>
      </c>
      <c r="E6" s="6" t="s">
        <v>164</v>
      </c>
      <c r="F6" s="6" t="s">
        <v>339</v>
      </c>
      <c r="G6" s="5" t="s">
        <v>340</v>
      </c>
      <c r="H6" s="23">
        <v>26011021800112</v>
      </c>
      <c r="I6" s="5" t="s">
        <v>57</v>
      </c>
      <c r="J6" s="5" t="s">
        <v>19</v>
      </c>
      <c r="K6" s="5"/>
      <c r="L6" s="53">
        <f>VLOOKUP(H6,Feuil1!A2:Q837,5,TRUE)</f>
        <v>3317</v>
      </c>
      <c r="M6" s="5">
        <f>VLOOKUP(H6,Feuil1!A2:Q837,6,TRUE)</f>
        <v>3247</v>
      </c>
      <c r="N6" s="49">
        <f>VLOOKUP(H6,Feuil1!A2:Q837,7,TRUE)</f>
        <v>0.97889999999999999</v>
      </c>
      <c r="O6" s="7" t="str">
        <f>VLOOKUP(H6,Feuil1!A2:Q837,4,TRUE)</f>
        <v>1</v>
      </c>
      <c r="P6" s="7">
        <v>1923</v>
      </c>
      <c r="Q6" s="7">
        <v>1849</v>
      </c>
      <c r="R6" s="49">
        <f>VLOOKUP(H6,'Relevé T2_2019'!A2:G835,7,TRUE)</f>
        <v>0.97489999999999999</v>
      </c>
      <c r="S6" s="8">
        <v>0.96151846073842995</v>
      </c>
      <c r="T6" s="8">
        <f>VLOOKUP(H6,'Relevé T4_2018'!A2:G835,7,TRUE)</f>
        <v>0.94060283687943302</v>
      </c>
      <c r="U6" s="8">
        <f t="shared" si="0"/>
        <v>2.0915623858996923E-2</v>
      </c>
      <c r="V6" s="8">
        <f t="shared" si="1"/>
        <v>3.8297163120566968E-2</v>
      </c>
      <c r="W6" s="7">
        <v>2097</v>
      </c>
      <c r="X6" s="7">
        <f>VLOOKUP(H6,'Relevé T2_2019'!A2:L837,11,TRUE)</f>
        <v>1915</v>
      </c>
      <c r="Y6" s="60">
        <f>VLOOKUP(H6,Feuil1!A2:Q837,11,TRUE)</f>
        <v>1955</v>
      </c>
      <c r="Z6" s="60">
        <f t="shared" si="2"/>
        <v>5967</v>
      </c>
      <c r="AA6" s="14">
        <v>0.13412655489453801</v>
      </c>
      <c r="AB6" s="14">
        <f>VLOOKUP(H6,'Relevé T2_2019'!A2:L837,12,TRUE)</f>
        <v>-0.35995989299999998</v>
      </c>
      <c r="AC6" s="56">
        <f>VLOOKUP(H6,Feuil1!A2:L837,12,TRUE)</f>
        <v>-0.39790575916230397</v>
      </c>
    </row>
    <row r="7" spans="1:29" x14ac:dyDescent="0.25">
      <c r="A7" s="5" t="s">
        <v>32</v>
      </c>
      <c r="B7" s="5" t="str">
        <f>VLOOKUP(C7,'Correspondance DEP_REGION'!1:102,2,FALSE)</f>
        <v>AUVERGNE - RHONE-ALPES</v>
      </c>
      <c r="C7" s="5" t="s">
        <v>162</v>
      </c>
      <c r="D7" s="6" t="s">
        <v>163</v>
      </c>
      <c r="E7" s="6" t="s">
        <v>164</v>
      </c>
      <c r="F7" s="6" t="s">
        <v>325</v>
      </c>
      <c r="G7" s="5" t="s">
        <v>326</v>
      </c>
      <c r="H7" s="23">
        <v>26010003700019</v>
      </c>
      <c r="I7" s="5" t="s">
        <v>38</v>
      </c>
      <c r="J7" s="5" t="s">
        <v>19</v>
      </c>
      <c r="K7" s="5"/>
      <c r="L7" s="53">
        <f>VLOOKUP(H7,Feuil1!A2:Q837,5,TRUE)</f>
        <v>2136</v>
      </c>
      <c r="M7" s="5">
        <f>VLOOKUP(H7,Feuil1!A2:Q837,6,TRUE)</f>
        <v>2064</v>
      </c>
      <c r="N7" s="49">
        <f>VLOOKUP(H7,Feuil1!A2:Q837,7,TRUE)</f>
        <v>0.96630000000000005</v>
      </c>
      <c r="O7" s="7" t="str">
        <f>VLOOKUP(H7,Feuil1!A2:Q837,4,TRUE)</f>
        <v>1</v>
      </c>
      <c r="P7" s="7">
        <v>1671</v>
      </c>
      <c r="Q7" s="7">
        <v>1601</v>
      </c>
      <c r="R7" s="49">
        <f>VLOOKUP(H7,'Relevé T2_2019'!A2:G835,7,TRUE)</f>
        <v>0.97009999999999996</v>
      </c>
      <c r="S7" s="8">
        <v>0.95810891681627797</v>
      </c>
      <c r="T7" s="8">
        <f>VLOOKUP(H7,'Relevé T4_2018'!A2:G835,7,TRUE)</f>
        <v>0.97141836370132206</v>
      </c>
      <c r="U7" s="8">
        <f t="shared" si="0"/>
        <v>-1.3309446885044096E-2</v>
      </c>
      <c r="V7" s="8">
        <f t="shared" si="1"/>
        <v>-5.1183637013220151E-3</v>
      </c>
      <c r="W7" s="7">
        <v>1514</v>
      </c>
      <c r="X7" s="7">
        <f>VLOOKUP(H7,'Relevé T2_2019'!A2:L837,11,TRUE)</f>
        <v>1330</v>
      </c>
      <c r="Y7" s="60">
        <f>VLOOKUP(H7,Feuil1!A2:Q837,11,TRUE)</f>
        <v>1480</v>
      </c>
      <c r="Z7" s="60">
        <f t="shared" si="2"/>
        <v>4324</v>
      </c>
      <c r="AA7" s="14">
        <v>-5.4341036851967603E-2</v>
      </c>
      <c r="AB7" s="14">
        <f>VLOOKUP(H7,'Relevé T2_2019'!A2:L837,12,TRUE)</f>
        <v>-0.43113772459999999</v>
      </c>
      <c r="AC7" s="56">
        <f>VLOOKUP(H7,Feuil1!A2:L837,12,TRUE)</f>
        <v>-0.28294573643410798</v>
      </c>
    </row>
    <row r="8" spans="1:29" ht="27.6" x14ac:dyDescent="0.25">
      <c r="A8" s="5" t="s">
        <v>32</v>
      </c>
      <c r="B8" s="5" t="str">
        <f>VLOOKUP(C8,'Correspondance DEP_REGION'!1:102,2,FALSE)</f>
        <v>AUVERGNE - RHONE-ALPES</v>
      </c>
      <c r="C8" s="5" t="s">
        <v>162</v>
      </c>
      <c r="D8" s="6" t="s">
        <v>163</v>
      </c>
      <c r="E8" s="6" t="s">
        <v>164</v>
      </c>
      <c r="F8" s="6" t="s">
        <v>331</v>
      </c>
      <c r="G8" s="5" t="s">
        <v>332</v>
      </c>
      <c r="H8" s="23">
        <v>26010013600019</v>
      </c>
      <c r="I8" s="5" t="s">
        <v>71</v>
      </c>
      <c r="J8" s="5"/>
      <c r="K8" s="5"/>
      <c r="L8" s="53">
        <f>VLOOKUP(H8,Feuil1!A2:Q837,5,TRUE)</f>
        <v>1165</v>
      </c>
      <c r="M8" s="5">
        <f>VLOOKUP(H8,Feuil1!A2:Q837,6,TRUE)</f>
        <v>879</v>
      </c>
      <c r="N8" s="49">
        <f>VLOOKUP(H8,Feuil1!A2:Q837,7,TRUE)</f>
        <v>0.75449999999999995</v>
      </c>
      <c r="O8" s="7" t="str">
        <f>VLOOKUP(H8,Feuil1!A2:Q837,4,TRUE)</f>
        <v>1</v>
      </c>
      <c r="P8" s="7">
        <v>898</v>
      </c>
      <c r="Q8" s="7">
        <v>627</v>
      </c>
      <c r="R8" s="49">
        <f>VLOOKUP(H8,'Relevé T2_2019'!A2:G835,7,TRUE)</f>
        <v>0.7298</v>
      </c>
      <c r="S8" s="8">
        <v>0.698218262806236</v>
      </c>
      <c r="T8" s="8">
        <f>VLOOKUP(H8,'Relevé T4_2018'!A2:G835,7,TRUE)</f>
        <v>0.75809523809523804</v>
      </c>
      <c r="U8" s="8">
        <f t="shared" si="0"/>
        <v>-5.9876975289002043E-2</v>
      </c>
      <c r="V8" s="8">
        <f t="shared" si="1"/>
        <v>-3.5952380952380958E-3</v>
      </c>
      <c r="W8" s="7">
        <v>668</v>
      </c>
      <c r="X8" s="7">
        <f>VLOOKUP(H8,'Relevé T2_2019'!A2:L837,11,TRUE)</f>
        <v>503</v>
      </c>
      <c r="Y8" s="60">
        <f>VLOOKUP(H8,Feuil1!A2:Q837,11,TRUE)</f>
        <v>552</v>
      </c>
      <c r="Z8" s="60">
        <f t="shared" si="2"/>
        <v>1723</v>
      </c>
      <c r="AA8" s="14">
        <v>6.5390749601275999E-2</v>
      </c>
      <c r="AB8" s="14">
        <f>VLOOKUP(H8,'Relevé T2_2019'!A2:L837,12,TRUE)</f>
        <v>-0.36005089060000001</v>
      </c>
      <c r="AC8" s="56">
        <f>VLOOKUP(H8,Feuil1!A2:L837,12,TRUE)</f>
        <v>-0.37201365187713298</v>
      </c>
    </row>
    <row r="9" spans="1:29" x14ac:dyDescent="0.25">
      <c r="A9" s="5" t="s">
        <v>32</v>
      </c>
      <c r="B9" s="5" t="str">
        <f>VLOOKUP(C9,'Correspondance DEP_REGION'!1:102,2,FALSE)</f>
        <v>AUVERGNE - RHONE-ALPES</v>
      </c>
      <c r="C9" s="5" t="s">
        <v>162</v>
      </c>
      <c r="D9" s="6" t="s">
        <v>163</v>
      </c>
      <c r="E9" s="6" t="s">
        <v>335</v>
      </c>
      <c r="F9" s="6" t="s">
        <v>30</v>
      </c>
      <c r="G9" s="5" t="s">
        <v>336</v>
      </c>
      <c r="H9" s="23">
        <v>26010028400017</v>
      </c>
      <c r="I9" s="5" t="s">
        <v>50</v>
      </c>
      <c r="J9" s="5" t="s">
        <v>19</v>
      </c>
      <c r="K9" s="5"/>
      <c r="L9" s="53">
        <f>VLOOKUP(H9,Feuil1!A2:Q837,5,TRUE)</f>
        <v>1882</v>
      </c>
      <c r="M9" s="5">
        <f>VLOOKUP(H9,Feuil1!A2:Q837,6,TRUE)</f>
        <v>1748</v>
      </c>
      <c r="N9" s="49">
        <f>VLOOKUP(H9,Feuil1!A2:Q837,7,TRUE)</f>
        <v>0.92879999999999996</v>
      </c>
      <c r="O9" s="7" t="str">
        <f>VLOOKUP(H9,Feuil1!A2:Q837,4,TRUE)</f>
        <v>1</v>
      </c>
      <c r="P9" s="7">
        <v>1060</v>
      </c>
      <c r="Q9" s="7">
        <v>576</v>
      </c>
      <c r="R9" s="49">
        <f>VLOOKUP(H9,'Relevé T2_2019'!A2:G835,7,TRUE)</f>
        <v>0.38200000000000001</v>
      </c>
      <c r="S9" s="8">
        <v>0.543396226415094</v>
      </c>
      <c r="T9" s="8">
        <f>VLOOKUP(H9,'Relevé T4_2018'!A2:G835,7,TRUE)</f>
        <v>0.39298004129387504</v>
      </c>
      <c r="U9" s="8">
        <f t="shared" si="0"/>
        <v>0.15041618512121896</v>
      </c>
      <c r="V9" s="8">
        <f t="shared" si="1"/>
        <v>0.53581995870612498</v>
      </c>
      <c r="W9" s="7">
        <v>936</v>
      </c>
      <c r="X9" s="7">
        <f>VLOOKUP(H9,'Relevé T2_2019'!A2:L837,11,TRUE)</f>
        <v>925</v>
      </c>
      <c r="Y9" s="60">
        <f>VLOOKUP(H9,Feuil1!A2:Q837,11,TRUE)</f>
        <v>1058</v>
      </c>
      <c r="Z9" s="60">
        <f t="shared" si="2"/>
        <v>2919</v>
      </c>
      <c r="AA9" s="14">
        <v>0.625</v>
      </c>
      <c r="AB9" s="14">
        <f>VLOOKUP(H9,'Relevé T2_2019'!A2:L837,12,TRUE)</f>
        <v>0.71614100189999996</v>
      </c>
      <c r="AC9" s="56">
        <f>VLOOKUP(H9,Feuil1!A2:L837,12,TRUE)</f>
        <v>-0.394736842105263</v>
      </c>
    </row>
    <row r="10" spans="1:29" x14ac:dyDescent="0.25">
      <c r="A10" s="5" t="s">
        <v>32</v>
      </c>
      <c r="B10" s="5" t="str">
        <f>VLOOKUP(C10,'Correspondance DEP_REGION'!1:102,2,FALSE)</f>
        <v>AUVERGNE - RHONE-ALPES</v>
      </c>
      <c r="C10" s="5" t="s">
        <v>162</v>
      </c>
      <c r="D10" s="6" t="s">
        <v>163</v>
      </c>
      <c r="E10" s="6" t="s">
        <v>164</v>
      </c>
      <c r="F10" s="6" t="s">
        <v>329</v>
      </c>
      <c r="G10" s="5" t="s">
        <v>330</v>
      </c>
      <c r="H10" s="23">
        <v>26010010200011</v>
      </c>
      <c r="I10" s="5" t="s">
        <v>57</v>
      </c>
      <c r="J10" s="5"/>
      <c r="K10" s="5"/>
      <c r="L10" s="53">
        <f>VLOOKUP(H10,Feuil1!A2:Q837,5,TRUE)</f>
        <v>957</v>
      </c>
      <c r="M10" s="5">
        <f>VLOOKUP(H10,Feuil1!A2:Q837,6,TRUE)</f>
        <v>32</v>
      </c>
      <c r="N10" s="49">
        <f>VLOOKUP(H10,Feuil1!A2:Q837,7,TRUE)</f>
        <v>3.3399999999999999E-2</v>
      </c>
      <c r="O10" s="7" t="str">
        <f>VLOOKUP(H10,Feuil1!A2:Q837,4,TRUE)</f>
        <v>0</v>
      </c>
      <c r="P10" s="7">
        <v>409</v>
      </c>
      <c r="Q10" s="7">
        <v>32</v>
      </c>
      <c r="R10" s="49">
        <f>VLOOKUP(H10,'Relevé T2_2019'!A2:G835,7,TRUE)</f>
        <v>2.3599999999999999E-2</v>
      </c>
      <c r="S10" s="8">
        <v>7.8239608801956004E-2</v>
      </c>
      <c r="T10" s="8">
        <f>VLOOKUP(H10,'Relevé T4_2018'!A2:G835,7,TRUE)</f>
        <v>0.141474311243485</v>
      </c>
      <c r="U10" s="8">
        <f t="shared" si="0"/>
        <v>-6.3234702441528998E-2</v>
      </c>
      <c r="V10" s="8">
        <f t="shared" si="1"/>
        <v>-0.108074311243485</v>
      </c>
      <c r="W10" s="7">
        <v>860</v>
      </c>
      <c r="X10" s="7">
        <f>VLOOKUP(H10,'Relevé T2_2019'!A2:L837,11,TRUE)</f>
        <v>742</v>
      </c>
      <c r="Y10" s="60">
        <f>VLOOKUP(H10,Feuil1!A2:Q837,11,TRUE)</f>
        <v>831</v>
      </c>
      <c r="Z10" s="60">
        <f t="shared" si="2"/>
        <v>2433</v>
      </c>
      <c r="AA10" s="14">
        <v>25.875</v>
      </c>
      <c r="AB10" s="14">
        <f>VLOOKUP(H10,'Relevé T2_2019'!A2:L837,12,TRUE)</f>
        <v>22.935483870999999</v>
      </c>
      <c r="AC10" s="56">
        <f>VLOOKUP(H10,Feuil1!A2:L837,12,TRUE)</f>
        <v>24.96875</v>
      </c>
    </row>
    <row r="11" spans="1:29" ht="27.6" x14ac:dyDescent="0.25">
      <c r="A11" s="5" t="s">
        <v>32</v>
      </c>
      <c r="B11" s="5" t="str">
        <f>VLOOKUP(C11,'Correspondance DEP_REGION'!2:103,2,FALSE)</f>
        <v>AUVERGNE - RHONE-ALPES</v>
      </c>
      <c r="C11" s="5" t="s">
        <v>377</v>
      </c>
      <c r="D11" s="6" t="s">
        <v>378</v>
      </c>
      <c r="E11" s="6" t="s">
        <v>379</v>
      </c>
      <c r="F11" s="6" t="s">
        <v>380</v>
      </c>
      <c r="G11" s="5" t="s">
        <v>381</v>
      </c>
      <c r="H11" s="23">
        <v>26030001700068</v>
      </c>
      <c r="I11" s="5" t="s">
        <v>65</v>
      </c>
      <c r="J11" s="5"/>
      <c r="K11" s="5"/>
      <c r="L11" s="53">
        <f>VLOOKUP(H11,Feuil1!A2:Q837,5,TRUE)</f>
        <v>1006</v>
      </c>
      <c r="M11" s="5">
        <f>VLOOKUP(H11,Feuil1!A2:Q837,6,TRUE)</f>
        <v>1006</v>
      </c>
      <c r="N11" s="49">
        <f>VLOOKUP(H11,Feuil1!A2:Q837,7,TRUE)</f>
        <v>1</v>
      </c>
      <c r="O11" s="7" t="str">
        <f>VLOOKUP(H11,Feuil1!A2:Q837,4,TRUE)</f>
        <v>1</v>
      </c>
      <c r="P11" s="7">
        <v>743</v>
      </c>
      <c r="Q11" s="7">
        <v>743</v>
      </c>
      <c r="R11" s="49">
        <f>VLOOKUP(H11,'Relevé T2_2019'!A2:G835,7,TRUE)</f>
        <v>1</v>
      </c>
      <c r="S11" s="8">
        <v>1</v>
      </c>
      <c r="T11" s="8">
        <f>VLOOKUP(H11,'Relevé T4_2018'!A2:G835,7,TRUE)</f>
        <v>1</v>
      </c>
      <c r="U11" s="8">
        <f t="shared" si="0"/>
        <v>0</v>
      </c>
      <c r="V11" s="8">
        <f t="shared" si="1"/>
        <v>0</v>
      </c>
      <c r="W11" s="7">
        <v>747</v>
      </c>
      <c r="X11" s="7">
        <f>VLOOKUP(H11,'Relevé T2_2019'!A2:L837,11,TRUE)</f>
        <v>613</v>
      </c>
      <c r="Y11" s="60">
        <f>VLOOKUP(H11,Feuil1!A2:Q837,11,TRUE)</f>
        <v>643</v>
      </c>
      <c r="Z11" s="60">
        <f t="shared" si="2"/>
        <v>2003</v>
      </c>
      <c r="AA11" s="14">
        <v>5.3835800807537897E-3</v>
      </c>
      <c r="AB11" s="14">
        <f>VLOOKUP(H11,'Relevé T2_2019'!A2:L837,12,TRUE)</f>
        <v>-0.37639877919999998</v>
      </c>
      <c r="AC11" s="56">
        <f>VLOOKUP(H11,Feuil1!A2:L837,12,TRUE)</f>
        <v>-0.36083499005964198</v>
      </c>
    </row>
    <row r="12" spans="1:29" ht="27.6" x14ac:dyDescent="0.25">
      <c r="A12" s="5" t="s">
        <v>32</v>
      </c>
      <c r="B12" s="5" t="str">
        <f>VLOOKUP(C12,'Correspondance DEP_REGION'!1:129,2,FALSE)</f>
        <v>AUVERGNE - RHONE-ALPES</v>
      </c>
      <c r="C12" s="5" t="s">
        <v>377</v>
      </c>
      <c r="D12" s="6" t="s">
        <v>378</v>
      </c>
      <c r="E12" s="6" t="s">
        <v>389</v>
      </c>
      <c r="F12" s="6" t="s">
        <v>339</v>
      </c>
      <c r="G12" s="5" t="s">
        <v>390</v>
      </c>
      <c r="H12" s="23">
        <v>26030493600016</v>
      </c>
      <c r="I12" s="5" t="s">
        <v>38</v>
      </c>
      <c r="J12" s="5" t="s">
        <v>19</v>
      </c>
      <c r="K12" s="5"/>
      <c r="L12" s="53">
        <f>VLOOKUP(H12,Feuil1!A2:Q837,5,TRUE)</f>
        <v>1505</v>
      </c>
      <c r="M12" s="5">
        <f>VLOOKUP(H12,Feuil1!A2:Q837,6,TRUE)</f>
        <v>1481</v>
      </c>
      <c r="N12" s="49">
        <f>VLOOKUP(H12,Feuil1!A2:Q837,7,TRUE)</f>
        <v>0.98409999999999997</v>
      </c>
      <c r="O12" s="7" t="str">
        <f>VLOOKUP(H12,Feuil1!A2:Q837,4,TRUE)</f>
        <v>1</v>
      </c>
      <c r="P12" s="7">
        <v>1244</v>
      </c>
      <c r="Q12" s="7">
        <v>1231</v>
      </c>
      <c r="R12" s="49">
        <f>VLOOKUP(H12,'Relevé T2_2019'!A2:G835,7,TRUE)</f>
        <v>0.98180000000000001</v>
      </c>
      <c r="S12" s="8">
        <v>0.98954983922829598</v>
      </c>
      <c r="T12" s="8">
        <f>VLOOKUP(H12,'Relevé T4_2018'!A2:G835,7,TRUE)</f>
        <v>0.98351648351648313</v>
      </c>
      <c r="U12" s="8">
        <f t="shared" si="0"/>
        <v>6.0333557118128489E-3</v>
      </c>
      <c r="V12" s="8">
        <f t="shared" si="1"/>
        <v>5.8351648351684382E-4</v>
      </c>
      <c r="W12" s="7">
        <v>831</v>
      </c>
      <c r="X12" s="7">
        <f>VLOOKUP(H12,'Relevé T2_2019'!A2:L837,11,TRUE)</f>
        <v>683</v>
      </c>
      <c r="Y12" s="60">
        <f>VLOOKUP(H12,Feuil1!A2:Q837,11,TRUE)</f>
        <v>747</v>
      </c>
      <c r="Z12" s="60">
        <f t="shared" si="2"/>
        <v>2261</v>
      </c>
      <c r="AA12" s="14">
        <v>-0.32493907392363902</v>
      </c>
      <c r="AB12" s="14">
        <f>VLOOKUP(H12,'Relevé T2_2019'!A2:L837,12,TRUE)</f>
        <v>-0.53155006859999998</v>
      </c>
      <c r="AC12" s="56">
        <f>VLOOKUP(H12,Feuil1!A2:L837,12,TRUE)</f>
        <v>-0.49561107359891998</v>
      </c>
    </row>
    <row r="13" spans="1:29" x14ac:dyDescent="0.25">
      <c r="A13" s="5" t="s">
        <v>32</v>
      </c>
      <c r="B13" s="5" t="str">
        <f>VLOOKUP(C13,'Correspondance DEP_REGION'!1:132,2,FALSE)</f>
        <v>AUVERGNE - RHONE-ALPES</v>
      </c>
      <c r="C13" s="5" t="s">
        <v>377</v>
      </c>
      <c r="D13" s="6" t="s">
        <v>378</v>
      </c>
      <c r="E13" s="6" t="s">
        <v>382</v>
      </c>
      <c r="F13" s="6" t="s">
        <v>391</v>
      </c>
      <c r="G13" s="5" t="s">
        <v>392</v>
      </c>
      <c r="H13" s="23">
        <v>26030498500013</v>
      </c>
      <c r="I13" s="5" t="s">
        <v>65</v>
      </c>
      <c r="J13" s="5"/>
      <c r="K13" s="5"/>
      <c r="L13" s="53">
        <f>VLOOKUP(H13,Feuil1!A2:Q837,5,TRUE)</f>
        <v>609</v>
      </c>
      <c r="M13" s="5">
        <f>VLOOKUP(H13,Feuil1!A2:Q837,6,TRUE)</f>
        <v>603</v>
      </c>
      <c r="N13" s="49">
        <f>VLOOKUP(H13,Feuil1!A2:Q837,7,TRUE)</f>
        <v>0.99009999999999998</v>
      </c>
      <c r="O13" s="7" t="str">
        <f>VLOOKUP(H13,Feuil1!A2:Q837,4,TRUE)</f>
        <v>1</v>
      </c>
      <c r="P13" s="7">
        <v>569</v>
      </c>
      <c r="Q13" s="7">
        <v>562</v>
      </c>
      <c r="R13" s="49">
        <f>VLOOKUP(H13,'Relevé T2_2019'!A2:G835,7,TRUE)</f>
        <v>0.98899999999999999</v>
      </c>
      <c r="S13" s="8">
        <v>0.98769771528998196</v>
      </c>
      <c r="T13" s="8">
        <f>VLOOKUP(H13,'Relevé T4_2018'!A2:G835,7,TRUE)</f>
        <v>0.95103092783505105</v>
      </c>
      <c r="U13" s="8">
        <f t="shared" si="0"/>
        <v>3.6666787454930905E-2</v>
      </c>
      <c r="V13" s="8">
        <f t="shared" si="1"/>
        <v>3.9069072164948926E-2</v>
      </c>
      <c r="W13" s="7">
        <v>480</v>
      </c>
      <c r="X13" s="7">
        <f>VLOOKUP(H13,'Relevé T2_2019'!A2:L837,11,TRUE)</f>
        <v>448</v>
      </c>
      <c r="Y13" s="60">
        <f>VLOOKUP(H13,Feuil1!A2:Q837,11,TRUE)</f>
        <v>420</v>
      </c>
      <c r="Z13" s="60">
        <f t="shared" si="2"/>
        <v>1348</v>
      </c>
      <c r="AA13" s="14">
        <v>-0.14590747330960899</v>
      </c>
      <c r="AB13" s="14">
        <f>VLOOKUP(H13,'Relevé T2_2019'!A2:L837,12,TRUE)</f>
        <v>-0.29001584790000001</v>
      </c>
      <c r="AC13" s="56">
        <f>VLOOKUP(H13,Feuil1!A2:L837,12,TRUE)</f>
        <v>-0.30348258706467701</v>
      </c>
    </row>
    <row r="14" spans="1:29" x14ac:dyDescent="0.25">
      <c r="A14" s="5" t="s">
        <v>32</v>
      </c>
      <c r="B14" s="5" t="str">
        <f>VLOOKUP(C14,'Correspondance DEP_REGION'!1:102,2,FALSE)</f>
        <v>AUVERGNE - RHONE-ALPES</v>
      </c>
      <c r="C14" s="5" t="s">
        <v>377</v>
      </c>
      <c r="D14" s="6" t="s">
        <v>378</v>
      </c>
      <c r="E14" s="6" t="s">
        <v>384</v>
      </c>
      <c r="F14" s="6" t="s">
        <v>327</v>
      </c>
      <c r="G14" s="5" t="s">
        <v>385</v>
      </c>
      <c r="H14" s="23">
        <v>26030026400017</v>
      </c>
      <c r="I14" s="5" t="s">
        <v>57</v>
      </c>
      <c r="J14" s="5" t="s">
        <v>19</v>
      </c>
      <c r="K14" s="5"/>
      <c r="L14" s="53">
        <f>VLOOKUP(H14,Feuil1!A2:Q837,5,TRUE)</f>
        <v>5875</v>
      </c>
      <c r="M14" s="5">
        <f>VLOOKUP(H14,Feuil1!A2:Q837,6,TRUE)</f>
        <v>5810</v>
      </c>
      <c r="N14" s="49">
        <f>VLOOKUP(H14,Feuil1!A2:Q837,7,TRUE)</f>
        <v>0.9889</v>
      </c>
      <c r="O14" s="7" t="str">
        <f>VLOOKUP(H14,Feuil1!A2:Q837,4,TRUE)</f>
        <v>1</v>
      </c>
      <c r="P14" s="7">
        <v>2999</v>
      </c>
      <c r="Q14" s="7">
        <v>2930</v>
      </c>
      <c r="R14" s="49">
        <f>VLOOKUP(H14,'Relevé T2_2019'!A2:G835,7,TRUE)</f>
        <v>0.99070000000000003</v>
      </c>
      <c r="S14" s="8">
        <v>0.97699233077692604</v>
      </c>
      <c r="T14" s="8">
        <f>VLOOKUP(H14,'Relevé T4_2018'!A2:G835,7,TRUE)</f>
        <v>0.66693548387096802</v>
      </c>
      <c r="U14" s="8">
        <f t="shared" si="0"/>
        <v>0.31005684690595803</v>
      </c>
      <c r="V14" s="8">
        <f t="shared" si="1"/>
        <v>0.32196451612903199</v>
      </c>
      <c r="W14" s="7">
        <v>4366</v>
      </c>
      <c r="X14" s="7">
        <f>VLOOKUP(H14,'Relevé T2_2019'!A2:L837,11,TRUE)</f>
        <v>3740</v>
      </c>
      <c r="Y14" s="60">
        <f>VLOOKUP(H14,Feuil1!A2:Q837,11,TRUE)</f>
        <v>3955</v>
      </c>
      <c r="Z14" s="60">
        <f t="shared" si="2"/>
        <v>12061</v>
      </c>
      <c r="AA14" s="14">
        <v>0.49010238907849801</v>
      </c>
      <c r="AB14" s="14">
        <f>VLOOKUP(H14,'Relevé T2_2019'!A2:L837,12,TRUE)</f>
        <v>-0.46047316789999998</v>
      </c>
      <c r="AC14" s="56">
        <f>VLOOKUP(H14,Feuil1!A2:L837,12,TRUE)</f>
        <v>-0.31927710843373502</v>
      </c>
    </row>
    <row r="15" spans="1:29" x14ac:dyDescent="0.25">
      <c r="A15" s="5" t="s">
        <v>32</v>
      </c>
      <c r="B15" s="5" t="str">
        <f>VLOOKUP(C15,'Correspondance DEP_REGION'!1:102,2,FALSE)</f>
        <v>AUVERGNE - RHONE-ALPES</v>
      </c>
      <c r="C15" s="5" t="s">
        <v>377</v>
      </c>
      <c r="D15" s="6" t="s">
        <v>378</v>
      </c>
      <c r="E15" s="6" t="s">
        <v>382</v>
      </c>
      <c r="F15" s="6" t="s">
        <v>329</v>
      </c>
      <c r="G15" s="5" t="s">
        <v>383</v>
      </c>
      <c r="H15" s="23">
        <v>26030017300010</v>
      </c>
      <c r="I15" s="5" t="s">
        <v>57</v>
      </c>
      <c r="J15" s="5" t="s">
        <v>19</v>
      </c>
      <c r="K15" s="5"/>
      <c r="L15" s="53">
        <f>VLOOKUP(H15,Feuil1!A2:Q837,5,TRUE)</f>
        <v>5836</v>
      </c>
      <c r="M15" s="5">
        <f>VLOOKUP(H15,Feuil1!A2:Q837,6,TRUE)</f>
        <v>5787</v>
      </c>
      <c r="N15" s="49">
        <f>VLOOKUP(H15,Feuil1!A2:Q837,7,TRUE)</f>
        <v>0.99160000000000004</v>
      </c>
      <c r="O15" s="7" t="str">
        <f>VLOOKUP(H15,Feuil1!A2:Q837,4,TRUE)</f>
        <v>1</v>
      </c>
      <c r="P15" s="7">
        <v>2710</v>
      </c>
      <c r="Q15" s="7">
        <v>2644</v>
      </c>
      <c r="R15" s="49">
        <f>VLOOKUP(H15,'Relevé T2_2019'!A2:G835,7,TRUE)</f>
        <v>0.99109999999999998</v>
      </c>
      <c r="S15" s="8">
        <v>0.97564575645756502</v>
      </c>
      <c r="T15" s="8">
        <f>VLOOKUP(H15,'Relevé T4_2018'!A2:G835,7,TRUE)</f>
        <v>0.18252326783867601</v>
      </c>
      <c r="U15" s="8">
        <f t="shared" si="0"/>
        <v>0.79312248861888901</v>
      </c>
      <c r="V15" s="8">
        <f t="shared" si="1"/>
        <v>0.80907673216132403</v>
      </c>
      <c r="W15" s="7">
        <v>4146</v>
      </c>
      <c r="X15" s="7">
        <f>VLOOKUP(H15,'Relevé T2_2019'!A2:L837,11,TRUE)</f>
        <v>3549</v>
      </c>
      <c r="Y15" s="60">
        <f>VLOOKUP(H15,Feuil1!A2:Q837,11,TRUE)</f>
        <v>4034</v>
      </c>
      <c r="Z15" s="60">
        <f t="shared" si="2"/>
        <v>11729</v>
      </c>
      <c r="AA15" s="14">
        <v>0.56807866868381196</v>
      </c>
      <c r="AB15" s="14">
        <f>VLOOKUP(H15,'Relevé T2_2019'!A2:L837,12,TRUE)</f>
        <v>-0.44004417800000001</v>
      </c>
      <c r="AC15" s="56">
        <f>VLOOKUP(H15,Feuil1!A2:L837,12,TRUE)</f>
        <v>-0.30292033869016799</v>
      </c>
    </row>
    <row r="16" spans="1:29" ht="27.6" x14ac:dyDescent="0.25">
      <c r="A16" s="5" t="s">
        <v>32</v>
      </c>
      <c r="B16" s="5" t="str">
        <f>VLOOKUP(C16,'Correspondance DEP_REGION'!1:102,2,FALSE)</f>
        <v>AUVERGNE - RHONE-ALPES</v>
      </c>
      <c r="C16" s="5" t="s">
        <v>377</v>
      </c>
      <c r="D16" s="6" t="s">
        <v>378</v>
      </c>
      <c r="E16" s="6" t="s">
        <v>393</v>
      </c>
      <c r="F16" s="6" t="s">
        <v>394</v>
      </c>
      <c r="G16" s="5" t="s">
        <v>395</v>
      </c>
      <c r="H16" s="23">
        <v>26030501600016</v>
      </c>
      <c r="I16" s="5" t="s">
        <v>57</v>
      </c>
      <c r="J16" s="5" t="s">
        <v>19</v>
      </c>
      <c r="K16" s="5"/>
      <c r="L16" s="53">
        <f>VLOOKUP(H16,Feuil1!A2:Q837,5,TRUE)</f>
        <v>2017</v>
      </c>
      <c r="M16" s="5">
        <f>VLOOKUP(H16,Feuil1!A2:Q837,6,TRUE)</f>
        <v>1972</v>
      </c>
      <c r="N16" s="49">
        <f>VLOOKUP(H16,Feuil1!A2:Q837,7,TRUE)</f>
        <v>0.97770000000000001</v>
      </c>
      <c r="O16" s="7" t="str">
        <f>VLOOKUP(H16,Feuil1!A2:Q837,4,TRUE)</f>
        <v>1</v>
      </c>
      <c r="P16" s="7">
        <v>1372</v>
      </c>
      <c r="Q16" s="7">
        <v>1322</v>
      </c>
      <c r="R16" s="49">
        <f>VLOOKUP(H16,'Relevé T2_2019'!A2:G835,7,TRUE)</f>
        <v>0.97430000000000005</v>
      </c>
      <c r="S16" s="8">
        <v>0.96355685131195301</v>
      </c>
      <c r="T16" s="8">
        <f>VLOOKUP(H16,'Relevé T4_2018'!A2:G835,7,TRUE)</f>
        <v>0.97539044013251308</v>
      </c>
      <c r="U16" s="8">
        <f t="shared" si="0"/>
        <v>-1.183358882056007E-2</v>
      </c>
      <c r="V16" s="8">
        <f t="shared" si="1"/>
        <v>2.3095598674869322E-3</v>
      </c>
      <c r="W16" s="7">
        <v>1454</v>
      </c>
      <c r="X16" s="7">
        <f>VLOOKUP(H16,'Relevé T2_2019'!A2:L837,11,TRUE)</f>
        <v>1344</v>
      </c>
      <c r="Y16" s="60">
        <f>VLOOKUP(H16,Feuil1!A2:Q837,11,TRUE)</f>
        <v>1326</v>
      </c>
      <c r="Z16" s="60">
        <f t="shared" si="2"/>
        <v>4124</v>
      </c>
      <c r="AA16" s="14">
        <v>9.9848714069591601E-2</v>
      </c>
      <c r="AB16" s="14">
        <f>VLOOKUP(H16,'Relevé T2_2019'!A2:L837,12,TRUE)</f>
        <v>-0.33233979139999997</v>
      </c>
      <c r="AC16" s="56">
        <f>VLOOKUP(H16,Feuil1!A2:L837,12,TRUE)</f>
        <v>-0.32758620689655199</v>
      </c>
    </row>
    <row r="17" spans="1:29" x14ac:dyDescent="0.25">
      <c r="A17" s="5" t="s">
        <v>32</v>
      </c>
      <c r="B17" s="5" t="str">
        <f>VLOOKUP(C17,'Correspondance DEP_REGION'!1:102,2,FALSE)</f>
        <v>AUVERGNE - RHONE-ALPES</v>
      </c>
      <c r="C17" s="5" t="s">
        <v>377</v>
      </c>
      <c r="D17" s="6" t="s">
        <v>378</v>
      </c>
      <c r="E17" s="6" t="s">
        <v>386</v>
      </c>
      <c r="F17" s="6" t="s">
        <v>387</v>
      </c>
      <c r="G17" s="5" t="s">
        <v>388</v>
      </c>
      <c r="H17" s="23">
        <v>26030383900013</v>
      </c>
      <c r="I17" s="5" t="s">
        <v>18</v>
      </c>
      <c r="J17" s="5" t="s">
        <v>19</v>
      </c>
      <c r="K17" s="5"/>
      <c r="L17" s="53">
        <f>VLOOKUP(H17,Feuil1!A2:Q837,5,TRUE)</f>
        <v>6038</v>
      </c>
      <c r="M17" s="5">
        <f>VLOOKUP(H17,Feuil1!A2:Q837,6,TRUE)</f>
        <v>0</v>
      </c>
      <c r="N17" s="49">
        <f>VLOOKUP(H17,Feuil1!A2:Q837,7,TRUE)</f>
        <v>0</v>
      </c>
      <c r="O17" s="7" t="str">
        <f>VLOOKUP(H17,Feuil1!A2:Q837,4,TRUE)</f>
        <v>0</v>
      </c>
      <c r="P17" s="7">
        <v>3427</v>
      </c>
      <c r="Q17" s="7">
        <v>0</v>
      </c>
      <c r="R17" s="49">
        <f>VLOOKUP(H17,'Relevé T2_2019'!A2:G835,7,TRUE)</f>
        <v>0</v>
      </c>
      <c r="S17" s="8">
        <v>0</v>
      </c>
      <c r="T17" s="8">
        <f>VLOOKUP(H17,'Relevé T4_2018'!A2:G835,7,TRUE)</f>
        <v>0</v>
      </c>
      <c r="U17" s="8">
        <f t="shared" si="0"/>
        <v>0</v>
      </c>
      <c r="V17" s="8">
        <f t="shared" si="1"/>
        <v>0</v>
      </c>
      <c r="W17" s="7">
        <v>3522</v>
      </c>
      <c r="X17" s="7">
        <f>VLOOKUP(H17,'Relevé T2_2019'!A2:L837,11,TRUE)</f>
        <v>3044</v>
      </c>
      <c r="Y17" s="60">
        <f>VLOOKUP(H17,Feuil1!A2:Q837,11,TRUE)</f>
        <v>3289</v>
      </c>
      <c r="Z17" s="60">
        <f t="shared" si="2"/>
        <v>9855</v>
      </c>
      <c r="AA17" s="14">
        <v>3521</v>
      </c>
      <c r="AB17" s="14">
        <f>VLOOKUP(H17,'Relevé T2_2019'!A2:L837,12,TRUE)</f>
        <v>3043</v>
      </c>
      <c r="AC17" s="56">
        <f>VLOOKUP(H17,Feuil1!A2:L837,12,TRUE)</f>
        <v>3289</v>
      </c>
    </row>
    <row r="18" spans="1:29" ht="27.6" x14ac:dyDescent="0.25">
      <c r="A18" s="5" t="s">
        <v>32</v>
      </c>
      <c r="B18" s="5" t="str">
        <f>VLOOKUP(C18,'Correspondance DEP_REGION'!3:104,2,FALSE)</f>
        <v>AUVERGNE - RHONE-ALPES</v>
      </c>
      <c r="C18" s="5" t="s">
        <v>58</v>
      </c>
      <c r="D18" s="6" t="s">
        <v>59</v>
      </c>
      <c r="E18" s="6" t="s">
        <v>60</v>
      </c>
      <c r="F18" s="6" t="s">
        <v>113</v>
      </c>
      <c r="G18" s="5" t="s">
        <v>462</v>
      </c>
      <c r="H18" s="23">
        <v>26070011700013</v>
      </c>
      <c r="I18" s="5" t="s">
        <v>57</v>
      </c>
      <c r="J18" s="5"/>
      <c r="K18" s="5"/>
      <c r="L18" s="53">
        <f>VLOOKUP(H18,Feuil1!A2:Q837,5,TRUE)</f>
        <v>1160</v>
      </c>
      <c r="M18" s="5">
        <f>VLOOKUP(H18,Feuil1!A2:Q837,6,TRUE)</f>
        <v>1160</v>
      </c>
      <c r="N18" s="49">
        <f>VLOOKUP(H18,Feuil1!A2:Q837,7,TRUE)</f>
        <v>1</v>
      </c>
      <c r="O18" s="7" t="str">
        <f>VLOOKUP(H18,Feuil1!A2:Q837,4,TRUE)</f>
        <v>1</v>
      </c>
      <c r="P18" s="7">
        <v>768</v>
      </c>
      <c r="Q18" s="7">
        <v>768</v>
      </c>
      <c r="R18" s="49">
        <f>VLOOKUP(H18,'Relevé T2_2019'!A2:G835,7,TRUE)</f>
        <v>1</v>
      </c>
      <c r="S18" s="8">
        <v>1</v>
      </c>
      <c r="T18" s="8">
        <f>VLOOKUP(H18,'Relevé T4_2018'!A2:G835,7,TRUE)</f>
        <v>0.99910152740341407</v>
      </c>
      <c r="U18" s="8">
        <f t="shared" si="0"/>
        <v>8.9847259658593082E-4</v>
      </c>
      <c r="V18" s="8">
        <f t="shared" si="1"/>
        <v>8.9847259658593082E-4</v>
      </c>
      <c r="W18" s="7">
        <v>594</v>
      </c>
      <c r="X18" s="7">
        <f>VLOOKUP(H18,'Relevé T2_2019'!A2:L837,11,TRUE)</f>
        <v>536</v>
      </c>
      <c r="Y18" s="60">
        <f>VLOOKUP(H18,Feuil1!A2:Q837,11,TRUE)</f>
        <v>614</v>
      </c>
      <c r="Z18" s="60">
        <f t="shared" si="2"/>
        <v>1744</v>
      </c>
      <c r="AA18" s="14">
        <v>-0.2265625</v>
      </c>
      <c r="AB18" s="14">
        <f>VLOOKUP(H18,'Relevé T2_2019'!A2:L837,12,TRUE)</f>
        <v>-0.49718574110000002</v>
      </c>
      <c r="AC18" s="56">
        <f>VLOOKUP(H18,Feuil1!A2:L837,12,TRUE)</f>
        <v>-0.47068965517241401</v>
      </c>
    </row>
    <row r="19" spans="1:29" x14ac:dyDescent="0.25">
      <c r="A19" s="5" t="s">
        <v>32</v>
      </c>
      <c r="B19" s="5" t="str">
        <f>VLOOKUP(C19,'Correspondance DEP_REGION'!1:124,2,FALSE)</f>
        <v>AUVERGNE - RHONE-ALPES</v>
      </c>
      <c r="C19" s="5" t="s">
        <v>58</v>
      </c>
      <c r="D19" s="6" t="s">
        <v>59</v>
      </c>
      <c r="E19" s="6" t="s">
        <v>60</v>
      </c>
      <c r="F19" s="6" t="s">
        <v>63</v>
      </c>
      <c r="G19" s="5" t="s">
        <v>64</v>
      </c>
      <c r="H19" s="23">
        <v>20001167400013</v>
      </c>
      <c r="I19" s="5" t="s">
        <v>65</v>
      </c>
      <c r="J19" s="5"/>
      <c r="K19" s="5"/>
      <c r="L19" s="53">
        <f>VLOOKUP(H19,Feuil1!A2:Q837,5,TRUE)</f>
        <v>1357</v>
      </c>
      <c r="M19" s="5">
        <f>VLOOKUP(H19,Feuil1!A2:Q837,6,TRUE)</f>
        <v>1356</v>
      </c>
      <c r="N19" s="49">
        <f>VLOOKUP(H19,Feuil1!A2:Q837,7,TRUE)</f>
        <v>0.99929999999999997</v>
      </c>
      <c r="O19" s="7" t="str">
        <f>VLOOKUP(H19,Feuil1!A2:Q837,4,TRUE)</f>
        <v>1</v>
      </c>
      <c r="P19" s="7">
        <v>508</v>
      </c>
      <c r="Q19" s="7">
        <v>507</v>
      </c>
      <c r="R19" s="49">
        <f>VLOOKUP(H19,'Relevé T2_2019'!A2:G835,7,TRUE)</f>
        <v>0.998</v>
      </c>
      <c r="S19" s="8">
        <v>0.99803149606299202</v>
      </c>
      <c r="T19" s="8">
        <f>VLOOKUP(H19,'Relevé T4_2018'!A2:G835,7,TRUE)</f>
        <v>1</v>
      </c>
      <c r="U19" s="8">
        <f t="shared" si="0"/>
        <v>-1.9685039370079815E-3</v>
      </c>
      <c r="V19" s="8">
        <f t="shared" si="1"/>
        <v>-7.0000000000003393E-4</v>
      </c>
      <c r="W19" s="7">
        <v>805</v>
      </c>
      <c r="X19" s="7">
        <f>VLOOKUP(H19,'Relevé T2_2019'!A2:L837,11,TRUE)</f>
        <v>706</v>
      </c>
      <c r="Y19" s="60">
        <f>VLOOKUP(H19,Feuil1!A2:Q837,11,TRUE)</f>
        <v>772</v>
      </c>
      <c r="Z19" s="60">
        <f t="shared" si="2"/>
        <v>2283</v>
      </c>
      <c r="AA19" s="14">
        <v>0.58777120315581799</v>
      </c>
      <c r="AB19" s="14">
        <f>VLOOKUP(H19,'Relevé T2_2019'!A2:L837,12,TRUE)</f>
        <v>-0.27885597550000002</v>
      </c>
      <c r="AC19" s="56">
        <f>VLOOKUP(H19,Feuil1!A2:L837,12,TRUE)</f>
        <v>-0.43067846607669602</v>
      </c>
    </row>
    <row r="20" spans="1:29" ht="27.6" x14ac:dyDescent="0.25">
      <c r="A20" s="5" t="s">
        <v>32</v>
      </c>
      <c r="B20" s="5" t="str">
        <f>VLOOKUP(C20,'Correspondance DEP_REGION'!4:127,2,FALSE)</f>
        <v>AUVERGNE - RHONE-ALPES</v>
      </c>
      <c r="C20" s="5" t="s">
        <v>58</v>
      </c>
      <c r="D20" s="6" t="s">
        <v>59</v>
      </c>
      <c r="E20" s="6" t="s">
        <v>318</v>
      </c>
      <c r="F20" s="6" t="s">
        <v>170</v>
      </c>
      <c r="G20" s="5" t="s">
        <v>319</v>
      </c>
      <c r="H20" s="23">
        <v>20008480400018</v>
      </c>
      <c r="I20" s="5" t="s">
        <v>65</v>
      </c>
      <c r="J20" s="5"/>
      <c r="K20" s="5"/>
      <c r="L20" s="53">
        <f>VLOOKUP(H20,Feuil1!A2:Q837,5,TRUE)</f>
        <v>1792</v>
      </c>
      <c r="M20" s="5">
        <f>VLOOKUP(H20,Feuil1!A2:Q837,6,TRUE)</f>
        <v>1789</v>
      </c>
      <c r="N20" s="49">
        <f>VLOOKUP(H20,Feuil1!A2:Q837,7,TRUE)</f>
        <v>0.99829999999999997</v>
      </c>
      <c r="O20" s="7" t="str">
        <f>VLOOKUP(H20,Feuil1!A2:Q837,4,TRUE)</f>
        <v>1</v>
      </c>
      <c r="P20" s="7">
        <v>1307</v>
      </c>
      <c r="Q20" s="7">
        <v>1299</v>
      </c>
      <c r="R20" s="49">
        <f>VLOOKUP(H20,'Relevé T2_2019'!A2:G835,7,TRUE)</f>
        <v>0.99880000000000002</v>
      </c>
      <c r="S20" s="8">
        <v>0.993879112471308</v>
      </c>
      <c r="T20" s="8">
        <f>VLOOKUP(H20,'Relevé T4_2018'!A2:G835,7,TRUE)</f>
        <v>6.4930162325405799E-2</v>
      </c>
      <c r="U20" s="8">
        <f t="shared" si="0"/>
        <v>0.92894895014590217</v>
      </c>
      <c r="V20" s="8">
        <f t="shared" si="1"/>
        <v>0.93336983767459414</v>
      </c>
      <c r="W20" s="7">
        <v>832</v>
      </c>
      <c r="X20" s="7">
        <f>VLOOKUP(H20,'Relevé T2_2019'!A2:L837,11,TRUE)</f>
        <v>1026</v>
      </c>
      <c r="Y20" s="60">
        <f>VLOOKUP(H20,Feuil1!A2:Q837,11,TRUE)</f>
        <v>1171</v>
      </c>
      <c r="Z20" s="60">
        <f t="shared" si="2"/>
        <v>3029</v>
      </c>
      <c r="AA20" s="14">
        <v>-0.35950731331793701</v>
      </c>
      <c r="AB20" s="14">
        <f>VLOOKUP(H20,'Relevé T2_2019'!A2:L837,12,TRUE)</f>
        <v>-0.59446640319999999</v>
      </c>
      <c r="AC20" s="56">
        <f>VLOOKUP(H20,Feuil1!A2:L837,12,TRUE)</f>
        <v>-0.34544438233650099</v>
      </c>
    </row>
    <row r="21" spans="1:29" ht="27.6" x14ac:dyDescent="0.25">
      <c r="A21" s="5" t="s">
        <v>32</v>
      </c>
      <c r="B21" s="5" t="str">
        <f>VLOOKUP(C21,'Correspondance DEP_REGION'!5:128,2,FALSE)</f>
        <v>AUVERGNE - RHONE-ALPES</v>
      </c>
      <c r="C21" s="5" t="s">
        <v>58</v>
      </c>
      <c r="D21" s="6" t="s">
        <v>59</v>
      </c>
      <c r="E21" s="6" t="s">
        <v>454</v>
      </c>
      <c r="F21" s="6" t="s">
        <v>394</v>
      </c>
      <c r="G21" s="5" t="s">
        <v>463</v>
      </c>
      <c r="H21" s="23">
        <v>26070015800017</v>
      </c>
      <c r="I21" s="5" t="s">
        <v>71</v>
      </c>
      <c r="J21" s="5"/>
      <c r="K21" s="5"/>
      <c r="L21" s="53">
        <f>VLOOKUP(H21,Feuil1!A2:Q837,5,TRUE)</f>
        <v>932</v>
      </c>
      <c r="M21" s="5">
        <f>VLOOKUP(H21,Feuil1!A2:Q837,6,TRUE)</f>
        <v>929</v>
      </c>
      <c r="N21" s="49">
        <f>VLOOKUP(H21,Feuil1!A2:Q837,7,TRUE)</f>
        <v>0.99680000000000002</v>
      </c>
      <c r="O21" s="7" t="str">
        <f>VLOOKUP(H21,Feuil1!A2:Q837,4,TRUE)</f>
        <v>1</v>
      </c>
      <c r="P21" s="7">
        <v>702</v>
      </c>
      <c r="Q21" s="7">
        <v>697</v>
      </c>
      <c r="R21" s="49">
        <f>VLOOKUP(H21,'Relevé T2_2019'!A2:G835,7,TRUE)</f>
        <v>0.99460000000000004</v>
      </c>
      <c r="S21" s="8">
        <v>0.99287749287749305</v>
      </c>
      <c r="T21" s="8">
        <f>VLOOKUP(H21,'Relevé T4_2018'!A2:G835,7,TRUE)</f>
        <v>0.99450549450549508</v>
      </c>
      <c r="U21" s="8">
        <f t="shared" si="0"/>
        <v>-1.6280016280020293E-3</v>
      </c>
      <c r="V21" s="8">
        <f t="shared" si="1"/>
        <v>2.2945054945049392E-3</v>
      </c>
      <c r="W21" s="7">
        <v>566</v>
      </c>
      <c r="X21" s="7">
        <f>VLOOKUP(H21,'Relevé T2_2019'!A2:L837,11,TRUE)</f>
        <v>522</v>
      </c>
      <c r="Y21" s="60">
        <f>VLOOKUP(H21,Feuil1!A2:Q837,11,TRUE)</f>
        <v>486</v>
      </c>
      <c r="Z21" s="60">
        <f t="shared" si="2"/>
        <v>1574</v>
      </c>
      <c r="AA21" s="14">
        <v>-0.18794835007173599</v>
      </c>
      <c r="AB21" s="14">
        <f>VLOOKUP(H21,'Relevé T2_2019'!A2:L837,12,TRUE)</f>
        <v>-0.43506493509999999</v>
      </c>
      <c r="AC21" s="56">
        <f>VLOOKUP(H21,Feuil1!A2:L837,12,TRUE)</f>
        <v>-0.47685683530678102</v>
      </c>
    </row>
    <row r="22" spans="1:29" ht="27.6" x14ac:dyDescent="0.25">
      <c r="A22" s="5" t="s">
        <v>32</v>
      </c>
      <c r="B22" s="5" t="str">
        <f>VLOOKUP(C22,'Correspondance DEP_REGION'!1:102,2,FALSE)</f>
        <v>AUVERGNE - RHONE-ALPES</v>
      </c>
      <c r="C22" s="5" t="s">
        <v>58</v>
      </c>
      <c r="D22" s="6" t="s">
        <v>59</v>
      </c>
      <c r="E22" s="6" t="s">
        <v>457</v>
      </c>
      <c r="F22" s="6" t="s">
        <v>63</v>
      </c>
      <c r="G22" s="5" t="s">
        <v>466</v>
      </c>
      <c r="H22" s="23">
        <v>26070019000069</v>
      </c>
      <c r="I22" s="5" t="s">
        <v>57</v>
      </c>
      <c r="J22" s="5"/>
      <c r="K22" s="5"/>
      <c r="L22" s="53">
        <f>VLOOKUP(H22,Feuil1!A2:Q837,5,TRUE)</f>
        <v>1561</v>
      </c>
      <c r="M22" s="5">
        <f>VLOOKUP(H22,Feuil1!A2:Q837,6,TRUE)</f>
        <v>1540</v>
      </c>
      <c r="N22" s="49">
        <f>VLOOKUP(H22,Feuil1!A2:Q837,7,TRUE)</f>
        <v>0.98650000000000004</v>
      </c>
      <c r="O22" s="7" t="str">
        <f>VLOOKUP(H22,Feuil1!A2:Q837,4,TRUE)</f>
        <v>1</v>
      </c>
      <c r="P22" s="7">
        <v>847</v>
      </c>
      <c r="Q22" s="7">
        <v>827</v>
      </c>
      <c r="R22" s="49">
        <f>VLOOKUP(H22,'Relevé T2_2019'!A2:G835,7,TRUE)</f>
        <v>0.98229999999999995</v>
      </c>
      <c r="S22" s="8">
        <v>0.97638724911452202</v>
      </c>
      <c r="T22" s="8">
        <f>VLOOKUP(H22,'Relevé T4_2018'!A2:G835,7,TRUE)</f>
        <v>0.9779969650986341</v>
      </c>
      <c r="U22" s="8">
        <f t="shared" si="0"/>
        <v>-1.6097159841120812E-3</v>
      </c>
      <c r="V22" s="8">
        <f t="shared" si="1"/>
        <v>8.5030349013659468E-3</v>
      </c>
      <c r="W22" s="7">
        <v>571</v>
      </c>
      <c r="X22" s="7">
        <f>VLOOKUP(H22,'Relevé T2_2019'!A2:L837,11,TRUE)</f>
        <v>533</v>
      </c>
      <c r="Y22" s="60">
        <f>VLOOKUP(H22,Feuil1!A2:Q837,11,TRUE)</f>
        <v>570</v>
      </c>
      <c r="Z22" s="60">
        <f t="shared" si="2"/>
        <v>1674</v>
      </c>
      <c r="AA22" s="14">
        <v>-0.30955259975816202</v>
      </c>
      <c r="AB22" s="14">
        <f>VLOOKUP(H22,'Relevé T2_2019'!A2:L837,12,TRUE)</f>
        <v>-0.49382716049999997</v>
      </c>
      <c r="AC22" s="56">
        <f>VLOOKUP(H22,Feuil1!A2:L837,12,TRUE)</f>
        <v>-0.62987012987013002</v>
      </c>
    </row>
    <row r="23" spans="1:29" ht="27.6" x14ac:dyDescent="0.25">
      <c r="A23" s="5" t="s">
        <v>32</v>
      </c>
      <c r="B23" s="5" t="str">
        <f>VLOOKUP(C23,'Correspondance DEP_REGION'!1:102,2,FALSE)</f>
        <v>AUVERGNE - RHONE-ALPES</v>
      </c>
      <c r="C23" s="5" t="s">
        <v>58</v>
      </c>
      <c r="D23" s="6" t="s">
        <v>59</v>
      </c>
      <c r="E23" s="6" t="s">
        <v>60</v>
      </c>
      <c r="F23" s="6" t="s">
        <v>61</v>
      </c>
      <c r="G23" s="5" t="s">
        <v>62</v>
      </c>
      <c r="H23" s="23">
        <v>20001138500016</v>
      </c>
      <c r="I23" s="5" t="s">
        <v>57</v>
      </c>
      <c r="J23" s="5" t="s">
        <v>19</v>
      </c>
      <c r="K23" s="5"/>
      <c r="L23" s="53">
        <f>VLOOKUP(H23,Feuil1!A2:Q837,5,TRUE)</f>
        <v>5542</v>
      </c>
      <c r="M23" s="5">
        <f>VLOOKUP(H23,Feuil1!A2:Q837,6,TRUE)</f>
        <v>5470</v>
      </c>
      <c r="N23" s="49">
        <f>VLOOKUP(H23,Feuil1!A2:Q837,7,TRUE)</f>
        <v>0.98699999999999999</v>
      </c>
      <c r="O23" s="7" t="str">
        <f>VLOOKUP(H23,Feuil1!A2:Q837,4,TRUE)</f>
        <v>1</v>
      </c>
      <c r="P23" s="7">
        <v>3016</v>
      </c>
      <c r="Q23" s="7">
        <v>2941</v>
      </c>
      <c r="R23" s="49">
        <f>VLOOKUP(H23,'Relevé T2_2019'!A2:G835,7,TRUE)</f>
        <v>0.98780000000000001</v>
      </c>
      <c r="S23" s="8">
        <v>0.97513262599469497</v>
      </c>
      <c r="T23" s="8">
        <f>VLOOKUP(H23,'Relevé T4_2018'!A2:G835,7,TRUE)</f>
        <v>0.95789648860043308</v>
      </c>
      <c r="U23" s="8">
        <f t="shared" si="0"/>
        <v>1.7236137394261886E-2</v>
      </c>
      <c r="V23" s="8">
        <f t="shared" si="1"/>
        <v>2.9103511399566906E-2</v>
      </c>
      <c r="W23" s="7">
        <v>3086</v>
      </c>
      <c r="X23" s="7">
        <f>VLOOKUP(H23,'Relevé T2_2019'!A2:L837,11,TRUE)</f>
        <v>2718</v>
      </c>
      <c r="Y23" s="60">
        <f>VLOOKUP(H23,Feuil1!A2:Q837,11,TRUE)</f>
        <v>3163</v>
      </c>
      <c r="Z23" s="60">
        <f t="shared" si="2"/>
        <v>8967</v>
      </c>
      <c r="AA23" s="14">
        <v>4.93029581774906E-2</v>
      </c>
      <c r="AB23" s="14">
        <f>VLOOKUP(H23,'Relevé T2_2019'!A2:L837,12,TRUE)</f>
        <v>-0.5076978808</v>
      </c>
      <c r="AC23" s="56">
        <f>VLOOKUP(H23,Feuil1!A2:L837,12,TRUE)</f>
        <v>-0.42175502742230297</v>
      </c>
    </row>
    <row r="24" spans="1:29" ht="27.6" x14ac:dyDescent="0.25">
      <c r="A24" s="5" t="s">
        <v>32</v>
      </c>
      <c r="B24" s="5" t="str">
        <f>VLOOKUP(C24,'Correspondance DEP_REGION'!1:102,2,FALSE)</f>
        <v>AUVERGNE - RHONE-ALPES</v>
      </c>
      <c r="C24" s="5" t="s">
        <v>58</v>
      </c>
      <c r="D24" s="6" t="s">
        <v>59</v>
      </c>
      <c r="E24" s="6" t="s">
        <v>467</v>
      </c>
      <c r="F24" s="6" t="s">
        <v>63</v>
      </c>
      <c r="G24" s="5" t="s">
        <v>468</v>
      </c>
      <c r="H24" s="23">
        <v>26070021600013</v>
      </c>
      <c r="I24" s="5" t="s">
        <v>71</v>
      </c>
      <c r="J24" s="5"/>
      <c r="K24" s="5"/>
      <c r="L24" s="53">
        <f>VLOOKUP(H24,Feuil1!A2:Q837,5,TRUE)</f>
        <v>1179</v>
      </c>
      <c r="M24" s="5">
        <f>VLOOKUP(H24,Feuil1!A2:Q837,6,TRUE)</f>
        <v>1151</v>
      </c>
      <c r="N24" s="49">
        <f>VLOOKUP(H24,Feuil1!A2:Q837,7,TRUE)</f>
        <v>0.97629999999999995</v>
      </c>
      <c r="O24" s="7" t="str">
        <f>VLOOKUP(H24,Feuil1!A2:Q837,4,TRUE)</f>
        <v>1</v>
      </c>
      <c r="P24" s="7">
        <v>1114</v>
      </c>
      <c r="Q24" s="7">
        <v>1084</v>
      </c>
      <c r="R24" s="49">
        <f>VLOOKUP(H24,'Relevé T2_2019'!A2:G835,7,TRUE)</f>
        <v>0.97809999999999997</v>
      </c>
      <c r="S24" s="8">
        <v>0.97307001795332104</v>
      </c>
      <c r="T24" s="8">
        <f>VLOOKUP(H24,'Relevé T4_2018'!A2:G835,7,TRUE)</f>
        <v>0.97753679318357911</v>
      </c>
      <c r="U24" s="8">
        <f t="shared" si="0"/>
        <v>-4.4667752302580688E-3</v>
      </c>
      <c r="V24" s="8">
        <f t="shared" si="1"/>
        <v>-1.2367931835791657E-3</v>
      </c>
      <c r="W24" s="7">
        <v>802</v>
      </c>
      <c r="X24" s="7">
        <f>VLOOKUP(H24,'Relevé T2_2019'!A2:L837,11,TRUE)</f>
        <v>615</v>
      </c>
      <c r="Y24" s="60">
        <f>VLOOKUP(H24,Feuil1!A2:Q837,11,TRUE)</f>
        <v>648</v>
      </c>
      <c r="Z24" s="60">
        <f t="shared" si="2"/>
        <v>2065</v>
      </c>
      <c r="AA24" s="14">
        <v>-0.26014760147601501</v>
      </c>
      <c r="AB24" s="14">
        <f>VLOOKUP(H24,'Relevé T2_2019'!A2:L837,12,TRUE)</f>
        <v>-0.4892026578</v>
      </c>
      <c r="AC24" s="56">
        <f>VLOOKUP(H24,Feuil1!A2:L837,12,TRUE)</f>
        <v>-0.43701129452649901</v>
      </c>
    </row>
    <row r="25" spans="1:29" x14ac:dyDescent="0.25">
      <c r="A25" s="5" t="s">
        <v>32</v>
      </c>
      <c r="B25" s="5" t="str">
        <f>VLOOKUP(C25,'Correspondance DEP_REGION'!1:102,2,FALSE)</f>
        <v>AUVERGNE - RHONE-ALPES</v>
      </c>
      <c r="C25" s="5" t="s">
        <v>58</v>
      </c>
      <c r="D25" s="6" t="s">
        <v>59</v>
      </c>
      <c r="E25" s="6" t="s">
        <v>454</v>
      </c>
      <c r="F25" s="6" t="s">
        <v>464</v>
      </c>
      <c r="G25" s="5" t="s">
        <v>465</v>
      </c>
      <c r="H25" s="23">
        <v>26070018200017</v>
      </c>
      <c r="I25" s="5" t="s">
        <v>57</v>
      </c>
      <c r="J25" s="5"/>
      <c r="K25" s="5"/>
      <c r="L25" s="53">
        <f>VLOOKUP(H25,Feuil1!A2:Q837,5,TRUE)</f>
        <v>578</v>
      </c>
      <c r="M25" s="5">
        <f>VLOOKUP(H25,Feuil1!A2:Q837,6,TRUE)</f>
        <v>560</v>
      </c>
      <c r="N25" s="49">
        <f>VLOOKUP(H25,Feuil1!A2:Q837,7,TRUE)</f>
        <v>0.96889999999999998</v>
      </c>
      <c r="O25" s="7" t="str">
        <f>VLOOKUP(H25,Feuil1!A2:Q837,4,TRUE)</f>
        <v>0</v>
      </c>
      <c r="P25" s="7">
        <v>338</v>
      </c>
      <c r="Q25" s="7">
        <v>327</v>
      </c>
      <c r="R25" s="49">
        <f>VLOOKUP(H25,'Relevé T2_2019'!A2:G835,7,TRUE)</f>
        <v>0.98980000000000001</v>
      </c>
      <c r="S25" s="8">
        <v>0.96745562130177498</v>
      </c>
      <c r="T25" s="8">
        <f>VLOOKUP(H25,'Relevé T4_2018'!A2:G835,7,TRUE)</f>
        <v>0.97919556171983413</v>
      </c>
      <c r="U25" s="8">
        <f t="shared" si="0"/>
        <v>-1.1739940418059147E-2</v>
      </c>
      <c r="V25" s="8">
        <f t="shared" si="1"/>
        <v>-1.0295561719834145E-2</v>
      </c>
      <c r="W25" s="7">
        <v>404</v>
      </c>
      <c r="X25" s="7">
        <f>VLOOKUP(H25,'Relevé T2_2019'!A2:L837,11,TRUE)</f>
        <v>391</v>
      </c>
      <c r="Y25" s="60">
        <f>VLOOKUP(H25,Feuil1!A2:Q837,11,TRUE)</f>
        <v>388</v>
      </c>
      <c r="Z25" s="60">
        <f t="shared" si="2"/>
        <v>1183</v>
      </c>
      <c r="AA25" s="14">
        <v>0.235474006116208</v>
      </c>
      <c r="AB25" s="14">
        <f>VLOOKUP(H25,'Relevé T2_2019'!A2:L837,12,TRUE)</f>
        <v>-0.32586206899999998</v>
      </c>
      <c r="AC25" s="56">
        <f>VLOOKUP(H25,Feuil1!A2:L837,12,TRUE)</f>
        <v>-0.307142857142857</v>
      </c>
    </row>
    <row r="26" spans="1:29" ht="27.6" x14ac:dyDescent="0.25">
      <c r="A26" s="5" t="s">
        <v>32</v>
      </c>
      <c r="B26" s="5" t="str">
        <f>VLOOKUP(C26,'Correspondance DEP_REGION'!1:102,2,FALSE)</f>
        <v>AUVERGNE - RHONE-ALPES</v>
      </c>
      <c r="C26" s="5" t="s">
        <v>58</v>
      </c>
      <c r="D26" s="6" t="s">
        <v>59</v>
      </c>
      <c r="E26" s="6" t="s">
        <v>60</v>
      </c>
      <c r="F26" s="6" t="s">
        <v>69</v>
      </c>
      <c r="G26" s="5" t="s">
        <v>469</v>
      </c>
      <c r="H26" s="23">
        <v>26070025700017</v>
      </c>
      <c r="I26" s="5" t="s">
        <v>71</v>
      </c>
      <c r="J26" s="5" t="s">
        <v>19</v>
      </c>
      <c r="K26" s="5"/>
      <c r="L26" s="53">
        <f>VLOOKUP(H26,Feuil1!A2:Q837,5,TRUE)</f>
        <v>1711</v>
      </c>
      <c r="M26" s="5">
        <f>VLOOKUP(H26,Feuil1!A2:Q837,6,TRUE)</f>
        <v>1671</v>
      </c>
      <c r="N26" s="49">
        <f>VLOOKUP(H26,Feuil1!A2:Q837,7,TRUE)</f>
        <v>0.97660000000000002</v>
      </c>
      <c r="O26" s="7" t="str">
        <f>VLOOKUP(H26,Feuil1!A2:Q837,4,TRUE)</f>
        <v>1</v>
      </c>
      <c r="P26" s="7">
        <v>1163</v>
      </c>
      <c r="Q26" s="7">
        <v>1124</v>
      </c>
      <c r="R26" s="49">
        <f>VLOOKUP(H26,'Relevé T2_2019'!A2:G835,7,TRUE)</f>
        <v>0.97619999999999996</v>
      </c>
      <c r="S26" s="8">
        <v>0.96646603611350002</v>
      </c>
      <c r="T26" s="8">
        <f>VLOOKUP(H26,'Relevé T4_2018'!A2:G835,7,TRUE)</f>
        <v>0.97485857950974208</v>
      </c>
      <c r="U26" s="8">
        <f t="shared" si="0"/>
        <v>-8.3925433962420692E-3</v>
      </c>
      <c r="V26" s="8">
        <f t="shared" si="1"/>
        <v>1.7414204902579389E-3</v>
      </c>
      <c r="W26" s="7">
        <v>1095</v>
      </c>
      <c r="X26" s="7">
        <f>VLOOKUP(H26,'Relevé T2_2019'!A2:L837,11,TRUE)</f>
        <v>905</v>
      </c>
      <c r="Y26" s="60">
        <f>VLOOKUP(H26,Feuil1!A2:Q837,11,TRUE)</f>
        <v>982</v>
      </c>
      <c r="Z26" s="60">
        <f t="shared" si="2"/>
        <v>2982</v>
      </c>
      <c r="AA26" s="14">
        <v>-2.5800711743772201E-2</v>
      </c>
      <c r="AB26" s="14">
        <f>VLOOKUP(H26,'Relevé T2_2019'!A2:L837,12,TRUE)</f>
        <v>-0.44884287449999999</v>
      </c>
      <c r="AC26" s="56">
        <f>VLOOKUP(H26,Feuil1!A2:L837,12,TRUE)</f>
        <v>-0.41232794733692402</v>
      </c>
    </row>
    <row r="27" spans="1:29" x14ac:dyDescent="0.25">
      <c r="A27" s="5" t="s">
        <v>32</v>
      </c>
      <c r="B27" s="5" t="str">
        <f>VLOOKUP(C27,'Correspondance DEP_REGION'!1:102,2,FALSE)</f>
        <v>AUVERGNE - RHONE-ALPES</v>
      </c>
      <c r="C27" s="5" t="s">
        <v>58</v>
      </c>
      <c r="D27" s="6" t="s">
        <v>59</v>
      </c>
      <c r="E27" s="6" t="s">
        <v>460</v>
      </c>
      <c r="F27" s="6" t="s">
        <v>63</v>
      </c>
      <c r="G27" s="5" t="s">
        <v>461</v>
      </c>
      <c r="H27" s="23">
        <v>26070010900010</v>
      </c>
      <c r="I27" s="5" t="s">
        <v>65</v>
      </c>
      <c r="J27" s="5"/>
      <c r="K27" s="5"/>
      <c r="L27" s="53">
        <f>VLOOKUP(H27,Feuil1!A2:Q837,5,TRUE)</f>
        <v>956</v>
      </c>
      <c r="M27" s="5">
        <f>VLOOKUP(H27,Feuil1!A2:Q837,6,TRUE)</f>
        <v>920</v>
      </c>
      <c r="N27" s="49">
        <f>VLOOKUP(H27,Feuil1!A2:Q837,7,TRUE)</f>
        <v>0.96230000000000004</v>
      </c>
      <c r="O27" s="7" t="str">
        <f>VLOOKUP(H27,Feuil1!A2:Q837,4,TRUE)</f>
        <v>1</v>
      </c>
      <c r="P27" s="7">
        <v>470</v>
      </c>
      <c r="Q27" s="7">
        <v>451</v>
      </c>
      <c r="R27" s="49">
        <f>VLOOKUP(H27,'Relevé T2_2019'!A2:G835,7,TRUE)</f>
        <v>0.997</v>
      </c>
      <c r="S27" s="8">
        <v>0.95957446808510605</v>
      </c>
      <c r="T27" s="8">
        <f>VLOOKUP(H27,'Relevé T4_2018'!A2:G835,7,TRUE)</f>
        <v>0.93506493506493504</v>
      </c>
      <c r="U27" s="8">
        <f t="shared" si="0"/>
        <v>2.4509533020171004E-2</v>
      </c>
      <c r="V27" s="8">
        <f t="shared" si="1"/>
        <v>2.7235064935065001E-2</v>
      </c>
      <c r="W27" s="7">
        <v>648</v>
      </c>
      <c r="X27" s="7">
        <f>VLOOKUP(H27,'Relevé T2_2019'!A2:L837,11,TRUE)</f>
        <v>519</v>
      </c>
      <c r="Y27" s="60">
        <f>VLOOKUP(H27,Feuil1!A2:Q837,11,TRUE)</f>
        <v>562</v>
      </c>
      <c r="Z27" s="60">
        <f t="shared" si="2"/>
        <v>1729</v>
      </c>
      <c r="AA27" s="14">
        <v>0.43680709534368101</v>
      </c>
      <c r="AB27" s="14">
        <f>VLOOKUP(H27,'Relevé T2_2019'!A2:L837,12,TRUE)</f>
        <v>-0.48099999999999998</v>
      </c>
      <c r="AC27" s="56">
        <f>VLOOKUP(H27,Feuil1!A2:L837,12,TRUE)</f>
        <v>-0.389130434782609</v>
      </c>
    </row>
    <row r="28" spans="1:29" ht="27.6" x14ac:dyDescent="0.25">
      <c r="A28" s="5" t="s">
        <v>32</v>
      </c>
      <c r="B28" s="5" t="str">
        <f>VLOOKUP(C28,'Correspondance DEP_REGION'!1:102,2,FALSE)</f>
        <v>AUVERGNE - RHONE-ALPES</v>
      </c>
      <c r="C28" s="5" t="s">
        <v>58</v>
      </c>
      <c r="D28" s="6" t="s">
        <v>59</v>
      </c>
      <c r="E28" s="6" t="s">
        <v>457</v>
      </c>
      <c r="F28" s="6" t="s">
        <v>458</v>
      </c>
      <c r="G28" s="5" t="s">
        <v>459</v>
      </c>
      <c r="H28" s="23">
        <v>26070006700010</v>
      </c>
      <c r="I28" s="5" t="s">
        <v>71</v>
      </c>
      <c r="J28" s="5"/>
      <c r="K28" s="5"/>
      <c r="L28" s="53">
        <f>VLOOKUP(H28,Feuil1!A2:Q837,5,TRUE)</f>
        <v>1235</v>
      </c>
      <c r="M28" s="5">
        <f>VLOOKUP(H28,Feuil1!A2:Q837,6,TRUE)</f>
        <v>1199</v>
      </c>
      <c r="N28" s="49">
        <f>VLOOKUP(H28,Feuil1!A2:Q837,7,TRUE)</f>
        <v>0.97089999999999999</v>
      </c>
      <c r="O28" s="7" t="str">
        <f>VLOOKUP(H28,Feuil1!A2:Q837,4,TRUE)</f>
        <v>1</v>
      </c>
      <c r="P28" s="7">
        <v>745</v>
      </c>
      <c r="Q28" s="7">
        <v>709</v>
      </c>
      <c r="R28" s="49">
        <f>VLOOKUP(H28,'Relevé T2_2019'!A2:G835,7,TRUE)</f>
        <v>0.96309999999999996</v>
      </c>
      <c r="S28" s="8">
        <v>0.95167785234899305</v>
      </c>
      <c r="T28" s="8">
        <f>VLOOKUP(H28,'Relevé T4_2018'!A2:G835,7,TRUE)</f>
        <v>0.94729136163982408</v>
      </c>
      <c r="U28" s="8">
        <f t="shared" si="0"/>
        <v>4.3864907091689664E-3</v>
      </c>
      <c r="V28" s="8">
        <f t="shared" si="1"/>
        <v>2.3608638360175904E-2</v>
      </c>
      <c r="W28" s="7">
        <v>655</v>
      </c>
      <c r="X28" s="7">
        <f>VLOOKUP(H28,'Relevé T2_2019'!A2:L837,11,TRUE)</f>
        <v>510</v>
      </c>
      <c r="Y28" s="60">
        <f>VLOOKUP(H28,Feuil1!A2:Q837,11,TRUE)</f>
        <v>614</v>
      </c>
      <c r="Z28" s="60">
        <f t="shared" si="2"/>
        <v>1779</v>
      </c>
      <c r="AA28" s="14">
        <v>-7.6163610719322997E-2</v>
      </c>
      <c r="AB28" s="14">
        <f>VLOOKUP(H28,'Relevé T2_2019'!A2:L837,12,TRUE)</f>
        <v>-0.51102588689999995</v>
      </c>
      <c r="AC28" s="56">
        <f>VLOOKUP(H28,Feuil1!A2:L837,12,TRUE)</f>
        <v>-0.48790658882401999</v>
      </c>
    </row>
    <row r="29" spans="1:29" ht="27.6" x14ac:dyDescent="0.25">
      <c r="A29" s="5" t="s">
        <v>32</v>
      </c>
      <c r="B29" s="5" t="str">
        <f>VLOOKUP(C29,'Correspondance DEP_REGION'!1:102,2,FALSE)</f>
        <v>AUVERGNE - RHONE-ALPES</v>
      </c>
      <c r="C29" s="5" t="s">
        <v>58</v>
      </c>
      <c r="D29" s="6" t="s">
        <v>59</v>
      </c>
      <c r="E29" s="6" t="s">
        <v>454</v>
      </c>
      <c r="F29" s="6" t="s">
        <v>455</v>
      </c>
      <c r="G29" s="5" t="s">
        <v>456</v>
      </c>
      <c r="H29" s="23">
        <v>26070001800013</v>
      </c>
      <c r="I29" s="5" t="s">
        <v>18</v>
      </c>
      <c r="J29" s="5" t="s">
        <v>19</v>
      </c>
      <c r="K29" s="5"/>
      <c r="L29" s="53">
        <f>VLOOKUP(H29,Feuil1!A2:Q837,5,TRUE)</f>
        <v>4763</v>
      </c>
      <c r="M29" s="5">
        <f>VLOOKUP(H29,Feuil1!A2:Q837,6,TRUE)</f>
        <v>0</v>
      </c>
      <c r="N29" s="49">
        <f>VLOOKUP(H29,Feuil1!A2:Q837,7,TRUE)</f>
        <v>0</v>
      </c>
      <c r="O29" s="7" t="str">
        <f>VLOOKUP(H29,Feuil1!A2:Q837,4,TRUE)</f>
        <v>0</v>
      </c>
      <c r="P29" s="7">
        <v>3203</v>
      </c>
      <c r="Q29" s="7">
        <v>0</v>
      </c>
      <c r="R29" s="49">
        <f>VLOOKUP(H29,'Relevé T2_2019'!A2:G835,7,TRUE)</f>
        <v>0</v>
      </c>
      <c r="S29" s="8">
        <v>0</v>
      </c>
      <c r="T29" s="8">
        <f>VLOOKUP(H29,'Relevé T4_2018'!A2:G835,7,TRUE)</f>
        <v>0</v>
      </c>
      <c r="U29" s="8">
        <f t="shared" si="0"/>
        <v>0</v>
      </c>
      <c r="V29" s="8">
        <f t="shared" si="1"/>
        <v>0</v>
      </c>
      <c r="W29" s="7">
        <v>2831</v>
      </c>
      <c r="X29" s="7">
        <f>VLOOKUP(H29,'Relevé T2_2019'!A2:L837,11,TRUE)</f>
        <v>2362</v>
      </c>
      <c r="Y29" s="60">
        <f>VLOOKUP(H29,Feuil1!A2:Q837,11,TRUE)</f>
        <v>2501</v>
      </c>
      <c r="Z29" s="60">
        <f t="shared" si="2"/>
        <v>7694</v>
      </c>
      <c r="AA29" s="14">
        <v>2830</v>
      </c>
      <c r="AB29" s="14">
        <f>VLOOKUP(H29,'Relevé T2_2019'!A2:L837,12,TRUE)</f>
        <v>2361</v>
      </c>
      <c r="AC29" s="56">
        <f>VLOOKUP(H29,Feuil1!A2:L837,12,TRUE)</f>
        <v>2501</v>
      </c>
    </row>
    <row r="30" spans="1:29" x14ac:dyDescent="0.25">
      <c r="A30" s="5" t="s">
        <v>32</v>
      </c>
      <c r="B30" s="5" t="str">
        <f>VLOOKUP(C30,'Correspondance DEP_REGION'!1:102,2,FALSE)</f>
        <v>AUVERGNE - RHONE-ALPES</v>
      </c>
      <c r="C30" s="5" t="s">
        <v>58</v>
      </c>
      <c r="D30" s="6" t="s">
        <v>59</v>
      </c>
      <c r="E30" s="6" t="s">
        <v>470</v>
      </c>
      <c r="F30" s="6" t="s">
        <v>471</v>
      </c>
      <c r="G30" s="5" t="s">
        <v>472</v>
      </c>
      <c r="H30" s="23">
        <v>26071114800015</v>
      </c>
      <c r="I30" s="5" t="s">
        <v>18</v>
      </c>
      <c r="J30" s="5" t="s">
        <v>19</v>
      </c>
      <c r="K30" s="5"/>
      <c r="L30" s="53">
        <f>VLOOKUP(H30,Feuil1!A2:Q837,5,TRUE)</f>
        <v>2398</v>
      </c>
      <c r="M30" s="5">
        <f>VLOOKUP(H30,Feuil1!A2:Q837,6,TRUE)</f>
        <v>0</v>
      </c>
      <c r="N30" s="49">
        <f>VLOOKUP(H30,Feuil1!A2:Q837,7,TRUE)</f>
        <v>0</v>
      </c>
      <c r="O30" s="7" t="str">
        <f>VLOOKUP(H30,Feuil1!A2:Q837,4,TRUE)</f>
        <v>0</v>
      </c>
      <c r="P30" s="7">
        <v>848</v>
      </c>
      <c r="Q30" s="7">
        <v>0</v>
      </c>
      <c r="R30" s="49">
        <f>VLOOKUP(H30,'Relevé T2_2019'!A2:G835,7,TRUE)</f>
        <v>0</v>
      </c>
      <c r="S30" s="8">
        <v>0</v>
      </c>
      <c r="T30" s="8">
        <f>VLOOKUP(H30,'Relevé T4_2018'!A2:G835,7,TRUE)</f>
        <v>0</v>
      </c>
      <c r="U30" s="8">
        <f t="shared" si="0"/>
        <v>0</v>
      </c>
      <c r="V30" s="8">
        <f t="shared" si="1"/>
        <v>0</v>
      </c>
      <c r="W30" s="7">
        <v>1457</v>
      </c>
      <c r="X30" s="7">
        <f>VLOOKUP(H30,'Relevé T2_2019'!A2:L837,11,TRUE)</f>
        <v>1145</v>
      </c>
      <c r="Y30" s="60">
        <f>VLOOKUP(H30,Feuil1!A2:Q837,11,TRUE)</f>
        <v>1292</v>
      </c>
      <c r="Z30" s="60">
        <f t="shared" si="2"/>
        <v>3894</v>
      </c>
      <c r="AA30" s="14">
        <v>1456</v>
      </c>
      <c r="AB30" s="14">
        <f>VLOOKUP(H30,'Relevé T2_2019'!A2:L837,12,TRUE)</f>
        <v>1144</v>
      </c>
      <c r="AC30" s="56">
        <f>VLOOKUP(H30,Feuil1!A2:L837,12,TRUE)</f>
        <v>1292</v>
      </c>
    </row>
    <row r="31" spans="1:29" x14ac:dyDescent="0.25">
      <c r="A31" s="5" t="s">
        <v>32</v>
      </c>
      <c r="B31" s="5" t="str">
        <f>VLOOKUP(C31,'Correspondance DEP_REGION'!1:102,2,FALSE)</f>
        <v>AUVERGNE - RHONE-ALPES</v>
      </c>
      <c r="C31" s="5" t="s">
        <v>583</v>
      </c>
      <c r="D31" s="6" t="s">
        <v>584</v>
      </c>
      <c r="E31" s="6" t="s">
        <v>587</v>
      </c>
      <c r="F31" s="6" t="s">
        <v>63</v>
      </c>
      <c r="G31" s="5" t="s">
        <v>592</v>
      </c>
      <c r="H31" s="23">
        <v>26150283500018</v>
      </c>
      <c r="I31" s="5" t="s">
        <v>65</v>
      </c>
      <c r="J31" s="5"/>
      <c r="K31" s="5"/>
      <c r="L31" s="53">
        <f>VLOOKUP(H31,Feuil1!A2:Q837,5,TRUE)</f>
        <v>378</v>
      </c>
      <c r="M31" s="5">
        <f>VLOOKUP(H31,Feuil1!A2:Q837,6,TRUE)</f>
        <v>378</v>
      </c>
      <c r="N31" s="49">
        <f>VLOOKUP(H31,Feuil1!A2:Q837,7,TRUE)</f>
        <v>1</v>
      </c>
      <c r="O31" s="7" t="str">
        <f>VLOOKUP(H31,Feuil1!A2:Q837,4,TRUE)</f>
        <v>1</v>
      </c>
      <c r="P31" s="7">
        <v>290</v>
      </c>
      <c r="Q31" s="7">
        <v>285</v>
      </c>
      <c r="R31" s="49">
        <f>VLOOKUP(H31,'Relevé T2_2019'!A2:G835,7,TRUE)</f>
        <v>0.99380000000000002</v>
      </c>
      <c r="S31" s="8">
        <v>0.98275862068965503</v>
      </c>
      <c r="T31" s="8">
        <f>VLOOKUP(H31,'Relevé T4_2018'!A2:G835,7,TRUE)</f>
        <v>0.95701357466063308</v>
      </c>
      <c r="U31" s="8">
        <f t="shared" si="0"/>
        <v>2.5745046029021945E-2</v>
      </c>
      <c r="V31" s="8">
        <f t="shared" si="1"/>
        <v>4.2986425339366918E-2</v>
      </c>
      <c r="W31" s="7">
        <v>479</v>
      </c>
      <c r="X31" s="7">
        <f>VLOOKUP(H31,'Relevé T2_2019'!A2:L837,11,TRUE)</f>
        <v>349</v>
      </c>
      <c r="Y31" s="60">
        <f>VLOOKUP(H31,Feuil1!A2:Q837,11,TRUE)</f>
        <v>413</v>
      </c>
      <c r="Z31" s="60">
        <f t="shared" si="2"/>
        <v>1241</v>
      </c>
      <c r="AA31" s="14">
        <v>0.68070175438596503</v>
      </c>
      <c r="AB31" s="14">
        <f>VLOOKUP(H31,'Relevé T2_2019'!A2:L837,12,TRUE)</f>
        <v>8.3850931700000006E-2</v>
      </c>
      <c r="AC31" s="56">
        <f>VLOOKUP(H31,Feuil1!A2:L837,12,TRUE)</f>
        <v>9.2592592592592601E-2</v>
      </c>
    </row>
    <row r="32" spans="1:29" x14ac:dyDescent="0.25">
      <c r="A32" s="5" t="s">
        <v>32</v>
      </c>
      <c r="B32" s="5" t="str">
        <f>VLOOKUP(C32,'Correspondance DEP_REGION'!1:102,2,FALSE)</f>
        <v>AUVERGNE - RHONE-ALPES</v>
      </c>
      <c r="C32" s="5" t="s">
        <v>583</v>
      </c>
      <c r="D32" s="6" t="s">
        <v>584</v>
      </c>
      <c r="E32" s="6" t="s">
        <v>587</v>
      </c>
      <c r="F32" s="6" t="s">
        <v>113</v>
      </c>
      <c r="G32" s="5" t="s">
        <v>588</v>
      </c>
      <c r="H32" s="23">
        <v>26150007800017</v>
      </c>
      <c r="I32" s="5" t="s">
        <v>65</v>
      </c>
      <c r="J32" s="5"/>
      <c r="K32" s="5"/>
      <c r="L32" s="53">
        <f>VLOOKUP(H32,Feuil1!A2:Q837,5,TRUE)</f>
        <v>1152</v>
      </c>
      <c r="M32" s="5">
        <f>VLOOKUP(H32,Feuil1!A2:Q837,6,TRUE)</f>
        <v>1088</v>
      </c>
      <c r="N32" s="49">
        <f>VLOOKUP(H32,Feuil1!A2:Q837,7,TRUE)</f>
        <v>0.94440000000000002</v>
      </c>
      <c r="O32" s="7" t="str">
        <f>VLOOKUP(H32,Feuil1!A2:Q837,4,TRUE)</f>
        <v>0</v>
      </c>
      <c r="P32" s="7">
        <v>530</v>
      </c>
      <c r="Q32" s="7">
        <v>464</v>
      </c>
      <c r="R32" s="49">
        <f>VLOOKUP(H32,'Relevé T2_2019'!A2:G835,7,TRUE)</f>
        <v>0.92300000000000004</v>
      </c>
      <c r="S32" s="8">
        <v>0.87547169811320802</v>
      </c>
      <c r="T32" s="8">
        <f>VLOOKUP(H32,'Relevé T4_2018'!A2:G835,7,TRUE)</f>
        <v>0.82261904761904703</v>
      </c>
      <c r="U32" s="8">
        <f t="shared" si="0"/>
        <v>5.2852650494160991E-2</v>
      </c>
      <c r="V32" s="8">
        <f t="shared" si="1"/>
        <v>0.12178095238095299</v>
      </c>
      <c r="W32" s="7">
        <v>704</v>
      </c>
      <c r="X32" s="7">
        <f>VLOOKUP(H32,'Relevé T2_2019'!A2:L837,11,TRUE)</f>
        <v>620</v>
      </c>
      <c r="Y32" s="60">
        <f>VLOOKUP(H32,Feuil1!A2:Q837,11,TRUE)</f>
        <v>659</v>
      </c>
      <c r="Z32" s="60">
        <f t="shared" si="2"/>
        <v>1983</v>
      </c>
      <c r="AA32" s="14">
        <v>0.51724137931034497</v>
      </c>
      <c r="AB32" s="14">
        <f>VLOOKUP(H32,'Relevé T2_2019'!A2:L837,12,TRUE)</f>
        <v>-0.17880794699999999</v>
      </c>
      <c r="AC32" s="56">
        <f>VLOOKUP(H32,Feuil1!A2:L837,12,TRUE)</f>
        <v>-0.394301470588235</v>
      </c>
    </row>
    <row r="33" spans="1:29" x14ac:dyDescent="0.25">
      <c r="A33" s="5" t="s">
        <v>32</v>
      </c>
      <c r="B33" s="5" t="str">
        <f>VLOOKUP(C33,'Correspondance DEP_REGION'!1:102,2,FALSE)</f>
        <v>AUVERGNE - RHONE-ALPES</v>
      </c>
      <c r="C33" s="5" t="s">
        <v>583</v>
      </c>
      <c r="D33" s="6" t="s">
        <v>584</v>
      </c>
      <c r="E33" s="6" t="s">
        <v>585</v>
      </c>
      <c r="F33" s="6" t="s">
        <v>63</v>
      </c>
      <c r="G33" s="5" t="s">
        <v>586</v>
      </c>
      <c r="H33" s="23">
        <v>26150005200012</v>
      </c>
      <c r="I33" s="5" t="s">
        <v>18</v>
      </c>
      <c r="J33" s="5"/>
      <c r="K33" s="5"/>
      <c r="L33" s="53">
        <f>VLOOKUP(H33,Feuil1!A2:Q837,5,TRUE)</f>
        <v>2599</v>
      </c>
      <c r="M33" s="5">
        <f>VLOOKUP(H33,Feuil1!A2:Q837,6,TRUE)</f>
        <v>0</v>
      </c>
      <c r="N33" s="49">
        <f>VLOOKUP(H33,Feuil1!A2:Q837,7,TRUE)</f>
        <v>0</v>
      </c>
      <c r="O33" s="7" t="str">
        <f>VLOOKUP(H33,Feuil1!A2:Q837,4,TRUE)</f>
        <v>0</v>
      </c>
      <c r="P33" s="7">
        <v>1254</v>
      </c>
      <c r="Q33" s="7">
        <v>0</v>
      </c>
      <c r="R33" s="49">
        <f>VLOOKUP(H33,'Relevé T2_2019'!A2:G835,7,TRUE)</f>
        <v>0</v>
      </c>
      <c r="S33" s="8">
        <v>0</v>
      </c>
      <c r="T33" s="8">
        <f>VLOOKUP(H33,'Relevé T4_2018'!A2:G835,7,TRUE)</f>
        <v>0</v>
      </c>
      <c r="U33" s="8">
        <f t="shared" si="0"/>
        <v>0</v>
      </c>
      <c r="V33" s="8">
        <f t="shared" si="1"/>
        <v>0</v>
      </c>
      <c r="W33" s="7">
        <v>964</v>
      </c>
      <c r="X33" s="7">
        <f>VLOOKUP(H33,'Relevé T2_2019'!A2:L837,11,TRUE)</f>
        <v>833</v>
      </c>
      <c r="Y33" s="60">
        <f>VLOOKUP(H33,Feuil1!A2:Q837,11,TRUE)</f>
        <v>903</v>
      </c>
      <c r="Z33" s="60">
        <f t="shared" si="2"/>
        <v>2700</v>
      </c>
      <c r="AA33" s="14">
        <v>963</v>
      </c>
      <c r="AB33" s="14">
        <f>VLOOKUP(H33,'Relevé T2_2019'!A2:L837,12,TRUE)</f>
        <v>832</v>
      </c>
      <c r="AC33" s="56">
        <f>VLOOKUP(H33,Feuil1!A2:L837,12,TRUE)</f>
        <v>903</v>
      </c>
    </row>
    <row r="34" spans="1:29" x14ac:dyDescent="0.25">
      <c r="A34" s="5" t="s">
        <v>32</v>
      </c>
      <c r="B34" s="5" t="str">
        <f>VLOOKUP(C34,'Correspondance DEP_REGION'!1:102,2,FALSE)</f>
        <v>AUVERGNE - RHONE-ALPES</v>
      </c>
      <c r="C34" s="5" t="s">
        <v>583</v>
      </c>
      <c r="D34" s="6" t="s">
        <v>584</v>
      </c>
      <c r="E34" s="6" t="s">
        <v>587</v>
      </c>
      <c r="F34" s="6" t="s">
        <v>589</v>
      </c>
      <c r="G34" s="5" t="s">
        <v>590</v>
      </c>
      <c r="H34" s="23">
        <v>26150013600013</v>
      </c>
      <c r="I34" s="5" t="s">
        <v>38</v>
      </c>
      <c r="J34" s="5" t="s">
        <v>19</v>
      </c>
      <c r="K34" s="5"/>
      <c r="L34" s="53">
        <f>VLOOKUP(H34,Feuil1!A2:Q837,5,TRUE)</f>
        <v>1835</v>
      </c>
      <c r="M34" s="5">
        <f>VLOOKUP(H34,Feuil1!A2:Q837,6,TRUE)</f>
        <v>0</v>
      </c>
      <c r="N34" s="49">
        <f>VLOOKUP(H34,Feuil1!A2:Q837,7,TRUE)</f>
        <v>0</v>
      </c>
      <c r="O34" s="7" t="str">
        <f>VLOOKUP(H34,Feuil1!A2:Q837,4,TRUE)</f>
        <v>0</v>
      </c>
      <c r="P34" s="7">
        <v>195</v>
      </c>
      <c r="Q34" s="7">
        <v>0</v>
      </c>
      <c r="R34" s="49">
        <f>VLOOKUP(H34,'Relevé T2_2019'!A2:G835,7,TRUE)</f>
        <v>0</v>
      </c>
      <c r="S34" s="8">
        <v>0</v>
      </c>
      <c r="T34" s="8">
        <f>VLOOKUP(H34,'Relevé T4_2018'!A2:G835,7,TRUE)</f>
        <v>0</v>
      </c>
      <c r="U34" s="8">
        <f t="shared" si="0"/>
        <v>0</v>
      </c>
      <c r="V34" s="8">
        <f t="shared" si="1"/>
        <v>0</v>
      </c>
      <c r="W34" s="7">
        <v>1461</v>
      </c>
      <c r="X34" s="7">
        <f>VLOOKUP(H34,'Relevé T2_2019'!A2:L837,11,TRUE)</f>
        <v>1224</v>
      </c>
      <c r="Y34" s="60">
        <f>VLOOKUP(H34,Feuil1!A2:Q837,11,TRUE)</f>
        <v>1309</v>
      </c>
      <c r="Z34" s="60">
        <f t="shared" si="2"/>
        <v>3994</v>
      </c>
      <c r="AA34" s="14">
        <v>1460</v>
      </c>
      <c r="AB34" s="14">
        <f>VLOOKUP(H34,'Relevé T2_2019'!A2:L837,12,TRUE)</f>
        <v>1223</v>
      </c>
      <c r="AC34" s="56">
        <f>VLOOKUP(H34,Feuil1!A2:L837,12,TRUE)</f>
        <v>1309</v>
      </c>
    </row>
    <row r="35" spans="1:29" ht="27.6" x14ac:dyDescent="0.25">
      <c r="A35" s="5" t="s">
        <v>32</v>
      </c>
      <c r="B35" s="5" t="str">
        <f>VLOOKUP(C35,'Correspondance DEP_REGION'!1:102,2,FALSE)</f>
        <v>AUVERGNE - RHONE-ALPES</v>
      </c>
      <c r="C35" s="5" t="s">
        <v>583</v>
      </c>
      <c r="D35" s="6" t="s">
        <v>584</v>
      </c>
      <c r="E35" s="6" t="s">
        <v>587</v>
      </c>
      <c r="F35" s="6" t="s">
        <v>69</v>
      </c>
      <c r="G35" s="5" t="s">
        <v>591</v>
      </c>
      <c r="H35" s="23">
        <v>26150016900014</v>
      </c>
      <c r="I35" s="5" t="s">
        <v>38</v>
      </c>
      <c r="J35" s="5"/>
      <c r="K35" s="5"/>
      <c r="L35" s="53">
        <f>VLOOKUP(H35,Feuil1!A2:Q837,5,TRUE)</f>
        <v>241</v>
      </c>
      <c r="M35" s="5">
        <f>VLOOKUP(H35,Feuil1!A2:Q837,6,TRUE)</f>
        <v>0</v>
      </c>
      <c r="N35" s="49">
        <f>VLOOKUP(H35,Feuil1!A2:Q837,7,TRUE)</f>
        <v>0</v>
      </c>
      <c r="O35" s="7" t="str">
        <f>VLOOKUP(H35,Feuil1!A2:Q837,4,TRUE)</f>
        <v>0</v>
      </c>
      <c r="P35" s="7">
        <v>203</v>
      </c>
      <c r="Q35" s="7">
        <v>0</v>
      </c>
      <c r="R35" s="49">
        <f>VLOOKUP(H35,'Relevé T2_2019'!A2:G835,7,TRUE)</f>
        <v>0</v>
      </c>
      <c r="S35" s="8">
        <v>0</v>
      </c>
      <c r="T35" s="8">
        <f>VLOOKUP(H35,'Relevé T4_2018'!A2:G835,7,TRUE)</f>
        <v>0</v>
      </c>
      <c r="U35" s="8">
        <f t="shared" si="0"/>
        <v>0</v>
      </c>
      <c r="V35" s="8">
        <f t="shared" si="1"/>
        <v>0</v>
      </c>
      <c r="W35" s="7">
        <v>213</v>
      </c>
      <c r="X35" s="7">
        <f>VLOOKUP(H35,'Relevé T2_2019'!A2:L837,11,TRUE)</f>
        <v>208</v>
      </c>
      <c r="Y35" s="60">
        <f>VLOOKUP(H35,Feuil1!A2:Q837,11,TRUE)</f>
        <v>201</v>
      </c>
      <c r="Z35" s="60">
        <f t="shared" si="2"/>
        <v>622</v>
      </c>
      <c r="AA35" s="14">
        <v>212</v>
      </c>
      <c r="AB35" s="14">
        <f>VLOOKUP(H35,'Relevé T2_2019'!A2:L837,12,TRUE)</f>
        <v>207</v>
      </c>
      <c r="AC35" s="56">
        <f>VLOOKUP(H35,Feuil1!A2:L837,12,TRUE)</f>
        <v>201</v>
      </c>
    </row>
    <row r="36" spans="1:29" x14ac:dyDescent="0.25">
      <c r="A36" s="5" t="s">
        <v>32</v>
      </c>
      <c r="B36" s="5" t="str">
        <f>VLOOKUP(C36,'Correspondance DEP_REGION'!1:102,2,FALSE)</f>
        <v>AUVERGNE - RHONE-ALPES</v>
      </c>
      <c r="C36" s="5" t="s">
        <v>583</v>
      </c>
      <c r="D36" s="6" t="s">
        <v>584</v>
      </c>
      <c r="E36" s="6" t="s">
        <v>593</v>
      </c>
      <c r="F36" s="6" t="s">
        <v>594</v>
      </c>
      <c r="G36" s="5" t="s">
        <v>595</v>
      </c>
      <c r="H36" s="23">
        <v>26150284300012</v>
      </c>
      <c r="I36" s="5" t="s">
        <v>18</v>
      </c>
      <c r="J36" s="5" t="s">
        <v>19</v>
      </c>
      <c r="K36" s="5" t="s">
        <v>9</v>
      </c>
      <c r="L36" s="53">
        <f>VLOOKUP(H36,Feuil1!A2:Q837,5,TRUE)</f>
        <v>6315</v>
      </c>
      <c r="M36" s="5">
        <f>VLOOKUP(H36,Feuil1!A2:Q837,6,TRUE)</f>
        <v>5514</v>
      </c>
      <c r="N36" s="49">
        <f>VLOOKUP(H36,Feuil1!A2:Q837,7,TRUE)</f>
        <v>0.87319999999999998</v>
      </c>
      <c r="O36" s="7" t="str">
        <f>VLOOKUP(H36,Feuil1!A2:Q837,4,TRUE)</f>
        <v>1</v>
      </c>
      <c r="P36" s="7">
        <v>4349</v>
      </c>
      <c r="Q36" s="7">
        <v>0</v>
      </c>
      <c r="R36" s="49">
        <f>VLOOKUP(H36,'Relevé T2_2019'!A2:G835,7,TRUE)</f>
        <v>0</v>
      </c>
      <c r="S36" s="8">
        <v>0</v>
      </c>
      <c r="T36" s="8">
        <f>VLOOKUP(H36,'Relevé T4_2018'!A2:G835,7,TRUE)</f>
        <v>0</v>
      </c>
      <c r="U36" s="8">
        <f t="shared" si="0"/>
        <v>0</v>
      </c>
      <c r="V36" s="8">
        <f t="shared" si="1"/>
        <v>0.87319999999999998</v>
      </c>
      <c r="W36" s="7">
        <v>4514</v>
      </c>
      <c r="X36" s="7">
        <f>VLOOKUP(H36,'Relevé T2_2019'!A2:L837,11,TRUE)</f>
        <v>3764</v>
      </c>
      <c r="Y36" s="60">
        <f>VLOOKUP(H36,Feuil1!A2:Q837,11,TRUE)</f>
        <v>3993</v>
      </c>
      <c r="Z36" s="60">
        <f t="shared" si="2"/>
        <v>12271</v>
      </c>
      <c r="AA36" s="14">
        <v>4513</v>
      </c>
      <c r="AB36" s="14">
        <f>VLOOKUP(H36,'Relevé T2_2019'!A2:L837,12,TRUE)</f>
        <v>3763</v>
      </c>
      <c r="AC36" s="56">
        <f>VLOOKUP(H36,Feuil1!A2:Q837,12,TRUE)</f>
        <v>-0.27584330794341699</v>
      </c>
    </row>
    <row r="37" spans="1:29" ht="27.6" x14ac:dyDescent="0.25">
      <c r="A37" s="5" t="s">
        <v>32</v>
      </c>
      <c r="B37" s="5" t="str">
        <f>VLOOKUP(C37,'Correspondance DEP_REGION'!1:102,2,FALSE)</f>
        <v>AUVERGNE - RHONE-ALPES</v>
      </c>
      <c r="C37" s="5" t="s">
        <v>293</v>
      </c>
      <c r="D37" s="6" t="s">
        <v>294</v>
      </c>
      <c r="E37" s="6" t="s">
        <v>758</v>
      </c>
      <c r="F37" s="6" t="s">
        <v>759</v>
      </c>
      <c r="G37" s="5" t="s">
        <v>760</v>
      </c>
      <c r="H37" s="23">
        <v>26261109800019</v>
      </c>
      <c r="I37" s="5" t="s">
        <v>57</v>
      </c>
      <c r="J37" s="5" t="s">
        <v>19</v>
      </c>
      <c r="K37" s="5"/>
      <c r="L37" s="53">
        <f>VLOOKUP(H37,Feuil1!A2:Q837,5,TRUE)</f>
        <v>4382</v>
      </c>
      <c r="M37" s="5">
        <f>VLOOKUP(H37,Feuil1!A2:Q837,6,TRUE)</f>
        <v>4309</v>
      </c>
      <c r="N37" s="49">
        <f>VLOOKUP(H37,Feuil1!A2:Q837,7,TRUE)</f>
        <v>0.98329999999999995</v>
      </c>
      <c r="O37" s="7" t="str">
        <f>VLOOKUP(H37,Feuil1!A2:Q837,4,TRUE)</f>
        <v>1</v>
      </c>
      <c r="P37" s="7">
        <v>2991</v>
      </c>
      <c r="Q37" s="7">
        <v>2891</v>
      </c>
      <c r="R37" s="49">
        <f>VLOOKUP(H37,'Relevé T2_2019'!A2:G835,7,TRUE)</f>
        <v>0.96609999999999996</v>
      </c>
      <c r="S37" s="8">
        <v>0.96656636576395805</v>
      </c>
      <c r="T37" s="8">
        <f>VLOOKUP(H37,'Relevé T4_2018'!A2:G835,7,TRUE)</f>
        <v>0.74411035337879705</v>
      </c>
      <c r="U37" s="8">
        <f t="shared" si="0"/>
        <v>0.22245601238516099</v>
      </c>
      <c r="V37" s="8">
        <f t="shared" si="1"/>
        <v>0.2391896466212029</v>
      </c>
      <c r="W37" s="7">
        <v>4429</v>
      </c>
      <c r="X37" s="7">
        <f>VLOOKUP(H37,'Relevé T2_2019'!A2:L837,11,TRUE)</f>
        <v>3770</v>
      </c>
      <c r="Y37" s="60">
        <f>VLOOKUP(H37,Feuil1!A2:Q837,11,TRUE)</f>
        <v>4394</v>
      </c>
      <c r="Z37" s="60">
        <f t="shared" si="2"/>
        <v>12593</v>
      </c>
      <c r="AA37" s="14">
        <v>0.53199584918713205</v>
      </c>
      <c r="AB37" s="14">
        <f>VLOOKUP(H37,'Relevé T2_2019'!A2:L837,12,TRUE)</f>
        <v>0.7633302152</v>
      </c>
      <c r="AC37" s="56">
        <f>VLOOKUP(H37,Feuil1!A2:Q837,12,TRUE)</f>
        <v>1.9726154560222801E-2</v>
      </c>
    </row>
    <row r="38" spans="1:29" x14ac:dyDescent="0.25">
      <c r="A38" s="5" t="s">
        <v>32</v>
      </c>
      <c r="B38" s="5" t="str">
        <f>VLOOKUP(C38,'Correspondance DEP_REGION'!1:102,2,FALSE)</f>
        <v>AUVERGNE - RHONE-ALPES</v>
      </c>
      <c r="C38" s="5" t="s">
        <v>293</v>
      </c>
      <c r="D38" s="6" t="s">
        <v>294</v>
      </c>
      <c r="E38" s="6" t="s">
        <v>295</v>
      </c>
      <c r="F38" s="6" t="s">
        <v>296</v>
      </c>
      <c r="G38" s="5" t="s">
        <v>297</v>
      </c>
      <c r="H38" s="23">
        <v>20006353500013</v>
      </c>
      <c r="I38" s="5" t="s">
        <v>18</v>
      </c>
      <c r="J38" s="5"/>
      <c r="K38" s="5" t="s">
        <v>9</v>
      </c>
      <c r="L38" s="53">
        <f>VLOOKUP(H38,Feuil1!A2:Q837,5,TRUE)</f>
        <v>5541</v>
      </c>
      <c r="M38" s="5">
        <f>VLOOKUP(H38,Feuil1!A2:Q837,6,TRUE)</f>
        <v>4830</v>
      </c>
      <c r="N38" s="49">
        <f>VLOOKUP(H38,Feuil1!A2:Q837,7,TRUE)</f>
        <v>0.87170000000000003</v>
      </c>
      <c r="O38" s="7" t="str">
        <f>VLOOKUP(H38,Feuil1!A2:Q837,4,TRUE)</f>
        <v>1</v>
      </c>
      <c r="P38" s="7">
        <v>3805</v>
      </c>
      <c r="Q38" s="7">
        <v>3069</v>
      </c>
      <c r="R38" s="49">
        <f>VLOOKUP(H38,'Relevé T2_2019'!A2:G835,7,TRUE)</f>
        <v>0.88629999999999998</v>
      </c>
      <c r="S38" s="8">
        <v>0.80657030223390302</v>
      </c>
      <c r="T38" s="8">
        <f>VLOOKUP(H38,'Relevé T4_2018'!A2:G835,7,TRUE)</f>
        <v>0.86063035161231505</v>
      </c>
      <c r="U38" s="8">
        <f t="shared" si="0"/>
        <v>-5.4060049378412023E-2</v>
      </c>
      <c r="V38" s="8">
        <f t="shared" si="1"/>
        <v>1.1069648387684983E-2</v>
      </c>
      <c r="W38" s="7">
        <v>3238</v>
      </c>
      <c r="X38" s="7">
        <f>VLOOKUP(H38,'Relevé T2_2019'!A2:L837,11,TRUE)</f>
        <v>2794</v>
      </c>
      <c r="Y38" s="60">
        <f>VLOOKUP(H38,Feuil1!A2:Q837,11,TRUE)</f>
        <v>3143</v>
      </c>
      <c r="Z38" s="60">
        <f t="shared" si="2"/>
        <v>9175</v>
      </c>
      <c r="AA38" s="14">
        <v>5.5066797002280898E-2</v>
      </c>
      <c r="AB38" s="14">
        <f>VLOOKUP(H38,'Relevé T2_2019'!A2:L837,12,TRUE)</f>
        <v>-0.50827173530000003</v>
      </c>
      <c r="AC38" s="56">
        <f>VLOOKUP(H38,Feuil1!A2:Q837,12,TRUE)</f>
        <v>-0.34927536231884099</v>
      </c>
    </row>
    <row r="39" spans="1:29" x14ac:dyDescent="0.25">
      <c r="A39" s="5" t="s">
        <v>32</v>
      </c>
      <c r="B39" s="5" t="str">
        <f>VLOOKUP(C39,'Correspondance DEP_REGION'!1:102,2,FALSE)</f>
        <v>AUVERGNE - RHONE-ALPES</v>
      </c>
      <c r="C39" s="5" t="s">
        <v>293</v>
      </c>
      <c r="D39" s="6" t="s">
        <v>294</v>
      </c>
      <c r="E39" s="6" t="s">
        <v>749</v>
      </c>
      <c r="F39" s="6" t="s">
        <v>142</v>
      </c>
      <c r="G39" s="5" t="s">
        <v>751</v>
      </c>
      <c r="H39" s="23">
        <v>26260003400017</v>
      </c>
      <c r="I39" s="5" t="s">
        <v>65</v>
      </c>
      <c r="J39" s="5" t="s">
        <v>19</v>
      </c>
      <c r="K39" s="5"/>
      <c r="L39" s="53">
        <f>VLOOKUP(H39,Feuil1!A2:Q837,5,TRUE)</f>
        <v>727</v>
      </c>
      <c r="M39" s="5">
        <f>VLOOKUP(H39,Feuil1!A2:Q837,6,TRUE)</f>
        <v>515</v>
      </c>
      <c r="N39" s="49">
        <f>VLOOKUP(H39,Feuil1!A2:Q837,7,TRUE)</f>
        <v>0.70840000000000003</v>
      </c>
      <c r="O39" s="7" t="str">
        <f>VLOOKUP(H39,Feuil1!A2:Q837,4,TRUE)</f>
        <v>1</v>
      </c>
      <c r="P39" s="7">
        <v>110</v>
      </c>
      <c r="Q39" s="7">
        <v>58</v>
      </c>
      <c r="R39" s="49">
        <f>VLOOKUP(H39,'Relevé T2_2019'!A2:G835,7,TRUE)</f>
        <v>0.73750000000000004</v>
      </c>
      <c r="S39" s="8">
        <v>0.527272727272727</v>
      </c>
      <c r="T39" s="8">
        <f>VLOOKUP(H39,'Relevé T4_2018'!A2:G835,7,TRUE)</f>
        <v>0.59900166389351106</v>
      </c>
      <c r="U39" s="8">
        <f t="shared" si="0"/>
        <v>-7.1728936620784056E-2</v>
      </c>
      <c r="V39" s="8">
        <f t="shared" si="1"/>
        <v>0.10939833610648897</v>
      </c>
      <c r="W39" s="7">
        <v>784</v>
      </c>
      <c r="X39" s="7">
        <f>VLOOKUP(H39,'Relevé T2_2019'!A2:L837,11,TRUE)</f>
        <v>594</v>
      </c>
      <c r="Y39" s="60">
        <f>VLOOKUP(H39,Feuil1!A2:Q837,11,TRUE)</f>
        <v>645</v>
      </c>
      <c r="Z39" s="60">
        <f t="shared" si="2"/>
        <v>2023</v>
      </c>
      <c r="AA39" s="14">
        <v>12.517241379310301</v>
      </c>
      <c r="AB39" s="14">
        <f>VLOOKUP(H39,'Relevé T2_2019'!A2:L837,12,TRUE)</f>
        <v>1.0135593220000001</v>
      </c>
      <c r="AC39" s="56">
        <f>VLOOKUP(H39,Feuil1!A2:Q837,12,TRUE)</f>
        <v>0.25242718446602003</v>
      </c>
    </row>
    <row r="40" spans="1:29" x14ac:dyDescent="0.25">
      <c r="A40" s="5" t="s">
        <v>32</v>
      </c>
      <c r="B40" s="5" t="str">
        <f>VLOOKUP(C40,'Correspondance DEP_REGION'!1:102,2,FALSE)</f>
        <v>AUVERGNE - RHONE-ALPES</v>
      </c>
      <c r="C40" s="5" t="s">
        <v>293</v>
      </c>
      <c r="D40" s="6" t="s">
        <v>294</v>
      </c>
      <c r="E40" s="6" t="s">
        <v>749</v>
      </c>
      <c r="F40" s="6" t="s">
        <v>754</v>
      </c>
      <c r="G40" s="5" t="s">
        <v>755</v>
      </c>
      <c r="H40" s="23">
        <v>26260013300082</v>
      </c>
      <c r="I40" s="5" t="s">
        <v>57</v>
      </c>
      <c r="J40" s="5" t="s">
        <v>19</v>
      </c>
      <c r="K40" s="5" t="s">
        <v>9</v>
      </c>
      <c r="L40" s="53">
        <f>VLOOKUP(H40,Feuil1!A2:Q837,5,TRUE)</f>
        <v>5856</v>
      </c>
      <c r="M40" s="5">
        <f>VLOOKUP(H40,Feuil1!A2:Q837,6,TRUE)</f>
        <v>5777</v>
      </c>
      <c r="N40" s="49">
        <f>VLOOKUP(H40,Feuil1!A2:Q837,7,TRUE)</f>
        <v>0.98650000000000004</v>
      </c>
      <c r="O40" s="7" t="str">
        <f>VLOOKUP(H40,Feuil1!A2:Q837,4,TRUE)</f>
        <v>1</v>
      </c>
      <c r="P40" s="7">
        <v>1481</v>
      </c>
      <c r="Q40" s="7">
        <v>778</v>
      </c>
      <c r="R40" s="49">
        <f>VLOOKUP(H40,'Relevé T2_2019'!A2:G835,7,TRUE)</f>
        <v>0.79400000000000004</v>
      </c>
      <c r="S40" s="8">
        <v>0.52532072923700202</v>
      </c>
      <c r="T40" s="8">
        <f>VLOOKUP(H40,'Relevé T4_2018'!A2:G835,7,TRUE)</f>
        <v>0.46638336621642101</v>
      </c>
      <c r="U40" s="8">
        <f t="shared" si="0"/>
        <v>5.8937363020581002E-2</v>
      </c>
      <c r="V40" s="8">
        <f t="shared" si="1"/>
        <v>0.52011663378357897</v>
      </c>
      <c r="W40" s="7">
        <v>4625</v>
      </c>
      <c r="X40" s="7">
        <f>VLOOKUP(H40,'Relevé T2_2019'!A2:L837,11,TRUE)</f>
        <v>4075</v>
      </c>
      <c r="Y40" s="60">
        <f>VLOOKUP(H40,Feuil1!A2:Q837,11,TRUE)</f>
        <v>4333</v>
      </c>
      <c r="Z40" s="60">
        <f t="shared" si="2"/>
        <v>13033</v>
      </c>
      <c r="AA40" s="14">
        <v>4.9447300771208198</v>
      </c>
      <c r="AB40" s="14">
        <f>VLOOKUP(H40,'Relevé T2_2019'!A2:L837,12,TRUE)</f>
        <v>-0.43102485340000002</v>
      </c>
      <c r="AC40" s="56">
        <f>VLOOKUP(H40,Feuil1!A2:Q837,12,TRUE)</f>
        <v>-0.24995672494374199</v>
      </c>
    </row>
    <row r="41" spans="1:29" ht="27.6" x14ac:dyDescent="0.25">
      <c r="A41" s="5" t="s">
        <v>32</v>
      </c>
      <c r="B41" s="5" t="str">
        <f>VLOOKUP(C41,'Correspondance DEP_REGION'!1:102,2,FALSE)</f>
        <v>AUVERGNE - RHONE-ALPES</v>
      </c>
      <c r="C41" s="5" t="s">
        <v>293</v>
      </c>
      <c r="D41" s="6" t="s">
        <v>294</v>
      </c>
      <c r="E41" s="6" t="s">
        <v>752</v>
      </c>
      <c r="F41" s="6" t="s">
        <v>63</v>
      </c>
      <c r="G41" s="5" t="s">
        <v>753</v>
      </c>
      <c r="H41" s="23">
        <v>26260007500010</v>
      </c>
      <c r="I41" s="5" t="s">
        <v>71</v>
      </c>
      <c r="J41" s="5"/>
      <c r="K41" s="5"/>
      <c r="L41" s="53">
        <f>VLOOKUP(H41,Feuil1!A2:Q837,5,TRUE)</f>
        <v>1104</v>
      </c>
      <c r="M41" s="5">
        <f>VLOOKUP(H41,Feuil1!A2:Q837,6,TRUE)</f>
        <v>614</v>
      </c>
      <c r="N41" s="49">
        <f>VLOOKUP(H41,Feuil1!A2:Q837,7,TRUE)</f>
        <v>0.55620000000000003</v>
      </c>
      <c r="O41" s="7" t="str">
        <f>VLOOKUP(H41,Feuil1!A2:Q837,4,TRUE)</f>
        <v>1</v>
      </c>
      <c r="P41" s="7">
        <v>655</v>
      </c>
      <c r="Q41" s="7">
        <v>340</v>
      </c>
      <c r="R41" s="49">
        <f>VLOOKUP(H41,'Relevé T2_2019'!A2:G835,7,TRUE)</f>
        <v>0.37230000000000002</v>
      </c>
      <c r="S41" s="8">
        <v>0.51908396946564905</v>
      </c>
      <c r="T41" s="8">
        <f>VLOOKUP(H41,'Relevé T4_2018'!A2:G835,7,TRUE)</f>
        <v>0.49219968798752001</v>
      </c>
      <c r="U41" s="8">
        <f t="shared" si="0"/>
        <v>2.6884281478129046E-2</v>
      </c>
      <c r="V41" s="8">
        <f t="shared" si="1"/>
        <v>6.4000312012480021E-2</v>
      </c>
      <c r="W41" s="7">
        <v>719</v>
      </c>
      <c r="X41" s="7">
        <f>VLOOKUP(H41,'Relevé T2_2019'!A2:L837,11,TRUE)</f>
        <v>626</v>
      </c>
      <c r="Y41" s="60">
        <f>VLOOKUP(H41,Feuil1!A2:Q837,11,TRUE)</f>
        <v>582</v>
      </c>
      <c r="Z41" s="60">
        <f t="shared" si="2"/>
        <v>1927</v>
      </c>
      <c r="AA41" s="14">
        <v>1.1147058823529401</v>
      </c>
      <c r="AB41" s="14">
        <f>VLOOKUP(H41,'Relevé T2_2019'!A2:L837,12,TRUE)</f>
        <v>1.4263565891000001</v>
      </c>
      <c r="AC41" s="56">
        <f>VLOOKUP(H41,Feuil1!A2:Q837,12,TRUE)</f>
        <v>-5.2117263843648197E-2</v>
      </c>
    </row>
    <row r="42" spans="1:29" x14ac:dyDescent="0.25">
      <c r="A42" s="5" t="s">
        <v>32</v>
      </c>
      <c r="B42" s="5" t="str">
        <f>VLOOKUP(C42,'Correspondance DEP_REGION'!1:102,2,FALSE)</f>
        <v>AUVERGNE - RHONE-ALPES</v>
      </c>
      <c r="C42" s="5" t="s">
        <v>293</v>
      </c>
      <c r="D42" s="6" t="s">
        <v>294</v>
      </c>
      <c r="E42" s="6" t="s">
        <v>749</v>
      </c>
      <c r="F42" s="6" t="s">
        <v>648</v>
      </c>
      <c r="G42" s="5" t="s">
        <v>750</v>
      </c>
      <c r="H42" s="23">
        <v>26260002600070</v>
      </c>
      <c r="I42" s="5" t="s">
        <v>65</v>
      </c>
      <c r="J42" s="5" t="s">
        <v>19</v>
      </c>
      <c r="K42" s="5"/>
      <c r="L42" s="53">
        <f>VLOOKUP(H42,Feuil1!A2:Q837,5,TRUE)</f>
        <v>5129</v>
      </c>
      <c r="M42" s="5">
        <f>VLOOKUP(H42,Feuil1!A2:Q837,6,TRUE)</f>
        <v>3323</v>
      </c>
      <c r="N42" s="49">
        <f>VLOOKUP(H42,Feuil1!A2:Q837,7,TRUE)</f>
        <v>0.64790000000000003</v>
      </c>
      <c r="O42" s="7" t="str">
        <f>VLOOKUP(H42,Feuil1!A2:Q837,4,TRUE)</f>
        <v>1</v>
      </c>
      <c r="P42" s="7">
        <v>2332</v>
      </c>
      <c r="Q42" s="7">
        <v>1205</v>
      </c>
      <c r="R42" s="49">
        <f>VLOOKUP(H42,'Relevé T2_2019'!A2:G835,7,TRUE)</f>
        <v>0.61990000000000001</v>
      </c>
      <c r="S42" s="8">
        <v>0.51672384219554002</v>
      </c>
      <c r="T42" s="8">
        <f>VLOOKUP(H42,'Relevé T4_2018'!A2:G835,7,TRUE)</f>
        <v>0.54237288135593209</v>
      </c>
      <c r="U42" s="8">
        <f t="shared" si="0"/>
        <v>-2.5649039160392073E-2</v>
      </c>
      <c r="V42" s="8">
        <f t="shared" si="1"/>
        <v>0.10552711864406794</v>
      </c>
      <c r="W42" s="7">
        <v>2818</v>
      </c>
      <c r="X42" s="7">
        <f>VLOOKUP(H42,'Relevé T2_2019'!A2:L837,11,TRUE)</f>
        <v>2040</v>
      </c>
      <c r="Y42" s="60">
        <f>VLOOKUP(H42,Feuil1!A2:Q837,11,TRUE)</f>
        <v>2238</v>
      </c>
      <c r="Z42" s="60">
        <f t="shared" si="2"/>
        <v>7096</v>
      </c>
      <c r="AA42" s="14">
        <v>1.3385892116182601</v>
      </c>
      <c r="AB42" s="14">
        <f>VLOOKUP(H42,'Relevé T2_2019'!A2:L837,12,TRUE)</f>
        <v>-0.28496319660000002</v>
      </c>
      <c r="AC42" s="56">
        <f>VLOOKUP(H42,Feuil1!A2:Q837,12,TRUE)</f>
        <v>-0.32651218778212499</v>
      </c>
    </row>
    <row r="43" spans="1:29" x14ac:dyDescent="0.25">
      <c r="A43" s="5" t="s">
        <v>32</v>
      </c>
      <c r="B43" s="5" t="str">
        <f>VLOOKUP(C43,'Correspondance DEP_REGION'!1:102,2,FALSE)</f>
        <v>AUVERGNE - RHONE-ALPES</v>
      </c>
      <c r="C43" s="5" t="s">
        <v>293</v>
      </c>
      <c r="D43" s="6" t="s">
        <v>294</v>
      </c>
      <c r="E43" s="6" t="s">
        <v>749</v>
      </c>
      <c r="F43" s="6" t="s">
        <v>756</v>
      </c>
      <c r="G43" s="5" t="s">
        <v>757</v>
      </c>
      <c r="H43" s="23">
        <v>26260014100010</v>
      </c>
      <c r="I43" s="5" t="s">
        <v>38</v>
      </c>
      <c r="J43" s="5" t="s">
        <v>19</v>
      </c>
      <c r="K43" s="5"/>
      <c r="L43" s="53">
        <f>VLOOKUP(H43,Feuil1!A2:Q837,5,TRUE)</f>
        <v>1721</v>
      </c>
      <c r="M43" s="5">
        <f>VLOOKUP(H43,Feuil1!A2:Q837,6,TRUE)</f>
        <v>1013</v>
      </c>
      <c r="N43" s="49">
        <f>VLOOKUP(H43,Feuil1!A2:Q837,7,TRUE)</f>
        <v>0.58860000000000001</v>
      </c>
      <c r="O43" s="7" t="str">
        <f>VLOOKUP(H43,Feuil1!A2:Q837,4,TRUE)</f>
        <v>1</v>
      </c>
      <c r="P43" s="7">
        <v>752</v>
      </c>
      <c r="Q43" s="7">
        <v>336</v>
      </c>
      <c r="R43" s="49">
        <f>VLOOKUP(H43,'Relevé T2_2019'!A2:G835,7,TRUE)</f>
        <v>0.53820000000000001</v>
      </c>
      <c r="S43" s="8">
        <v>0.44680851063829802</v>
      </c>
      <c r="T43" s="8">
        <f>VLOOKUP(H43,'Relevé T4_2018'!A2:G835,7,TRUE)</f>
        <v>0.38682550805886501</v>
      </c>
      <c r="U43" s="8">
        <f t="shared" si="0"/>
        <v>5.9983002579433009E-2</v>
      </c>
      <c r="V43" s="8">
        <f t="shared" si="1"/>
        <v>0.201774491941135</v>
      </c>
      <c r="W43" s="7">
        <v>882</v>
      </c>
      <c r="X43" s="7">
        <f>VLOOKUP(H43,'Relevé T2_2019'!A2:L837,11,TRUE)</f>
        <v>637</v>
      </c>
      <c r="Y43" s="60">
        <f>VLOOKUP(H43,Feuil1!A2:Q837,11,TRUE)</f>
        <v>918</v>
      </c>
      <c r="Z43" s="60">
        <f t="shared" si="2"/>
        <v>2437</v>
      </c>
      <c r="AA43" s="14">
        <v>1.625</v>
      </c>
      <c r="AB43" s="14">
        <f>VLOOKUP(H43,'Relevé T2_2019'!A2:L837,12,TRUE)</f>
        <v>-0.30382513659999999</v>
      </c>
      <c r="AC43" s="56">
        <f>VLOOKUP(H43,Feuil1!A2:Q837,12,TRUE)</f>
        <v>-9.37808489634748E-2</v>
      </c>
    </row>
    <row r="44" spans="1:29" ht="27.6" x14ac:dyDescent="0.25">
      <c r="A44" s="5" t="s">
        <v>32</v>
      </c>
      <c r="B44" s="5" t="str">
        <f>VLOOKUP(C44,'Correspondance DEP_REGION'!1:102,2,FALSE)</f>
        <v>AUVERGNE - RHONE-ALPES</v>
      </c>
      <c r="C44" s="5" t="s">
        <v>293</v>
      </c>
      <c r="D44" s="6" t="s">
        <v>294</v>
      </c>
      <c r="E44" s="6" t="s">
        <v>747</v>
      </c>
      <c r="F44" s="6" t="s">
        <v>63</v>
      </c>
      <c r="G44" s="5" t="s">
        <v>748</v>
      </c>
      <c r="H44" s="23">
        <v>26260001800010</v>
      </c>
      <c r="I44" s="5" t="s">
        <v>65</v>
      </c>
      <c r="J44" s="5"/>
      <c r="K44" s="5"/>
      <c r="L44" s="53">
        <f>VLOOKUP(H44,Feuil1!A2:Q837,5,TRUE)</f>
        <v>944</v>
      </c>
      <c r="M44" s="5">
        <f>VLOOKUP(H44,Feuil1!A2:Q837,6,TRUE)</f>
        <v>0</v>
      </c>
      <c r="N44" s="49">
        <f>VLOOKUP(H44,Feuil1!A2:Q837,7,TRUE)</f>
        <v>0</v>
      </c>
      <c r="O44" s="7" t="str">
        <f>VLOOKUP(H44,Feuil1!A2:Q837,4,TRUE)</f>
        <v>0</v>
      </c>
      <c r="P44" s="7">
        <v>623</v>
      </c>
      <c r="Q44" s="7">
        <v>0</v>
      </c>
      <c r="R44" s="49">
        <f>VLOOKUP(H44,'Relevé T2_2019'!A2:G835,7,TRUE)</f>
        <v>0</v>
      </c>
      <c r="S44" s="8">
        <v>0</v>
      </c>
      <c r="T44" s="8">
        <f>VLOOKUP(H44,'Relevé T4_2018'!A2:G835,7,TRUE)</f>
        <v>0</v>
      </c>
      <c r="U44" s="8">
        <f t="shared" si="0"/>
        <v>0</v>
      </c>
      <c r="V44" s="8">
        <f t="shared" si="1"/>
        <v>0</v>
      </c>
      <c r="W44" s="7">
        <v>514</v>
      </c>
      <c r="X44" s="7">
        <f>VLOOKUP(H44,'Relevé T2_2019'!A2:L837,11,TRUE)</f>
        <v>441</v>
      </c>
      <c r="Y44" s="60">
        <f>VLOOKUP(H44,Feuil1!A2:Q837,11,TRUE)</f>
        <v>497</v>
      </c>
      <c r="Z44" s="60">
        <f t="shared" si="2"/>
        <v>1452</v>
      </c>
      <c r="AA44" s="14">
        <v>513</v>
      </c>
      <c r="AB44" s="14">
        <f>VLOOKUP(H44,'Relevé T2_2019'!A2:L837,12,TRUE)</f>
        <v>440</v>
      </c>
      <c r="AC44" s="56">
        <f>VLOOKUP(H44,Feuil1!A2:Q837,12,TRUE)</f>
        <v>497</v>
      </c>
    </row>
    <row r="45" spans="1:29" x14ac:dyDescent="0.25">
      <c r="A45" s="5" t="s">
        <v>32</v>
      </c>
      <c r="B45" s="5" t="str">
        <f>VLOOKUP(C45,'Correspondance DEP_REGION'!7:130,2,FALSE)</f>
        <v>AUVERGNE - RHONE-ALPES</v>
      </c>
      <c r="C45" s="5" t="s">
        <v>1050</v>
      </c>
      <c r="D45" s="6" t="s">
        <v>1051</v>
      </c>
      <c r="E45" s="6" t="s">
        <v>1061</v>
      </c>
      <c r="F45" s="6" t="s">
        <v>1062</v>
      </c>
      <c r="G45" s="5" t="s">
        <v>1063</v>
      </c>
      <c r="H45" s="23">
        <v>26430284500013</v>
      </c>
      <c r="I45" s="5" t="s">
        <v>57</v>
      </c>
      <c r="J45" s="5" t="s">
        <v>19</v>
      </c>
      <c r="K45" s="5" t="s">
        <v>9</v>
      </c>
      <c r="L45" s="53">
        <f>VLOOKUP(H45,Feuil1!A2:Q837,5,TRUE)</f>
        <v>8212</v>
      </c>
      <c r="M45" s="5">
        <f>VLOOKUP(H45,Feuil1!A2:Q837,6,TRUE)</f>
        <v>8162</v>
      </c>
      <c r="N45" s="49">
        <f>VLOOKUP(H45,Feuil1!A2:Q837,7,TRUE)</f>
        <v>0.99390000000000001</v>
      </c>
      <c r="O45" s="7" t="str">
        <f>VLOOKUP(H45,Feuil1!A2:Q837,4,TRUE)</f>
        <v>1</v>
      </c>
      <c r="P45" s="7">
        <v>4751</v>
      </c>
      <c r="Q45" s="7">
        <v>4700</v>
      </c>
      <c r="R45" s="49">
        <f>VLOOKUP(H45,'Relevé T2_2019'!A2:G835,7,TRUE)</f>
        <v>0.99270000000000003</v>
      </c>
      <c r="S45" s="8">
        <v>0.98926541780677801</v>
      </c>
      <c r="T45" s="8">
        <f>VLOOKUP(H45,'Relevé T4_2018'!A2:G835,7,TRUE)</f>
        <v>0.99193726529710613</v>
      </c>
      <c r="U45" s="8">
        <f t="shared" si="0"/>
        <v>-2.6718474903281164E-3</v>
      </c>
      <c r="V45" s="8">
        <f t="shared" si="1"/>
        <v>1.9627347028938757E-3</v>
      </c>
      <c r="W45" s="7">
        <v>4829</v>
      </c>
      <c r="X45" s="7">
        <f>VLOOKUP(H45,'Relevé T2_2019'!A2:L837,11,TRUE)</f>
        <v>4220</v>
      </c>
      <c r="Y45" s="60">
        <f>VLOOKUP(H45,Feuil1!A2:Q837,11,TRUE)</f>
        <v>4179</v>
      </c>
      <c r="Z45" s="60">
        <f t="shared" si="2"/>
        <v>13228</v>
      </c>
      <c r="AA45" s="14">
        <v>2.7446808510638299E-2</v>
      </c>
      <c r="AB45" s="14">
        <f>VLOOKUP(H45,'Relevé T2_2019'!A2:L837,12,TRUE)</f>
        <v>-0.48448570730000001</v>
      </c>
      <c r="AC45" s="56">
        <f>VLOOKUP(H45,Feuil1!A2:Q837,12,TRUE)</f>
        <v>-0.48799313893653501</v>
      </c>
    </row>
    <row r="46" spans="1:29" x14ac:dyDescent="0.25">
      <c r="A46" s="5" t="s">
        <v>32</v>
      </c>
      <c r="B46" s="5" t="str">
        <f>VLOOKUP(C46,'Correspondance DEP_REGION'!16:139,2,FALSE)</f>
        <v>AUVERGNE - RHONE-ALPES</v>
      </c>
      <c r="C46" s="5" t="s">
        <v>1050</v>
      </c>
      <c r="D46" s="6" t="s">
        <v>1051</v>
      </c>
      <c r="E46" s="6" t="s">
        <v>1059</v>
      </c>
      <c r="F46" s="6" t="s">
        <v>63</v>
      </c>
      <c r="G46" s="5" t="s">
        <v>1060</v>
      </c>
      <c r="H46" s="23">
        <v>26430021100010</v>
      </c>
      <c r="I46" s="5" t="s">
        <v>65</v>
      </c>
      <c r="J46" s="5"/>
      <c r="K46" s="5"/>
      <c r="L46" s="53">
        <f>VLOOKUP(H46,Feuil1!A2:Q837,5,TRUE)</f>
        <v>1578</v>
      </c>
      <c r="M46" s="5">
        <f>VLOOKUP(H46,Feuil1!A2:Q837,6,TRUE)</f>
        <v>1555</v>
      </c>
      <c r="N46" s="49">
        <f>VLOOKUP(H46,Feuil1!A2:Q837,7,TRUE)</f>
        <v>0.98540000000000005</v>
      </c>
      <c r="O46" s="7" t="str">
        <f>VLOOKUP(H46,Feuil1!A2:Q837,4,TRUE)</f>
        <v>0</v>
      </c>
      <c r="P46" s="7">
        <v>773</v>
      </c>
      <c r="Q46" s="7">
        <v>757</v>
      </c>
      <c r="R46" s="49">
        <f>VLOOKUP(H46,'Relevé T2_2019'!A2:G835,7,TRUE)</f>
        <v>0.98329999999999995</v>
      </c>
      <c r="S46" s="8">
        <v>0.97930142302716705</v>
      </c>
      <c r="T46" s="8">
        <f>VLOOKUP(H46,'Relevé T4_2018'!A2:G835,7,TRUE)</f>
        <v>0.53254972875226003</v>
      </c>
      <c r="U46" s="8">
        <f t="shared" si="0"/>
        <v>0.44675169427490702</v>
      </c>
      <c r="V46" s="8">
        <f t="shared" si="1"/>
        <v>0.45285027124774002</v>
      </c>
      <c r="W46" s="7">
        <v>754</v>
      </c>
      <c r="X46" s="7">
        <f>VLOOKUP(H46,'Relevé T2_2019'!A2:L837,11,TRUE)</f>
        <v>611</v>
      </c>
      <c r="Y46" s="60">
        <f>VLOOKUP(H46,Feuil1!A2:Q837,11,TRUE)</f>
        <v>659</v>
      </c>
      <c r="Z46" s="60">
        <f t="shared" si="2"/>
        <v>2024</v>
      </c>
      <c r="AA46" s="14">
        <v>-3.9630118890356903E-3</v>
      </c>
      <c r="AB46" s="14">
        <f>VLOOKUP(H46,'Relevé T2_2019'!A2:L837,12,TRUE)</f>
        <v>-0.50566343039999995</v>
      </c>
      <c r="AC46" s="56">
        <f>VLOOKUP(H46,Feuil1!A2:Q837,12,TRUE)</f>
        <v>-0.57620578778135001</v>
      </c>
    </row>
    <row r="47" spans="1:29" ht="27.6" x14ac:dyDescent="0.25">
      <c r="A47" s="5" t="s">
        <v>32</v>
      </c>
      <c r="B47" s="5" t="str">
        <f>VLOOKUP(C47,'Correspondance DEP_REGION'!1:102,2,FALSE)</f>
        <v>AUVERGNE - RHONE-ALPES</v>
      </c>
      <c r="C47" s="5" t="s">
        <v>1050</v>
      </c>
      <c r="D47" s="6" t="s">
        <v>1051</v>
      </c>
      <c r="E47" s="6" t="s">
        <v>1055</v>
      </c>
      <c r="F47" s="6" t="s">
        <v>63</v>
      </c>
      <c r="G47" s="5" t="s">
        <v>1056</v>
      </c>
      <c r="H47" s="23">
        <v>26430005400048</v>
      </c>
      <c r="I47" s="5" t="s">
        <v>65</v>
      </c>
      <c r="J47" s="5"/>
      <c r="K47" s="5"/>
      <c r="L47" s="53">
        <f>VLOOKUP(H47,Feuil1!A2:Q837,5,TRUE)</f>
        <v>1157</v>
      </c>
      <c r="M47" s="5">
        <f>VLOOKUP(H47,Feuil1!A2:Q837,6,TRUE)</f>
        <v>1112</v>
      </c>
      <c r="N47" s="49">
        <f>VLOOKUP(H47,Feuil1!A2:Q837,7,TRUE)</f>
        <v>0.96109999999999995</v>
      </c>
      <c r="O47" s="7" t="str">
        <f>VLOOKUP(H47,Feuil1!A2:Q837,4,TRUE)</f>
        <v>1</v>
      </c>
      <c r="P47" s="7">
        <v>653</v>
      </c>
      <c r="Q47" s="7">
        <v>594</v>
      </c>
      <c r="R47" s="49">
        <f>VLOOKUP(H47,'Relevé T2_2019'!A2:G835,7,TRUE)</f>
        <v>0.93330000000000002</v>
      </c>
      <c r="S47" s="8">
        <v>0.90964777947932596</v>
      </c>
      <c r="T47" s="8">
        <f>VLOOKUP(H47,'Relevé T4_2018'!A2:G835,7,TRUE)</f>
        <v>0.87992495309568508</v>
      </c>
      <c r="U47" s="8">
        <f t="shared" si="0"/>
        <v>2.9722826383640877E-2</v>
      </c>
      <c r="V47" s="8">
        <f t="shared" si="1"/>
        <v>8.1175046904314874E-2</v>
      </c>
      <c r="W47" s="7">
        <v>424</v>
      </c>
      <c r="X47" s="7">
        <f>VLOOKUP(H47,'Relevé T2_2019'!A2:L837,11,TRUE)</f>
        <v>366</v>
      </c>
      <c r="Y47" s="60">
        <f>VLOOKUP(H47,Feuil1!A2:Q837,11,TRUE)</f>
        <v>406</v>
      </c>
      <c r="Z47" s="60">
        <f t="shared" si="2"/>
        <v>1196</v>
      </c>
      <c r="AA47" s="14">
        <v>-0.286195286195286</v>
      </c>
      <c r="AB47" s="14">
        <f>VLOOKUP(H47,'Relevé T2_2019'!A2:L837,12,TRUE)</f>
        <v>-0.54077791720000001</v>
      </c>
      <c r="AC47" s="56">
        <f>VLOOKUP(H47,Feuil1!A2:Q837,12,TRUE)</f>
        <v>-0.63489208633093497</v>
      </c>
    </row>
    <row r="48" spans="1:29" x14ac:dyDescent="0.25">
      <c r="A48" s="5" t="s">
        <v>32</v>
      </c>
      <c r="B48" s="5" t="str">
        <f>VLOOKUP(C48,'Correspondance DEP_REGION'!1:102,2,FALSE)</f>
        <v>AUVERGNE - RHONE-ALPES</v>
      </c>
      <c r="C48" s="5" t="s">
        <v>1050</v>
      </c>
      <c r="D48" s="6" t="s">
        <v>1051</v>
      </c>
      <c r="E48" s="6" t="s">
        <v>1057</v>
      </c>
      <c r="F48" s="6" t="s">
        <v>531</v>
      </c>
      <c r="G48" s="5" t="s">
        <v>1058</v>
      </c>
      <c r="H48" s="23">
        <v>26430006200066</v>
      </c>
      <c r="I48" s="5" t="s">
        <v>38</v>
      </c>
      <c r="J48" s="5"/>
      <c r="K48" s="5"/>
      <c r="L48" s="53">
        <f>VLOOKUP(H48,Feuil1!A2:Q837,5,TRUE)</f>
        <v>1014</v>
      </c>
      <c r="M48" s="5">
        <f>VLOOKUP(H48,Feuil1!A2:Q837,6,TRUE)</f>
        <v>147</v>
      </c>
      <c r="N48" s="49">
        <f>VLOOKUP(H48,Feuil1!A2:Q837,7,TRUE)</f>
        <v>0.14499999999999999</v>
      </c>
      <c r="O48" s="7" t="str">
        <f>VLOOKUP(H48,Feuil1!A2:Q837,4,TRUE)</f>
        <v>0</v>
      </c>
      <c r="P48" s="7">
        <v>715</v>
      </c>
      <c r="Q48" s="7">
        <v>98</v>
      </c>
      <c r="R48" s="49">
        <f>VLOOKUP(H48,'Relevé T2_2019'!A2:G835,7,TRUE)</f>
        <v>0.1489</v>
      </c>
      <c r="S48" s="8">
        <v>0.13706293706293701</v>
      </c>
      <c r="T48" s="8">
        <f>VLOOKUP(H48,'Relevé T4_2018'!A2:G835,7,TRUE)</f>
        <v>0.137994480220791</v>
      </c>
      <c r="U48" s="8">
        <f t="shared" si="0"/>
        <v>-9.3154315785398678E-4</v>
      </c>
      <c r="V48" s="8">
        <f t="shared" si="1"/>
        <v>7.0055197792089907E-3</v>
      </c>
      <c r="W48" s="7">
        <v>878</v>
      </c>
      <c r="X48" s="7">
        <f>VLOOKUP(H48,'Relevé T2_2019'!A2:L837,11,TRUE)</f>
        <v>792</v>
      </c>
      <c r="Y48" s="60">
        <f>VLOOKUP(H48,Feuil1!A2:Q837,11,TRUE)</f>
        <v>728</v>
      </c>
      <c r="Z48" s="60">
        <f t="shared" si="2"/>
        <v>2398</v>
      </c>
      <c r="AA48" s="14">
        <v>7.9591836734693899</v>
      </c>
      <c r="AB48" s="14">
        <f>VLOOKUP(H48,'Relevé T2_2019'!A2:L837,12,TRUE)</f>
        <v>3.4</v>
      </c>
      <c r="AC48" s="56">
        <f>VLOOKUP(H48,Feuil1!A2:Q837,12,TRUE)</f>
        <v>3.9523809523809499</v>
      </c>
    </row>
    <row r="49" spans="1:29" x14ac:dyDescent="0.25">
      <c r="A49" s="5" t="s">
        <v>32</v>
      </c>
      <c r="B49" s="5" t="str">
        <f>VLOOKUP(C49,'Correspondance DEP_REGION'!1:102,2,FALSE)</f>
        <v>AUVERGNE - RHONE-ALPES</v>
      </c>
      <c r="C49" s="5" t="s">
        <v>1050</v>
      </c>
      <c r="D49" s="6" t="s">
        <v>1051</v>
      </c>
      <c r="E49" s="6" t="s">
        <v>1052</v>
      </c>
      <c r="F49" s="6" t="s">
        <v>1053</v>
      </c>
      <c r="G49" s="5" t="s">
        <v>1054</v>
      </c>
      <c r="H49" s="23">
        <v>26430003900015</v>
      </c>
      <c r="I49" s="5" t="s">
        <v>38</v>
      </c>
      <c r="J49" s="5" t="s">
        <v>19</v>
      </c>
      <c r="K49" s="5"/>
      <c r="L49" s="53">
        <f>VLOOKUP(H49,Feuil1!A2:Q837,5,TRUE)</f>
        <v>2236</v>
      </c>
      <c r="M49" s="5">
        <f>VLOOKUP(H49,Feuil1!A2:Q837,6,TRUE)</f>
        <v>0</v>
      </c>
      <c r="N49" s="49">
        <f>VLOOKUP(H49,Feuil1!A2:Q837,7,TRUE)</f>
        <v>0</v>
      </c>
      <c r="O49" s="7" t="str">
        <f>VLOOKUP(H49,Feuil1!A2:Q837,4,TRUE)</f>
        <v>0</v>
      </c>
      <c r="P49" s="7">
        <v>863</v>
      </c>
      <c r="Q49" s="7">
        <v>0</v>
      </c>
      <c r="R49" s="49">
        <f>VLOOKUP(H49,'Relevé T2_2019'!A2:G835,7,TRUE)</f>
        <v>0</v>
      </c>
      <c r="S49" s="8">
        <v>0</v>
      </c>
      <c r="T49" s="8">
        <f>VLOOKUP(H49,'Relevé T4_2018'!A2:G835,7,TRUE)</f>
        <v>0</v>
      </c>
      <c r="U49" s="8">
        <f t="shared" si="0"/>
        <v>0</v>
      </c>
      <c r="V49" s="8">
        <f t="shared" si="1"/>
        <v>0</v>
      </c>
      <c r="W49" s="7">
        <v>1308</v>
      </c>
      <c r="X49" s="7">
        <f>VLOOKUP(H49,'Relevé T2_2019'!A2:L837,11,TRUE)</f>
        <v>1125</v>
      </c>
      <c r="Y49" s="60">
        <f>VLOOKUP(H49,Feuil1!A2:Q837,11,TRUE)</f>
        <v>1180</v>
      </c>
      <c r="Z49" s="60">
        <f t="shared" si="2"/>
        <v>3613</v>
      </c>
      <c r="AA49" s="14">
        <v>1307</v>
      </c>
      <c r="AB49" s="14">
        <f>VLOOKUP(H49,'Relevé T2_2019'!A2:L837,12,TRUE)</f>
        <v>1124</v>
      </c>
      <c r="AC49" s="56">
        <f>VLOOKUP(H49,Feuil1!A2:Q837,12,TRUE)</f>
        <v>1180</v>
      </c>
    </row>
    <row r="50" spans="1:29" x14ac:dyDescent="0.25">
      <c r="A50" s="5" t="s">
        <v>32</v>
      </c>
      <c r="B50" s="5" t="str">
        <f>VLOOKUP(C50,'Correspondance DEP_REGION'!2:125,2,FALSE)</f>
        <v>AUVERGNE - RHONE-ALPES</v>
      </c>
      <c r="C50" s="5" t="s">
        <v>1645</v>
      </c>
      <c r="D50" s="6" t="s">
        <v>1646</v>
      </c>
      <c r="E50" s="6" t="s">
        <v>1658</v>
      </c>
      <c r="F50" s="6" t="s">
        <v>63</v>
      </c>
      <c r="G50" s="5" t="s">
        <v>1659</v>
      </c>
      <c r="H50" s="23">
        <v>26740018200015</v>
      </c>
      <c r="I50" s="5" t="s">
        <v>65</v>
      </c>
      <c r="J50" s="5"/>
      <c r="K50" s="5"/>
      <c r="L50" s="53">
        <f>VLOOKUP(H50,Feuil1!A2:Q837,5,TRUE)</f>
        <v>990</v>
      </c>
      <c r="M50" s="5">
        <f>VLOOKUP(H50,Feuil1!A2:Q837,6,TRUE)</f>
        <v>990</v>
      </c>
      <c r="N50" s="49">
        <f>VLOOKUP(H50,Feuil1!A2:Q837,7,TRUE)</f>
        <v>1</v>
      </c>
      <c r="O50" s="7" t="str">
        <f>VLOOKUP(H50,Feuil1!A2:Q837,4,TRUE)</f>
        <v>0</v>
      </c>
      <c r="P50" s="7">
        <v>500</v>
      </c>
      <c r="Q50" s="7">
        <v>499</v>
      </c>
      <c r="R50" s="49">
        <f>VLOOKUP(H50,'Relevé T2_2019'!A2:G835,7,TRUE)</f>
        <v>0.99690000000000001</v>
      </c>
      <c r="S50" s="8">
        <v>0.998</v>
      </c>
      <c r="T50" s="8">
        <f>VLOOKUP(H50,'Relevé T4_2018'!A2:G835,7,TRUE)</f>
        <v>0.99859353023910002</v>
      </c>
      <c r="U50" s="8">
        <f t="shared" si="0"/>
        <v>-5.9353023910002634E-4</v>
      </c>
      <c r="V50" s="8">
        <f t="shared" si="1"/>
        <v>1.4064697608999754E-3</v>
      </c>
      <c r="W50" s="7">
        <v>564</v>
      </c>
      <c r="X50" s="7">
        <f>VLOOKUP(H50,'Relevé T2_2019'!A2:L837,11,TRUE)</f>
        <v>545</v>
      </c>
      <c r="Y50" s="60">
        <f>VLOOKUP(H50,Feuil1!A2:Q837,11,TRUE)</f>
        <v>572</v>
      </c>
      <c r="Z50" s="60">
        <f t="shared" si="2"/>
        <v>1681</v>
      </c>
      <c r="AA50" s="14">
        <v>0.13026052104208399</v>
      </c>
      <c r="AB50" s="14">
        <f>VLOOKUP(H50,'Relevé T2_2019'!A2:L837,12,TRUE)</f>
        <v>-0.14442700159999999</v>
      </c>
      <c r="AC50" s="56">
        <f>VLOOKUP(H50,Feuil1!A2:Q837,12,TRUE)</f>
        <v>-0.422222222222222</v>
      </c>
    </row>
    <row r="51" spans="1:29" x14ac:dyDescent="0.25">
      <c r="A51" s="5" t="s">
        <v>32</v>
      </c>
      <c r="B51" s="5" t="str">
        <f>VLOOKUP(C51,'Correspondance DEP_REGION'!8:131,2,FALSE)</f>
        <v>AUVERGNE - RHONE-ALPES</v>
      </c>
      <c r="C51" s="5" t="s">
        <v>1645</v>
      </c>
      <c r="D51" s="6" t="s">
        <v>1646</v>
      </c>
      <c r="E51" s="6" t="s">
        <v>1660</v>
      </c>
      <c r="F51" s="6" t="s">
        <v>202</v>
      </c>
      <c r="G51" s="5" t="s">
        <v>1661</v>
      </c>
      <c r="H51" s="23">
        <v>26740084400085</v>
      </c>
      <c r="I51" s="5" t="s">
        <v>57</v>
      </c>
      <c r="J51" s="5" t="s">
        <v>19</v>
      </c>
      <c r="K51" s="5" t="s">
        <v>9</v>
      </c>
      <c r="L51" s="53">
        <f>VLOOKUP(H51,Feuil1!A2:Q837,5,TRUE)</f>
        <v>5813</v>
      </c>
      <c r="M51" s="5">
        <f>VLOOKUP(H51,Feuil1!A2:Q837,6,TRUE)</f>
        <v>5777</v>
      </c>
      <c r="N51" s="49">
        <f>VLOOKUP(H51,Feuil1!A2:Q837,7,TRUE)</f>
        <v>0.99380000000000002</v>
      </c>
      <c r="O51" s="7" t="str">
        <f>VLOOKUP(H51,Feuil1!A2:Q837,4,TRUE)</f>
        <v>1</v>
      </c>
      <c r="P51" s="7">
        <v>4139</v>
      </c>
      <c r="Q51" s="7">
        <v>4091</v>
      </c>
      <c r="R51" s="49">
        <f>VLOOKUP(H51,'Relevé T2_2019'!A2:G835,7,TRUE)</f>
        <v>0.99399999999999999</v>
      </c>
      <c r="S51" s="8">
        <v>0.98840299589272795</v>
      </c>
      <c r="T51" s="8">
        <f>VLOOKUP(H51,'Relevé T4_2018'!A2:G835,7,TRUE)</f>
        <v>0.43382594417077203</v>
      </c>
      <c r="U51" s="8">
        <f t="shared" si="0"/>
        <v>0.55457705172195593</v>
      </c>
      <c r="V51" s="8">
        <f t="shared" si="1"/>
        <v>0.55997405582922799</v>
      </c>
      <c r="W51" s="7">
        <v>4582</v>
      </c>
      <c r="X51" s="7">
        <f>VLOOKUP(H51,'Relevé T2_2019'!A2:L837,11,TRUE)</f>
        <v>3825</v>
      </c>
      <c r="Y51" s="60">
        <f>VLOOKUP(H51,Feuil1!A2:Q837,11,TRUE)</f>
        <v>4004</v>
      </c>
      <c r="Z51" s="60">
        <f t="shared" si="2"/>
        <v>12411</v>
      </c>
      <c r="AA51" s="14">
        <v>0.120019555120997</v>
      </c>
      <c r="AB51" s="14">
        <f>VLOOKUP(H51,'Relevé T2_2019'!A2:L837,12,TRUE)</f>
        <v>-0.2095474272</v>
      </c>
      <c r="AC51" s="56">
        <f>VLOOKUP(H51,Feuil1!A2:Q837,12,TRUE)</f>
        <v>-0.30690669897870898</v>
      </c>
    </row>
    <row r="52" spans="1:29" x14ac:dyDescent="0.25">
      <c r="A52" s="5" t="s">
        <v>32</v>
      </c>
      <c r="B52" s="5" t="str">
        <f>VLOOKUP(C52,'Correspondance DEP_REGION'!14:137,2,FALSE)</f>
        <v>AUVERGNE - RHONE-ALPES</v>
      </c>
      <c r="C52" s="5" t="s">
        <v>1645</v>
      </c>
      <c r="D52" s="6" t="s">
        <v>1646</v>
      </c>
      <c r="E52" s="6" t="s">
        <v>1647</v>
      </c>
      <c r="F52" s="6" t="s">
        <v>1648</v>
      </c>
      <c r="G52" s="5" t="s">
        <v>1649</v>
      </c>
      <c r="H52" s="23">
        <v>26740002600261</v>
      </c>
      <c r="I52" s="5" t="s">
        <v>57</v>
      </c>
      <c r="J52" s="5" t="s">
        <v>19</v>
      </c>
      <c r="K52" s="5" t="s">
        <v>9</v>
      </c>
      <c r="L52" s="53">
        <f>VLOOKUP(H52,Feuil1!A2:Q837,5,TRUE)</f>
        <v>12517</v>
      </c>
      <c r="M52" s="5">
        <f>VLOOKUP(H52,Feuil1!A2:Q837,6,TRUE)</f>
        <v>12414</v>
      </c>
      <c r="N52" s="49">
        <f>VLOOKUP(H52,Feuil1!A2:Q837,7,TRUE)</f>
        <v>0.99180000000000001</v>
      </c>
      <c r="O52" s="7" t="str">
        <f>VLOOKUP(H52,Feuil1!A2:Q837,4,TRUE)</f>
        <v>1</v>
      </c>
      <c r="P52" s="7">
        <v>5236</v>
      </c>
      <c r="Q52" s="7">
        <v>5129</v>
      </c>
      <c r="R52" s="49">
        <f>VLOOKUP(H52,'Relevé T2_2019'!A2:G835,7,TRUE)</f>
        <v>0.99150000000000005</v>
      </c>
      <c r="S52" s="8">
        <v>0.97956455309396495</v>
      </c>
      <c r="T52" s="8">
        <f>VLOOKUP(H52,'Relevé T4_2018'!A2:G835,7,TRUE)</f>
        <v>0.98161563696008702</v>
      </c>
      <c r="U52" s="8">
        <f t="shared" si="0"/>
        <v>-2.0510838661220721E-3</v>
      </c>
      <c r="V52" s="8">
        <f t="shared" si="1"/>
        <v>1.0184363039912991E-2</v>
      </c>
      <c r="W52" s="7">
        <v>7419</v>
      </c>
      <c r="X52" s="7">
        <f>VLOOKUP(H52,'Relevé T2_2019'!A2:L837,11,TRUE)</f>
        <v>6251</v>
      </c>
      <c r="Y52" s="60">
        <f>VLOOKUP(H52,Feuil1!A2:Q837,11,TRUE)</f>
        <v>7360</v>
      </c>
      <c r="Z52" s="60">
        <f t="shared" si="2"/>
        <v>21030</v>
      </c>
      <c r="AA52" s="14">
        <v>0.446480795476701</v>
      </c>
      <c r="AB52" s="14">
        <f>VLOOKUP(H52,'Relevé T2_2019'!A2:L837,12,TRUE)</f>
        <v>-0.54925007209999999</v>
      </c>
      <c r="AC52" s="56">
        <f>VLOOKUP(H52,Feuil1!A2:Q837,12,TRUE)</f>
        <v>-0.407120992427904</v>
      </c>
    </row>
    <row r="53" spans="1:29" x14ac:dyDescent="0.25">
      <c r="A53" s="5" t="s">
        <v>32</v>
      </c>
      <c r="B53" s="5" t="str">
        <f>VLOOKUP(C53,'Correspondance DEP_REGION'!1:102,2,FALSE)</f>
        <v>AUVERGNE - RHONE-ALPES</v>
      </c>
      <c r="C53" s="5" t="s">
        <v>1645</v>
      </c>
      <c r="D53" s="6" t="s">
        <v>1646</v>
      </c>
      <c r="E53" s="6" t="s">
        <v>1664</v>
      </c>
      <c r="F53" s="6" t="s">
        <v>488</v>
      </c>
      <c r="G53" s="5" t="s">
        <v>1665</v>
      </c>
      <c r="H53" s="23">
        <v>26741108000018</v>
      </c>
      <c r="I53" s="5" t="s">
        <v>38</v>
      </c>
      <c r="J53" s="5" t="s">
        <v>19</v>
      </c>
      <c r="K53" s="5"/>
      <c r="L53" s="53">
        <f>VLOOKUP(H53,Feuil1!A2:Q837,5,TRUE)</f>
        <v>3834</v>
      </c>
      <c r="M53" s="5">
        <f>VLOOKUP(H53,Feuil1!A2:Q837,6,TRUE)</f>
        <v>3743</v>
      </c>
      <c r="N53" s="49">
        <f>VLOOKUP(H53,Feuil1!A2:Q837,7,TRUE)</f>
        <v>0.97629999999999995</v>
      </c>
      <c r="O53" s="7" t="str">
        <f>VLOOKUP(H53,Feuil1!A2:Q837,4,TRUE)</f>
        <v>1</v>
      </c>
      <c r="P53" s="7">
        <v>2975</v>
      </c>
      <c r="Q53" s="7">
        <v>2894</v>
      </c>
      <c r="R53" s="49">
        <f>VLOOKUP(H53,'Relevé T2_2019'!A2:G835,7,TRUE)</f>
        <v>0.98</v>
      </c>
      <c r="S53" s="8">
        <v>0.97277310924369798</v>
      </c>
      <c r="T53" s="8">
        <f>VLOOKUP(H53,'Relevé T4_2018'!A2:G835,7,TRUE)</f>
        <v>0.97790202342917998</v>
      </c>
      <c r="U53" s="8">
        <f t="shared" si="0"/>
        <v>-5.1289141854820031E-3</v>
      </c>
      <c r="V53" s="8">
        <f t="shared" si="1"/>
        <v>-1.6020234291800328E-3</v>
      </c>
      <c r="W53" s="7">
        <v>3246</v>
      </c>
      <c r="X53" s="7">
        <f>VLOOKUP(H53,'Relevé T2_2019'!A2:L837,11,TRUE)</f>
        <v>2436</v>
      </c>
      <c r="Y53" s="60">
        <f>VLOOKUP(H53,Feuil1!A2:Q837,11,TRUE)</f>
        <v>2996</v>
      </c>
      <c r="Z53" s="60">
        <f t="shared" si="2"/>
        <v>8678</v>
      </c>
      <c r="AA53" s="14">
        <v>0.12163096060815499</v>
      </c>
      <c r="AB53" s="14">
        <f>VLOOKUP(H53,'Relevé T2_2019'!A2:L837,12,TRUE)</f>
        <v>-0.38639798489999999</v>
      </c>
      <c r="AC53" s="56">
        <f>VLOOKUP(H53,Feuil1!A2:Q837,12,TRUE)</f>
        <v>-0.199572535399412</v>
      </c>
    </row>
    <row r="54" spans="1:29" x14ac:dyDescent="0.25">
      <c r="A54" s="5" t="s">
        <v>32</v>
      </c>
      <c r="B54" s="5" t="str">
        <f>VLOOKUP(C54,'Correspondance DEP_REGION'!1:102,2,FALSE)</f>
        <v>AUVERGNE - RHONE-ALPES</v>
      </c>
      <c r="C54" s="5" t="s">
        <v>1645</v>
      </c>
      <c r="D54" s="6" t="s">
        <v>1646</v>
      </c>
      <c r="E54" s="6" t="s">
        <v>1652</v>
      </c>
      <c r="F54" s="6" t="s">
        <v>1653</v>
      </c>
      <c r="G54" s="5" t="s">
        <v>1654</v>
      </c>
      <c r="H54" s="23">
        <v>26740009100091</v>
      </c>
      <c r="I54" s="5" t="s">
        <v>65</v>
      </c>
      <c r="J54" s="5" t="s">
        <v>19</v>
      </c>
      <c r="K54" s="5"/>
      <c r="L54" s="53">
        <f>VLOOKUP(H54,Feuil1!A2:Q837,5,TRUE)</f>
        <v>1953</v>
      </c>
      <c r="M54" s="5">
        <f>VLOOKUP(H54,Feuil1!A2:Q837,6,TRUE)</f>
        <v>1916</v>
      </c>
      <c r="N54" s="49">
        <f>VLOOKUP(H54,Feuil1!A2:Q837,7,TRUE)</f>
        <v>0.98109999999999997</v>
      </c>
      <c r="O54" s="7" t="str">
        <f>VLOOKUP(H54,Feuil1!A2:Q837,4,TRUE)</f>
        <v>1</v>
      </c>
      <c r="P54" s="7">
        <v>1251</v>
      </c>
      <c r="Q54" s="7">
        <v>1212</v>
      </c>
      <c r="R54" s="49">
        <f>VLOOKUP(H54,'Relevé T2_2019'!A2:G835,7,TRUE)</f>
        <v>0.97960000000000003</v>
      </c>
      <c r="S54" s="8">
        <v>0.96882494004796205</v>
      </c>
      <c r="T54" s="8">
        <f>VLOOKUP(H54,'Relevé T4_2018'!A2:G835,7,TRUE)</f>
        <v>0.9635791366906471</v>
      </c>
      <c r="U54" s="8">
        <f t="shared" si="0"/>
        <v>5.2458033573149487E-3</v>
      </c>
      <c r="V54" s="8">
        <f t="shared" si="1"/>
        <v>1.7520863309352874E-2</v>
      </c>
      <c r="W54" s="7">
        <v>1172</v>
      </c>
      <c r="X54" s="7">
        <f>VLOOKUP(H54,'Relevé T2_2019'!A2:L837,11,TRUE)</f>
        <v>988</v>
      </c>
      <c r="Y54" s="60">
        <f>VLOOKUP(H54,Feuil1!A2:Q837,11,TRUE)</f>
        <v>1053</v>
      </c>
      <c r="Z54" s="60">
        <f t="shared" si="2"/>
        <v>3213</v>
      </c>
      <c r="AA54" s="14">
        <v>-3.3003300330033E-2</v>
      </c>
      <c r="AB54" s="14">
        <f>VLOOKUP(H54,'Relevé T2_2019'!A2:L837,12,TRUE)</f>
        <v>-0.4856845393</v>
      </c>
      <c r="AC54" s="56">
        <f>VLOOKUP(H54,Feuil1!A2:Q837,12,TRUE)</f>
        <v>-0.45041753653444699</v>
      </c>
    </row>
    <row r="55" spans="1:29" x14ac:dyDescent="0.25">
      <c r="A55" s="5" t="s">
        <v>32</v>
      </c>
      <c r="B55" s="5" t="str">
        <f>VLOOKUP(C55,'Correspondance DEP_REGION'!1:102,2,FALSE)</f>
        <v>AUVERGNE - RHONE-ALPES</v>
      </c>
      <c r="C55" s="5" t="s">
        <v>1645</v>
      </c>
      <c r="D55" s="6" t="s">
        <v>1646</v>
      </c>
      <c r="E55" s="6" t="s">
        <v>1656</v>
      </c>
      <c r="F55" s="6" t="s">
        <v>90</v>
      </c>
      <c r="G55" s="5" t="s">
        <v>1657</v>
      </c>
      <c r="H55" s="23">
        <v>26740017400012</v>
      </c>
      <c r="I55" s="5" t="s">
        <v>65</v>
      </c>
      <c r="J55" s="5"/>
      <c r="K55" s="5"/>
      <c r="L55" s="53">
        <f>VLOOKUP(H55,Feuil1!A2:Q837,5,TRUE)</f>
        <v>1261</v>
      </c>
      <c r="M55" s="5">
        <f>VLOOKUP(H55,Feuil1!A2:Q837,6,TRUE)</f>
        <v>1202</v>
      </c>
      <c r="N55" s="49">
        <f>VLOOKUP(H55,Feuil1!A2:Q837,7,TRUE)</f>
        <v>0.95320000000000005</v>
      </c>
      <c r="O55" s="7" t="str">
        <f>VLOOKUP(H55,Feuil1!A2:Q837,4,TRUE)</f>
        <v>0</v>
      </c>
      <c r="P55" s="7">
        <v>895</v>
      </c>
      <c r="Q55" s="7">
        <v>837</v>
      </c>
      <c r="R55" s="49">
        <f>VLOOKUP(H55,'Relevé T2_2019'!A2:G835,7,TRUE)</f>
        <v>0.9476</v>
      </c>
      <c r="S55" s="8">
        <v>0.93519553072625705</v>
      </c>
      <c r="T55" s="8">
        <f>VLOOKUP(H55,'Relevé T4_2018'!A2:G835,7,TRUE)</f>
        <v>0.79241071428571408</v>
      </c>
      <c r="U55" s="8">
        <f t="shared" si="0"/>
        <v>0.14278481644054297</v>
      </c>
      <c r="V55" s="8">
        <f t="shared" si="1"/>
        <v>0.16078928571428597</v>
      </c>
      <c r="W55" s="7">
        <v>928</v>
      </c>
      <c r="X55" s="7">
        <f>VLOOKUP(H55,'Relevé T2_2019'!A2:L837,11,TRUE)</f>
        <v>701</v>
      </c>
      <c r="Y55" s="60">
        <f>VLOOKUP(H55,Feuil1!A2:Q837,11,TRUE)</f>
        <v>812</v>
      </c>
      <c r="Z55" s="60">
        <f t="shared" si="2"/>
        <v>2441</v>
      </c>
      <c r="AA55" s="14">
        <v>0.10872162485065701</v>
      </c>
      <c r="AB55" s="14">
        <f>VLOOKUP(H55,'Relevé T2_2019'!A2:L837,12,TRUE)</f>
        <v>-0.31941747570000001</v>
      </c>
      <c r="AC55" s="56">
        <f>VLOOKUP(H55,Feuil1!A2:Q837,12,TRUE)</f>
        <v>-0.32445923460898501</v>
      </c>
    </row>
    <row r="56" spans="1:29" x14ac:dyDescent="0.25">
      <c r="A56" s="5" t="s">
        <v>32</v>
      </c>
      <c r="B56" s="5" t="str">
        <f>VLOOKUP(C56,'Correspondance DEP_REGION'!1:102,2,FALSE)</f>
        <v>AUVERGNE - RHONE-ALPES</v>
      </c>
      <c r="C56" s="5" t="s">
        <v>1645</v>
      </c>
      <c r="D56" s="6" t="s">
        <v>1646</v>
      </c>
      <c r="E56" s="6" t="s">
        <v>1650</v>
      </c>
      <c r="F56" s="6" t="s">
        <v>1118</v>
      </c>
      <c r="G56" s="5" t="s">
        <v>1651</v>
      </c>
      <c r="H56" s="23">
        <v>26740008300064</v>
      </c>
      <c r="I56" s="5" t="s">
        <v>65</v>
      </c>
      <c r="J56" s="5"/>
      <c r="K56" s="5"/>
      <c r="L56" s="53">
        <f>VLOOKUP(H56,Feuil1!A2:Q837,5,TRUE)</f>
        <v>382</v>
      </c>
      <c r="M56" s="5">
        <f>VLOOKUP(H56,Feuil1!A2:Q837,6,TRUE)</f>
        <v>364</v>
      </c>
      <c r="N56" s="49">
        <f>VLOOKUP(H56,Feuil1!A2:Q837,7,TRUE)</f>
        <v>0.95289999999999997</v>
      </c>
      <c r="O56" s="7" t="str">
        <f>VLOOKUP(H56,Feuil1!A2:Q837,4,TRUE)</f>
        <v>0</v>
      </c>
      <c r="P56" s="7">
        <v>189</v>
      </c>
      <c r="Q56" s="7">
        <v>174</v>
      </c>
      <c r="R56" s="49">
        <f>VLOOKUP(H56,'Relevé T2_2019'!A2:G835,7,TRUE)</f>
        <v>0.92679999999999996</v>
      </c>
      <c r="S56" s="8">
        <v>0.92063492063492103</v>
      </c>
      <c r="T56" s="8">
        <f>VLOOKUP(H56,'Relevé T4_2018'!A2:G835,7,TRUE)</f>
        <v>0</v>
      </c>
      <c r="U56" s="8">
        <f t="shared" si="0"/>
        <v>0.92063492063492103</v>
      </c>
      <c r="V56" s="8">
        <f t="shared" si="1"/>
        <v>0.95289999999999997</v>
      </c>
      <c r="W56" s="7">
        <v>155</v>
      </c>
      <c r="X56" s="7">
        <f>VLOOKUP(H56,'Relevé T2_2019'!A2:L837,11,TRUE)</f>
        <v>137</v>
      </c>
      <c r="Y56" s="60">
        <f>VLOOKUP(H56,Feuil1!A2:Q837,11,TRUE)</f>
        <v>190</v>
      </c>
      <c r="Z56" s="60">
        <f t="shared" si="2"/>
        <v>482</v>
      </c>
      <c r="AA56" s="14">
        <v>-0.109195402298851</v>
      </c>
      <c r="AB56" s="14">
        <f>VLOOKUP(H56,'Relevé T2_2019'!A2:L837,12,TRUE)</f>
        <v>-0.52920962199999999</v>
      </c>
      <c r="AC56" s="56">
        <f>VLOOKUP(H56,Feuil1!A2:Q837,12,TRUE)</f>
        <v>-0.47802197802197799</v>
      </c>
    </row>
    <row r="57" spans="1:29" x14ac:dyDescent="0.25">
      <c r="A57" s="5" t="s">
        <v>32</v>
      </c>
      <c r="B57" s="5" t="str">
        <f>VLOOKUP(C57,'Correspondance DEP_REGION'!1:102,2,FALSE)</f>
        <v>AUVERGNE - RHONE-ALPES</v>
      </c>
      <c r="C57" s="5" t="s">
        <v>1645</v>
      </c>
      <c r="D57" s="6" t="s">
        <v>1646</v>
      </c>
      <c r="E57" s="6" t="s">
        <v>1662</v>
      </c>
      <c r="F57" s="6" t="s">
        <v>868</v>
      </c>
      <c r="G57" s="5" t="s">
        <v>1663</v>
      </c>
      <c r="H57" s="23">
        <v>26741103100011</v>
      </c>
      <c r="I57" s="5" t="s">
        <v>18</v>
      </c>
      <c r="J57" s="5" t="s">
        <v>19</v>
      </c>
      <c r="K57" s="5"/>
      <c r="L57" s="53">
        <f>VLOOKUP(H57,Feuil1!A2:Q837,5,TRUE)</f>
        <v>6904</v>
      </c>
      <c r="M57" s="5">
        <f>VLOOKUP(H57,Feuil1!A2:Q837,6,TRUE)</f>
        <v>6192</v>
      </c>
      <c r="N57" s="49">
        <f>VLOOKUP(H57,Feuil1!A2:Q837,7,TRUE)</f>
        <v>0.89690000000000003</v>
      </c>
      <c r="O57" s="7" t="str">
        <f>VLOOKUP(H57,Feuil1!A2:Q837,4,TRUE)</f>
        <v>1</v>
      </c>
      <c r="P57" s="7">
        <v>5254</v>
      </c>
      <c r="Q57" s="7">
        <v>4544</v>
      </c>
      <c r="R57" s="49">
        <f>VLOOKUP(H57,'Relevé T2_2019'!A2:G835,7,TRUE)</f>
        <v>0.89610000000000001</v>
      </c>
      <c r="S57" s="8">
        <v>0.86486486486486502</v>
      </c>
      <c r="T57" s="8">
        <f>VLOOKUP(H57,'Relevé T4_2018'!A2:G835,7,TRUE)</f>
        <v>0.90528858377828603</v>
      </c>
      <c r="U57" s="8">
        <f t="shared" si="0"/>
        <v>-4.0423718913421003E-2</v>
      </c>
      <c r="V57" s="8">
        <f t="shared" si="1"/>
        <v>-8.3885837782859962E-3</v>
      </c>
      <c r="W57" s="7">
        <v>4527</v>
      </c>
      <c r="X57" s="7">
        <f>VLOOKUP(H57,'Relevé T2_2019'!A2:L837,11,TRUE)</f>
        <v>3455</v>
      </c>
      <c r="Y57" s="60">
        <f>VLOOKUP(H57,Feuil1!A2:Q837,11,TRUE)</f>
        <v>3470</v>
      </c>
      <c r="Z57" s="60">
        <f t="shared" si="2"/>
        <v>11452</v>
      </c>
      <c r="AA57" s="14">
        <v>-3.74119718309862E-3</v>
      </c>
      <c r="AB57" s="14">
        <f>VLOOKUP(H57,'Relevé T2_2019'!A2:L837,12,TRUE)</f>
        <v>-0.45487535499999998</v>
      </c>
      <c r="AC57" s="56">
        <f>VLOOKUP(H57,Feuil1!A2:Q837,12,TRUE)</f>
        <v>-0.439599483204134</v>
      </c>
    </row>
    <row r="58" spans="1:29" x14ac:dyDescent="0.25">
      <c r="A58" s="5" t="s">
        <v>32</v>
      </c>
      <c r="B58" s="5" t="str">
        <f>VLOOKUP(C58,'Correspondance DEP_REGION'!1:102,2,FALSE)</f>
        <v>AUVERGNE - RHONE-ALPES</v>
      </c>
      <c r="C58" s="5" t="s">
        <v>1645</v>
      </c>
      <c r="D58" s="6" t="s">
        <v>1646</v>
      </c>
      <c r="E58" s="6" t="s">
        <v>1650</v>
      </c>
      <c r="F58" s="6" t="s">
        <v>671</v>
      </c>
      <c r="G58" s="5" t="s">
        <v>1655</v>
      </c>
      <c r="H58" s="23">
        <v>26740016600018</v>
      </c>
      <c r="I58" s="5" t="s">
        <v>57</v>
      </c>
      <c r="J58" s="5" t="s">
        <v>19</v>
      </c>
      <c r="K58" s="5"/>
      <c r="L58" s="53">
        <f>VLOOKUP(H58,Feuil1!A2:Q837,5,TRUE)</f>
        <v>1181</v>
      </c>
      <c r="M58" s="5">
        <f>VLOOKUP(H58,Feuil1!A2:Q837,6,TRUE)</f>
        <v>1115</v>
      </c>
      <c r="N58" s="49">
        <f>VLOOKUP(H58,Feuil1!A2:Q837,7,TRUE)</f>
        <v>0.94410000000000005</v>
      </c>
      <c r="O58" s="7" t="str">
        <f>VLOOKUP(H58,Feuil1!A2:Q837,4,TRUE)</f>
        <v>1</v>
      </c>
      <c r="P58" s="7">
        <v>831</v>
      </c>
      <c r="Q58" s="7">
        <v>479</v>
      </c>
      <c r="R58" s="49">
        <f>VLOOKUP(H58,'Relevé T2_2019'!A2:G835,7,TRUE)</f>
        <v>0.95140000000000002</v>
      </c>
      <c r="S58" s="8">
        <v>0.57641395908543902</v>
      </c>
      <c r="T58" s="8">
        <f>VLOOKUP(H58,'Relevé T4_2018'!A2:G835,7,TRUE)</f>
        <v>0.15768854064642501</v>
      </c>
      <c r="U58" s="8">
        <f t="shared" si="0"/>
        <v>0.41872541843901401</v>
      </c>
      <c r="V58" s="8">
        <f t="shared" si="1"/>
        <v>0.78641145935357504</v>
      </c>
      <c r="W58" s="7">
        <v>577</v>
      </c>
      <c r="X58" s="7">
        <f>VLOOKUP(H58,'Relevé T2_2019'!A2:L837,11,TRUE)</f>
        <v>551</v>
      </c>
      <c r="Y58" s="60">
        <f>VLOOKUP(H58,Feuil1!A2:Q837,11,TRUE)</f>
        <v>683</v>
      </c>
      <c r="Z58" s="60">
        <f t="shared" si="2"/>
        <v>1811</v>
      </c>
      <c r="AA58" s="14">
        <v>0.20459290187891399</v>
      </c>
      <c r="AB58" s="14">
        <f>VLOOKUP(H58,'Relevé T2_2019'!A2:L837,12,TRUE)</f>
        <v>-0.56060606059999996</v>
      </c>
      <c r="AC58" s="56">
        <f>VLOOKUP(H58,Feuil1!A2:Q837,12,TRUE)</f>
        <v>-0.38744394618834099</v>
      </c>
    </row>
    <row r="59" spans="1:29" x14ac:dyDescent="0.25">
      <c r="A59" s="5" t="s">
        <v>32</v>
      </c>
      <c r="B59" s="5" t="str">
        <f>VLOOKUP(C59,'Correspondance DEP_REGION'!4:105,2,FALSE)</f>
        <v>AUVERGNE - RHONE-ALPES</v>
      </c>
      <c r="C59" s="5" t="s">
        <v>956</v>
      </c>
      <c r="D59" s="6" t="s">
        <v>957</v>
      </c>
      <c r="E59" s="6" t="s">
        <v>960</v>
      </c>
      <c r="F59" s="6" t="s">
        <v>961</v>
      </c>
      <c r="G59" s="5" t="s">
        <v>962</v>
      </c>
      <c r="H59" s="23">
        <v>26380006200238</v>
      </c>
      <c r="I59" s="5" t="s">
        <v>50</v>
      </c>
      <c r="J59" s="5" t="s">
        <v>19</v>
      </c>
      <c r="K59" s="5" t="s">
        <v>9</v>
      </c>
      <c r="L59" s="53">
        <f>VLOOKUP(H59,Feuil1!A2:Q837,5,TRUE)</f>
        <v>5749</v>
      </c>
      <c r="M59" s="5">
        <f>VLOOKUP(H59,Feuil1!A2:Q837,6,TRUE)</f>
        <v>5747</v>
      </c>
      <c r="N59" s="49">
        <f>VLOOKUP(H59,Feuil1!A2:Q837,7,TRUE)</f>
        <v>0.99970000000000003</v>
      </c>
      <c r="O59" s="7" t="str">
        <f>VLOOKUP(H59,Feuil1!A2:Q837,4,TRUE)</f>
        <v>1</v>
      </c>
      <c r="P59" s="7">
        <v>3808</v>
      </c>
      <c r="Q59" s="7">
        <v>3808</v>
      </c>
      <c r="R59" s="49">
        <f>VLOOKUP(H59,'Relevé T2_2019'!A2:G835,7,TRUE)</f>
        <v>1</v>
      </c>
      <c r="S59" s="8">
        <v>1</v>
      </c>
      <c r="T59" s="8">
        <f>VLOOKUP(H59,'Relevé T4_2018'!A2:G835,7,TRUE)</f>
        <v>0.99074454956807911</v>
      </c>
      <c r="U59" s="8">
        <f t="shared" si="0"/>
        <v>9.2554504319208863E-3</v>
      </c>
      <c r="V59" s="8">
        <f t="shared" si="1"/>
        <v>8.9554504319209194E-3</v>
      </c>
      <c r="W59" s="7">
        <v>3353</v>
      </c>
      <c r="X59" s="7">
        <f>VLOOKUP(H59,'Relevé T2_2019'!A2:L837,11,TRUE)</f>
        <v>3059</v>
      </c>
      <c r="Y59" s="60">
        <f>VLOOKUP(H59,Feuil1!A2:Q837,11,TRUE)</f>
        <v>3137</v>
      </c>
      <c r="Z59" s="60">
        <f t="shared" si="2"/>
        <v>9549</v>
      </c>
      <c r="AA59" s="14">
        <v>-0.119485294117647</v>
      </c>
      <c r="AB59" s="14">
        <f>VLOOKUP(H59,'Relevé T2_2019'!A2:L837,12,TRUE)</f>
        <v>-0.46001765230000002</v>
      </c>
      <c r="AC59" s="56">
        <f>VLOOKUP(H59,Feuil1!A2:Q837,12,TRUE)</f>
        <v>-0.45414999129980899</v>
      </c>
    </row>
    <row r="60" spans="1:29" x14ac:dyDescent="0.25">
      <c r="A60" s="5" t="s">
        <v>32</v>
      </c>
      <c r="B60" s="5" t="str">
        <f>VLOOKUP(C60,'Correspondance DEP_REGION'!5:106,2,FALSE)</f>
        <v>AUVERGNE - RHONE-ALPES</v>
      </c>
      <c r="C60" s="5" t="s">
        <v>956</v>
      </c>
      <c r="D60" s="6" t="s">
        <v>957</v>
      </c>
      <c r="E60" s="6" t="s">
        <v>967</v>
      </c>
      <c r="F60" s="6" t="s">
        <v>612</v>
      </c>
      <c r="G60" s="5" t="s">
        <v>968</v>
      </c>
      <c r="H60" s="23">
        <v>26380017900016</v>
      </c>
      <c r="I60" s="5" t="s">
        <v>50</v>
      </c>
      <c r="J60" s="5" t="s">
        <v>19</v>
      </c>
      <c r="K60" s="5"/>
      <c r="L60" s="53">
        <f>VLOOKUP(H60,Feuil1!A2:Q837,5,TRUE)</f>
        <v>2346</v>
      </c>
      <c r="M60" s="5">
        <f>VLOOKUP(H60,Feuil1!A2:Q837,6,TRUE)</f>
        <v>2346</v>
      </c>
      <c r="N60" s="49">
        <f>VLOOKUP(H60,Feuil1!A2:Q837,7,TRUE)</f>
        <v>1</v>
      </c>
      <c r="O60" s="7" t="str">
        <f>VLOOKUP(H60,Feuil1!A2:Q837,4,TRUE)</f>
        <v>1</v>
      </c>
      <c r="P60" s="7">
        <v>1569</v>
      </c>
      <c r="Q60" s="7">
        <v>1569</v>
      </c>
      <c r="R60" s="49">
        <f>VLOOKUP(H60,'Relevé T2_2019'!A2:G835,7,TRUE)</f>
        <v>1</v>
      </c>
      <c r="S60" s="8">
        <v>1</v>
      </c>
      <c r="T60" s="8">
        <f>VLOOKUP(H60,'Relevé T4_2018'!A2:G835,7,TRUE)</f>
        <v>1</v>
      </c>
      <c r="U60" s="8">
        <f t="shared" si="0"/>
        <v>0</v>
      </c>
      <c r="V60" s="8">
        <f t="shared" si="1"/>
        <v>0</v>
      </c>
      <c r="W60" s="7">
        <v>1117</v>
      </c>
      <c r="X60" s="7">
        <f>VLOOKUP(H60,'Relevé T2_2019'!A2:L837,11,TRUE)</f>
        <v>1095</v>
      </c>
      <c r="Y60" s="60">
        <f>VLOOKUP(H60,Feuil1!A2:Q837,11,TRUE)</f>
        <v>1120</v>
      </c>
      <c r="Z60" s="60">
        <f t="shared" si="2"/>
        <v>3332</v>
      </c>
      <c r="AA60" s="14">
        <v>-0.28808158062460199</v>
      </c>
      <c r="AB60" s="14">
        <f>VLOOKUP(H60,'Relevé T2_2019'!A2:L837,12,TRUE)</f>
        <v>-0.47482014389999999</v>
      </c>
      <c r="AC60" s="56">
        <f>VLOOKUP(H60,Feuil1!A2:Q837,12,TRUE)</f>
        <v>-0.52259164535379399</v>
      </c>
    </row>
    <row r="61" spans="1:29" x14ac:dyDescent="0.25">
      <c r="A61" s="5" t="s">
        <v>32</v>
      </c>
      <c r="B61" s="5" t="str">
        <f>VLOOKUP(C61,'Correspondance DEP_REGION'!6:107,2,FALSE)</f>
        <v>AUVERGNE - RHONE-ALPES</v>
      </c>
      <c r="C61" s="5" t="s">
        <v>956</v>
      </c>
      <c r="D61" s="6" t="s">
        <v>957</v>
      </c>
      <c r="E61" s="6" t="s">
        <v>969</v>
      </c>
      <c r="F61" s="6" t="s">
        <v>970</v>
      </c>
      <c r="G61" s="5" t="s">
        <v>971</v>
      </c>
      <c r="H61" s="23">
        <v>26380018700019</v>
      </c>
      <c r="I61" s="5" t="s">
        <v>65</v>
      </c>
      <c r="J61" s="5"/>
      <c r="K61" s="5"/>
      <c r="L61" s="53">
        <f>VLOOKUP(H61,Feuil1!A2:Q837,5,TRUE)</f>
        <v>1670</v>
      </c>
      <c r="M61" s="5">
        <f>VLOOKUP(H61,Feuil1!A2:Q837,6,TRUE)</f>
        <v>1670</v>
      </c>
      <c r="N61" s="49">
        <f>VLOOKUP(H61,Feuil1!A2:Q837,7,TRUE)</f>
        <v>1</v>
      </c>
      <c r="O61" s="7" t="str">
        <f>VLOOKUP(H61,Feuil1!A2:Q837,4,TRUE)</f>
        <v>1</v>
      </c>
      <c r="P61" s="7">
        <v>986</v>
      </c>
      <c r="Q61" s="7">
        <v>986</v>
      </c>
      <c r="R61" s="49">
        <f>VLOOKUP(H61,'Relevé T2_2019'!A2:G835,7,TRUE)</f>
        <v>1</v>
      </c>
      <c r="S61" s="8">
        <v>1</v>
      </c>
      <c r="T61" s="8">
        <f>VLOOKUP(H61,'Relevé T4_2018'!A2:G835,7,TRUE)</f>
        <v>1</v>
      </c>
      <c r="U61" s="8">
        <f t="shared" si="0"/>
        <v>0</v>
      </c>
      <c r="V61" s="8">
        <f t="shared" si="1"/>
        <v>0</v>
      </c>
      <c r="W61" s="7">
        <v>1038</v>
      </c>
      <c r="X61" s="7">
        <f>VLOOKUP(H61,'Relevé T2_2019'!A2:L837,11,TRUE)</f>
        <v>1016</v>
      </c>
      <c r="Y61" s="60">
        <f>VLOOKUP(H61,Feuil1!A2:Q837,11,TRUE)</f>
        <v>971</v>
      </c>
      <c r="Z61" s="60">
        <f t="shared" si="2"/>
        <v>3025</v>
      </c>
      <c r="AA61" s="14">
        <v>5.2738336713995998E-2</v>
      </c>
      <c r="AB61" s="14">
        <f>VLOOKUP(H61,'Relevé T2_2019'!A2:L837,12,TRUE)</f>
        <v>-0.42403628119999998</v>
      </c>
      <c r="AC61" s="56">
        <f>VLOOKUP(H61,Feuil1!A2:Q837,12,TRUE)</f>
        <v>-0.41856287425149702</v>
      </c>
    </row>
    <row r="62" spans="1:29" ht="27.6" x14ac:dyDescent="0.25">
      <c r="A62" s="5" t="s">
        <v>32</v>
      </c>
      <c r="B62" s="5" t="str">
        <f>VLOOKUP(C62,'Correspondance DEP_REGION'!1:102,2,FALSE)</f>
        <v>AUVERGNE - RHONE-ALPES</v>
      </c>
      <c r="C62" s="5" t="s">
        <v>956</v>
      </c>
      <c r="D62" s="6" t="s">
        <v>957</v>
      </c>
      <c r="E62" s="6" t="s">
        <v>958</v>
      </c>
      <c r="F62" s="6" t="s">
        <v>523</v>
      </c>
      <c r="G62" s="5" t="s">
        <v>959</v>
      </c>
      <c r="H62" s="23">
        <v>26380003900012</v>
      </c>
      <c r="I62" s="5" t="s">
        <v>57</v>
      </c>
      <c r="J62" s="5"/>
      <c r="K62" s="5"/>
      <c r="L62" s="53">
        <f>VLOOKUP(H62,Feuil1!A2:Q837,5,TRUE)</f>
        <v>338</v>
      </c>
      <c r="M62" s="5">
        <f>VLOOKUP(H62,Feuil1!A2:Q837,6,TRUE)</f>
        <v>328</v>
      </c>
      <c r="N62" s="49">
        <f>VLOOKUP(H62,Feuil1!A2:Q837,7,TRUE)</f>
        <v>0.97040000000000004</v>
      </c>
      <c r="O62" s="7" t="str">
        <f>VLOOKUP(H62,Feuil1!A2:Q837,4,TRUE)</f>
        <v>0</v>
      </c>
      <c r="P62" s="7">
        <v>323</v>
      </c>
      <c r="Q62" s="7">
        <v>314</v>
      </c>
      <c r="R62" s="49">
        <f>VLOOKUP(H62,'Relevé T2_2019'!A2:G835,7,TRUE)</f>
        <v>0.98440000000000005</v>
      </c>
      <c r="S62" s="8">
        <v>0.97213622291021695</v>
      </c>
      <c r="T62" s="8">
        <f>VLOOKUP(H62,'Relevé T4_2018'!A2:G835,7,TRUE)</f>
        <v>0.90978886756237998</v>
      </c>
      <c r="U62" s="8">
        <f t="shared" si="0"/>
        <v>6.2347355347836975E-2</v>
      </c>
      <c r="V62" s="8">
        <f t="shared" si="1"/>
        <v>6.0611132437620063E-2</v>
      </c>
      <c r="W62" s="7">
        <v>379</v>
      </c>
      <c r="X62" s="7">
        <f>VLOOKUP(H62,'Relevé T2_2019'!A2:L837,11,TRUE)</f>
        <v>289</v>
      </c>
      <c r="Y62" s="60">
        <f>VLOOKUP(H62,Feuil1!A2:Q837,11,TRUE)</f>
        <v>226</v>
      </c>
      <c r="Z62" s="60">
        <f t="shared" si="2"/>
        <v>894</v>
      </c>
      <c r="AA62" s="14">
        <v>0.20700636942675199</v>
      </c>
      <c r="AB62" s="14">
        <f>VLOOKUP(H62,'Relevé T2_2019'!A2:L837,12,TRUE)</f>
        <v>-0.54272151899999999</v>
      </c>
      <c r="AC62" s="56">
        <f>VLOOKUP(H62,Feuil1!A2:Q837,12,TRUE)</f>
        <v>-0.310975609756098</v>
      </c>
    </row>
    <row r="63" spans="1:29" x14ac:dyDescent="0.25">
      <c r="A63" s="5" t="s">
        <v>32</v>
      </c>
      <c r="B63" s="5" t="str">
        <f>VLOOKUP(C63,'Correspondance DEP_REGION'!1:102,2,FALSE)</f>
        <v>AUVERGNE - RHONE-ALPES</v>
      </c>
      <c r="C63" s="5" t="s">
        <v>956</v>
      </c>
      <c r="D63" s="6" t="s">
        <v>957</v>
      </c>
      <c r="E63" s="6" t="s">
        <v>984</v>
      </c>
      <c r="F63" s="6" t="s">
        <v>63</v>
      </c>
      <c r="G63" s="5" t="s">
        <v>985</v>
      </c>
      <c r="H63" s="23">
        <v>26380029400013</v>
      </c>
      <c r="I63" s="5" t="s">
        <v>65</v>
      </c>
      <c r="J63" s="5"/>
      <c r="K63" s="5"/>
      <c r="L63" s="53">
        <f>VLOOKUP(H63,Feuil1!A2:Q837,5,TRUE)</f>
        <v>677</v>
      </c>
      <c r="M63" s="5">
        <f>VLOOKUP(H63,Feuil1!A2:Q837,6,TRUE)</f>
        <v>668</v>
      </c>
      <c r="N63" s="49">
        <f>VLOOKUP(H63,Feuil1!A2:Q837,7,TRUE)</f>
        <v>0.98670000000000002</v>
      </c>
      <c r="O63" s="7" t="str">
        <f>VLOOKUP(H63,Feuil1!A2:Q837,4,TRUE)</f>
        <v>1</v>
      </c>
      <c r="P63" s="7">
        <v>338</v>
      </c>
      <c r="Q63" s="7">
        <v>327</v>
      </c>
      <c r="R63" s="49">
        <f>VLOOKUP(H63,'Relevé T2_2019'!A2:G835,7,TRUE)</f>
        <v>0.98729999999999996</v>
      </c>
      <c r="S63" s="8">
        <v>0.96745562130177498</v>
      </c>
      <c r="T63" s="8">
        <f>VLOOKUP(H63,'Relevé T4_2018'!A2:G835,7,TRUE)</f>
        <v>0.94132985658409407</v>
      </c>
      <c r="U63" s="8">
        <f t="shared" si="0"/>
        <v>2.612576471768091E-2</v>
      </c>
      <c r="V63" s="8">
        <f t="shared" si="1"/>
        <v>4.537014341590595E-2</v>
      </c>
      <c r="W63" s="7">
        <v>558</v>
      </c>
      <c r="X63" s="7">
        <f>VLOOKUP(H63,'Relevé T2_2019'!A2:L837,11,TRUE)</f>
        <v>402</v>
      </c>
      <c r="Y63" s="60">
        <f>VLOOKUP(H63,Feuil1!A2:Q837,11,TRUE)</f>
        <v>397</v>
      </c>
      <c r="Z63" s="60">
        <f t="shared" si="2"/>
        <v>1357</v>
      </c>
      <c r="AA63" s="14">
        <v>0.70642201834862395</v>
      </c>
      <c r="AB63" s="14">
        <f>VLOOKUP(H63,'Relevé T2_2019'!A2:L837,12,TRUE)</f>
        <v>-0.48461538459999998</v>
      </c>
      <c r="AC63" s="56">
        <f>VLOOKUP(H63,Feuil1!A2:Q837,12,TRUE)</f>
        <v>-0.40568862275449102</v>
      </c>
    </row>
    <row r="64" spans="1:29" x14ac:dyDescent="0.25">
      <c r="A64" s="5" t="s">
        <v>32</v>
      </c>
      <c r="B64" s="5" t="str">
        <f>VLOOKUP(C64,'Correspondance DEP_REGION'!1:102,2,FALSE)</f>
        <v>AUVERGNE - RHONE-ALPES</v>
      </c>
      <c r="C64" s="5" t="s">
        <v>956</v>
      </c>
      <c r="D64" s="6" t="s">
        <v>957</v>
      </c>
      <c r="E64" s="6" t="s">
        <v>969</v>
      </c>
      <c r="F64" s="6" t="s">
        <v>63</v>
      </c>
      <c r="G64" s="5" t="s">
        <v>975</v>
      </c>
      <c r="H64" s="23">
        <v>26380022900019</v>
      </c>
      <c r="I64" s="5" t="s">
        <v>65</v>
      </c>
      <c r="J64" s="5"/>
      <c r="K64" s="5"/>
      <c r="L64" s="53">
        <f>VLOOKUP(H64,Feuil1!A2:Q837,5,TRUE)</f>
        <v>1033</v>
      </c>
      <c r="M64" s="5">
        <f>VLOOKUP(H64,Feuil1!A2:Q837,6,TRUE)</f>
        <v>1013</v>
      </c>
      <c r="N64" s="49">
        <f>VLOOKUP(H64,Feuil1!A2:Q837,7,TRUE)</f>
        <v>0.98060000000000003</v>
      </c>
      <c r="O64" s="7" t="str">
        <f>VLOOKUP(H64,Feuil1!A2:Q837,4,TRUE)</f>
        <v>1</v>
      </c>
      <c r="P64" s="7">
        <v>587</v>
      </c>
      <c r="Q64" s="7">
        <v>566</v>
      </c>
      <c r="R64" s="49">
        <f>VLOOKUP(H64,'Relevé T2_2019'!A2:G835,7,TRUE)</f>
        <v>0.97699999999999998</v>
      </c>
      <c r="S64" s="8">
        <v>0.96422487223168696</v>
      </c>
      <c r="T64" s="8">
        <f>VLOOKUP(H64,'Relevé T4_2018'!A2:G835,7,TRUE)</f>
        <v>0.94817073170731703</v>
      </c>
      <c r="U64" s="8">
        <f t="shared" si="0"/>
        <v>1.6054140524369931E-2</v>
      </c>
      <c r="V64" s="8">
        <f t="shared" si="1"/>
        <v>3.2429268292683E-2</v>
      </c>
      <c r="W64" s="7">
        <v>597</v>
      </c>
      <c r="X64" s="7">
        <f>VLOOKUP(H64,'Relevé T2_2019'!A2:L837,11,TRUE)</f>
        <v>552</v>
      </c>
      <c r="Y64" s="60">
        <f>VLOOKUP(H64,Feuil1!A2:Q837,11,TRUE)</f>
        <v>550</v>
      </c>
      <c r="Z64" s="60">
        <f t="shared" si="2"/>
        <v>1699</v>
      </c>
      <c r="AA64" s="14">
        <v>5.47703180212014E-2</v>
      </c>
      <c r="AB64" s="14">
        <f>VLOOKUP(H64,'Relevé T2_2019'!A2:L837,12,TRUE)</f>
        <v>-0.35135135140000001</v>
      </c>
      <c r="AC64" s="56">
        <f>VLOOKUP(H64,Feuil1!A2:Q837,12,TRUE)</f>
        <v>-0.45705824284303997</v>
      </c>
    </row>
    <row r="65" spans="1:29" x14ac:dyDescent="0.25">
      <c r="A65" s="5" t="s">
        <v>32</v>
      </c>
      <c r="B65" s="5" t="str">
        <f>VLOOKUP(C65,'Correspondance DEP_REGION'!1:102,2,FALSE)</f>
        <v>AUVERGNE - RHONE-ALPES</v>
      </c>
      <c r="C65" s="5" t="s">
        <v>956</v>
      </c>
      <c r="D65" s="6" t="s">
        <v>957</v>
      </c>
      <c r="E65" s="6" t="s">
        <v>969</v>
      </c>
      <c r="F65" s="6" t="s">
        <v>992</v>
      </c>
      <c r="G65" s="5" t="s">
        <v>993</v>
      </c>
      <c r="H65" s="23">
        <v>26380038500019</v>
      </c>
      <c r="I65" s="5" t="s">
        <v>57</v>
      </c>
      <c r="J65" s="5" t="s">
        <v>19</v>
      </c>
      <c r="K65" s="5"/>
      <c r="L65" s="53">
        <f>VLOOKUP(H65,Feuil1!A2:Q837,5,TRUE)</f>
        <v>2994</v>
      </c>
      <c r="M65" s="5">
        <f>VLOOKUP(H65,Feuil1!A2:Q837,6,TRUE)</f>
        <v>2931</v>
      </c>
      <c r="N65" s="49">
        <f>VLOOKUP(H65,Feuil1!A2:Q837,7,TRUE)</f>
        <v>0.97899999999999998</v>
      </c>
      <c r="O65" s="7" t="str">
        <f>VLOOKUP(H65,Feuil1!A2:Q837,4,TRUE)</f>
        <v>1</v>
      </c>
      <c r="P65" s="7">
        <v>1335</v>
      </c>
      <c r="Q65" s="7">
        <v>1271</v>
      </c>
      <c r="R65" s="49">
        <f>VLOOKUP(H65,'Relevé T2_2019'!A2:G835,7,TRUE)</f>
        <v>0.98029999999999995</v>
      </c>
      <c r="S65" s="8">
        <v>0.95205992509363302</v>
      </c>
      <c r="T65" s="8">
        <f>VLOOKUP(H65,'Relevé T4_2018'!A2:G835,7,TRUE)</f>
        <v>0.32530553558590902</v>
      </c>
      <c r="U65" s="8">
        <f t="shared" si="0"/>
        <v>0.626754389507724</v>
      </c>
      <c r="V65" s="8">
        <f t="shared" si="1"/>
        <v>0.65369446441409096</v>
      </c>
      <c r="W65" s="7">
        <v>2031</v>
      </c>
      <c r="X65" s="7">
        <f>VLOOKUP(H65,'Relevé T2_2019'!A2:L837,11,TRUE)</f>
        <v>1613</v>
      </c>
      <c r="Y65" s="60">
        <f>VLOOKUP(H65,Feuil1!A2:Q837,11,TRUE)</f>
        <v>1659</v>
      </c>
      <c r="Z65" s="60">
        <f t="shared" si="2"/>
        <v>5303</v>
      </c>
      <c r="AA65" s="14">
        <v>0.59795436664044099</v>
      </c>
      <c r="AB65" s="14">
        <f>VLOOKUP(H65,'Relevé T2_2019'!A2:L837,12,TRUE)</f>
        <v>-0.43204225349999997</v>
      </c>
      <c r="AC65" s="56">
        <f>VLOOKUP(H65,Feuil1!A2:Q837,12,TRUE)</f>
        <v>-0.43398157625383799</v>
      </c>
    </row>
    <row r="66" spans="1:29" x14ac:dyDescent="0.25">
      <c r="A66" s="5" t="s">
        <v>32</v>
      </c>
      <c r="B66" s="5" t="str">
        <f>VLOOKUP(C66,'Correspondance DEP_REGION'!1:102,2,FALSE)</f>
        <v>AUVERGNE - RHONE-ALPES</v>
      </c>
      <c r="C66" s="5" t="s">
        <v>956</v>
      </c>
      <c r="D66" s="6" t="s">
        <v>957</v>
      </c>
      <c r="E66" s="6" t="s">
        <v>988</v>
      </c>
      <c r="F66" s="6" t="s">
        <v>534</v>
      </c>
      <c r="G66" s="5" t="s">
        <v>989</v>
      </c>
      <c r="H66" s="23">
        <v>26380031000017</v>
      </c>
      <c r="I66" s="5" t="s">
        <v>57</v>
      </c>
      <c r="J66" s="5"/>
      <c r="K66" s="5"/>
      <c r="L66" s="53">
        <f>VLOOKUP(H66,Feuil1!A2:Q837,5,TRUE)</f>
        <v>901</v>
      </c>
      <c r="M66" s="5">
        <f>VLOOKUP(H66,Feuil1!A2:Q837,6,TRUE)</f>
        <v>852</v>
      </c>
      <c r="N66" s="49">
        <f>VLOOKUP(H66,Feuil1!A2:Q837,7,TRUE)</f>
        <v>0.9456</v>
      </c>
      <c r="O66" s="7" t="str">
        <f>VLOOKUP(H66,Feuil1!A2:Q837,4,TRUE)</f>
        <v>1</v>
      </c>
      <c r="P66" s="7">
        <v>666</v>
      </c>
      <c r="Q66" s="7">
        <v>617</v>
      </c>
      <c r="R66" s="49">
        <f>VLOOKUP(H66,'Relevé T2_2019'!A2:G835,7,TRUE)</f>
        <v>0.9536</v>
      </c>
      <c r="S66" s="8">
        <v>0.92642642642642603</v>
      </c>
      <c r="T66" s="8">
        <f>VLOOKUP(H66,'Relevé T4_2018'!A2:G835,7,TRUE)</f>
        <v>0.95575221238938113</v>
      </c>
      <c r="U66" s="8">
        <f t="shared" ref="U66:U129" si="3">(S66-T66)</f>
        <v>-2.9325785962955098E-2</v>
      </c>
      <c r="V66" s="8">
        <f t="shared" si="1"/>
        <v>-1.0152212389381132E-2</v>
      </c>
      <c r="W66" s="7">
        <v>528</v>
      </c>
      <c r="X66" s="7">
        <f>VLOOKUP(H66,'Relevé T2_2019'!A2:L837,11,TRUE)</f>
        <v>432</v>
      </c>
      <c r="Y66" s="60">
        <f>VLOOKUP(H66,Feuil1!A2:Q837,11,TRUE)</f>
        <v>479</v>
      </c>
      <c r="Z66" s="60">
        <f t="shared" si="2"/>
        <v>1439</v>
      </c>
      <c r="AA66" s="14">
        <v>-0.144246353322528</v>
      </c>
      <c r="AB66" s="14">
        <f>VLOOKUP(H66,'Relevé T2_2019'!A2:L837,12,TRUE)</f>
        <v>-0.57100297909999997</v>
      </c>
      <c r="AC66" s="56">
        <f>VLOOKUP(H66,Feuil1!A2:Q837,12,TRUE)</f>
        <v>-0.43779342723004699</v>
      </c>
    </row>
    <row r="67" spans="1:29" x14ac:dyDescent="0.25">
      <c r="A67" s="5" t="s">
        <v>32</v>
      </c>
      <c r="B67" s="5" t="str">
        <f>VLOOKUP(C67,'Correspondance DEP_REGION'!1:102,2,FALSE)</f>
        <v>AUVERGNE - RHONE-ALPES</v>
      </c>
      <c r="C67" s="5" t="s">
        <v>956</v>
      </c>
      <c r="D67" s="6" t="s">
        <v>957</v>
      </c>
      <c r="E67" s="6" t="s">
        <v>979</v>
      </c>
      <c r="F67" s="6" t="s">
        <v>30</v>
      </c>
      <c r="G67" s="5" t="s">
        <v>980</v>
      </c>
      <c r="H67" s="23">
        <v>26380026000014</v>
      </c>
      <c r="I67" s="5" t="s">
        <v>65</v>
      </c>
      <c r="J67" s="5"/>
      <c r="K67" s="5"/>
      <c r="L67" s="53">
        <f>VLOOKUP(H67,Feuil1!A2:Q837,5,TRUE)</f>
        <v>1732</v>
      </c>
      <c r="M67" s="5">
        <f>VLOOKUP(H67,Feuil1!A2:Q837,6,TRUE)</f>
        <v>1732</v>
      </c>
      <c r="N67" s="49">
        <f>VLOOKUP(H67,Feuil1!A2:Q837,7,TRUE)</f>
        <v>1</v>
      </c>
      <c r="O67" s="7" t="str">
        <f>VLOOKUP(H67,Feuil1!A2:Q837,4,TRUE)</f>
        <v>1</v>
      </c>
      <c r="P67" s="7">
        <v>927</v>
      </c>
      <c r="Q67" s="7">
        <v>666</v>
      </c>
      <c r="R67" s="49">
        <f>VLOOKUP(H67,'Relevé T2_2019'!A2:G835,7,TRUE)</f>
        <v>1</v>
      </c>
      <c r="S67" s="8">
        <v>0.71844660194174803</v>
      </c>
      <c r="T67" s="8">
        <f>VLOOKUP(H67,'Relevé T4_2018'!A2:G835,7,TRUE)</f>
        <v>0.33684765419082802</v>
      </c>
      <c r="U67" s="8">
        <f t="shared" si="3"/>
        <v>0.38159894775092001</v>
      </c>
      <c r="V67" s="8">
        <f t="shared" ref="V67:V130" si="4">(N67-T67)</f>
        <v>0.66315234580917193</v>
      </c>
      <c r="W67" s="7">
        <v>989</v>
      </c>
      <c r="X67" s="7">
        <f>VLOOKUP(H67,'Relevé T2_2019'!A2:L837,11,TRUE)</f>
        <v>942</v>
      </c>
      <c r="Y67" s="60">
        <f>VLOOKUP(H67,Feuil1!A2:Q837,11,TRUE)</f>
        <v>1062</v>
      </c>
      <c r="Z67" s="60">
        <f t="shared" ref="Z67:Z130" si="5">SUM(W67:Y67)</f>
        <v>2993</v>
      </c>
      <c r="AA67" s="14">
        <v>0.48498498498498499</v>
      </c>
      <c r="AB67" s="14">
        <f>VLOOKUP(H67,'Relevé T2_2019'!A2:L837,12,TRUE)</f>
        <v>-0.18723037100000001</v>
      </c>
      <c r="AC67" s="56">
        <f>VLOOKUP(H67,Feuil1!A2:Q837,12,TRUE)</f>
        <v>-0.38683602771362602</v>
      </c>
    </row>
    <row r="68" spans="1:29" x14ac:dyDescent="0.25">
      <c r="A68" s="5" t="s">
        <v>32</v>
      </c>
      <c r="B68" s="5" t="str">
        <f>VLOOKUP(C68,'Correspondance DEP_REGION'!1:102,2,FALSE)</f>
        <v>AUVERGNE - RHONE-ALPES</v>
      </c>
      <c r="C68" s="5" t="s">
        <v>956</v>
      </c>
      <c r="D68" s="6" t="s">
        <v>957</v>
      </c>
      <c r="E68" s="6" t="s">
        <v>958</v>
      </c>
      <c r="F68" s="6" t="s">
        <v>990</v>
      </c>
      <c r="G68" s="5" t="s">
        <v>991</v>
      </c>
      <c r="H68" s="23">
        <v>26380032800019</v>
      </c>
      <c r="I68" s="5" t="s">
        <v>57</v>
      </c>
      <c r="J68" s="5" t="s">
        <v>19</v>
      </c>
      <c r="K68" s="5" t="s">
        <v>9</v>
      </c>
      <c r="L68" s="53">
        <f>VLOOKUP(H68,Feuil1!A2:Q837,5,TRUE)</f>
        <v>5676</v>
      </c>
      <c r="M68" s="5">
        <f>VLOOKUP(H68,Feuil1!A2:Q837,6,TRUE)</f>
        <v>5586</v>
      </c>
      <c r="N68" s="49">
        <f>VLOOKUP(H68,Feuil1!A2:Q837,7,TRUE)</f>
        <v>0.98409999999999997</v>
      </c>
      <c r="O68" s="7" t="str">
        <f>VLOOKUP(H68,Feuil1!A2:Q837,4,TRUE)</f>
        <v>0</v>
      </c>
      <c r="P68" s="7">
        <v>3326</v>
      </c>
      <c r="Q68" s="7">
        <v>2289</v>
      </c>
      <c r="R68" s="49">
        <f>VLOOKUP(H68,'Relevé T2_2019'!A2:G835,7,TRUE)</f>
        <v>0.93959999999999999</v>
      </c>
      <c r="S68" s="8">
        <v>0.68821407095610299</v>
      </c>
      <c r="T68" s="8">
        <f>VLOOKUP(H68,'Relevé T4_2018'!A2:G835,7,TRUE)</f>
        <v>0.54142739950779306</v>
      </c>
      <c r="U68" s="8">
        <f t="shared" si="3"/>
        <v>0.14678667144830992</v>
      </c>
      <c r="V68" s="8">
        <f t="shared" si="4"/>
        <v>0.44267260049220691</v>
      </c>
      <c r="W68" s="7">
        <v>2974</v>
      </c>
      <c r="X68" s="7">
        <f>VLOOKUP(H68,'Relevé T2_2019'!A2:L837,11,TRUE)</f>
        <v>2545</v>
      </c>
      <c r="Y68" s="60">
        <f>VLOOKUP(H68,Feuil1!A2:Q837,11,TRUE)</f>
        <v>2687</v>
      </c>
      <c r="Z68" s="60">
        <f t="shared" si="5"/>
        <v>8206</v>
      </c>
      <c r="AA68" s="14">
        <v>0.29925731760594099</v>
      </c>
      <c r="AB68" s="14">
        <f>VLOOKUP(H68,'Relevé T2_2019'!A2:L837,12,TRUE)</f>
        <v>-0.40978664190000003</v>
      </c>
      <c r="AC68" s="56">
        <f>VLOOKUP(H68,Feuil1!A2:Q837,12,TRUE)</f>
        <v>-0.51897601145721395</v>
      </c>
    </row>
    <row r="69" spans="1:29" ht="27.6" x14ac:dyDescent="0.25">
      <c r="A69" s="5" t="s">
        <v>32</v>
      </c>
      <c r="B69" s="5" t="str">
        <f>VLOOKUP(C69,'Correspondance DEP_REGION'!1:102,2,FALSE)</f>
        <v>AUVERGNE - RHONE-ALPES</v>
      </c>
      <c r="C69" s="5" t="s">
        <v>956</v>
      </c>
      <c r="D69" s="6" t="s">
        <v>957</v>
      </c>
      <c r="E69" s="6" t="s">
        <v>965</v>
      </c>
      <c r="F69" s="6" t="s">
        <v>986</v>
      </c>
      <c r="G69" s="5" t="s">
        <v>987</v>
      </c>
      <c r="H69" s="23">
        <v>26380030200014</v>
      </c>
      <c r="I69" s="5" t="s">
        <v>38</v>
      </c>
      <c r="J69" s="5" t="s">
        <v>19</v>
      </c>
      <c r="K69" s="5" t="s">
        <v>9</v>
      </c>
      <c r="L69" s="53">
        <f>VLOOKUP(H69,Feuil1!A2:Q837,5,TRUE)</f>
        <v>18603</v>
      </c>
      <c r="M69" s="5">
        <f>VLOOKUP(H69,Feuil1!A2:Q837,6,TRUE)</f>
        <v>13702</v>
      </c>
      <c r="N69" s="49">
        <f>VLOOKUP(H69,Feuil1!A2:Q837,7,TRUE)</f>
        <v>0.73650000000000004</v>
      </c>
      <c r="O69" s="7" t="str">
        <f>VLOOKUP(H69,Feuil1!A2:Q837,4,TRUE)</f>
        <v>1</v>
      </c>
      <c r="P69" s="7">
        <v>13651</v>
      </c>
      <c r="Q69" s="7">
        <v>8068</v>
      </c>
      <c r="R69" s="49">
        <f>VLOOKUP(H69,'Relevé T2_2019'!A2:G835,7,TRUE)</f>
        <v>0.61260000000000003</v>
      </c>
      <c r="S69" s="8">
        <v>0.59101897296901296</v>
      </c>
      <c r="T69" s="8">
        <f>VLOOKUP(H69,'Relevé T4_2018'!A2:G835,7,TRUE)</f>
        <v>0.377677893876598</v>
      </c>
      <c r="U69" s="8">
        <f t="shared" si="3"/>
        <v>0.21334107909241495</v>
      </c>
      <c r="V69" s="8">
        <f t="shared" si="4"/>
        <v>0.35882210612340204</v>
      </c>
      <c r="W69" s="7">
        <v>15341</v>
      </c>
      <c r="X69" s="7">
        <f>VLOOKUP(H69,'Relevé T2_2019'!A2:L837,11,TRUE)</f>
        <v>13368</v>
      </c>
      <c r="Y69" s="60">
        <f>VLOOKUP(H69,Feuil1!A2:Q837,11,TRUE)</f>
        <v>15059</v>
      </c>
      <c r="Z69" s="60">
        <f t="shared" si="5"/>
        <v>43768</v>
      </c>
      <c r="AA69" s="14">
        <v>0.90146256817055004</v>
      </c>
      <c r="AB69" s="14">
        <f>VLOOKUP(H69,'Relevé T2_2019'!A2:L837,12,TRUE)</f>
        <v>0.26065635609999999</v>
      </c>
      <c r="AC69" s="56">
        <f>VLOOKUP(H69,Feuil1!A2:Q837,12,TRUE)</f>
        <v>9.9036636987301002E-2</v>
      </c>
    </row>
    <row r="70" spans="1:29" x14ac:dyDescent="0.25">
      <c r="A70" s="5" t="s">
        <v>32</v>
      </c>
      <c r="B70" s="5" t="str">
        <f>VLOOKUP(C70,'Correspondance DEP_REGION'!1:102,2,FALSE)</f>
        <v>AUVERGNE - RHONE-ALPES</v>
      </c>
      <c r="C70" s="5" t="s">
        <v>956</v>
      </c>
      <c r="D70" s="6" t="s">
        <v>957</v>
      </c>
      <c r="E70" s="6" t="s">
        <v>981</v>
      </c>
      <c r="F70" s="6" t="s">
        <v>982</v>
      </c>
      <c r="G70" s="5" t="s">
        <v>983</v>
      </c>
      <c r="H70" s="23">
        <v>26380027800016</v>
      </c>
      <c r="I70" s="5" t="s">
        <v>38</v>
      </c>
      <c r="J70" s="5"/>
      <c r="K70" s="5"/>
      <c r="L70" s="53">
        <f>VLOOKUP(H70,Feuil1!A2:Q837,5,TRUE)</f>
        <v>568</v>
      </c>
      <c r="M70" s="5">
        <f>VLOOKUP(H70,Feuil1!A2:Q837,6,TRUE)</f>
        <v>224</v>
      </c>
      <c r="N70" s="49">
        <f>VLOOKUP(H70,Feuil1!A2:Q837,7,TRUE)</f>
        <v>0.39439999999999997</v>
      </c>
      <c r="O70" s="7" t="str">
        <f>VLOOKUP(H70,Feuil1!A2:Q837,4,TRUE)</f>
        <v>0</v>
      </c>
      <c r="P70" s="7">
        <v>451</v>
      </c>
      <c r="Q70" s="7">
        <v>167</v>
      </c>
      <c r="R70" s="49">
        <f>VLOOKUP(H70,'Relevé T2_2019'!A2:G835,7,TRUE)</f>
        <v>0.37240000000000001</v>
      </c>
      <c r="S70" s="8">
        <v>0.370288248337029</v>
      </c>
      <c r="T70" s="8">
        <f>VLOOKUP(H70,'Relevé T4_2018'!A2:G835,7,TRUE)</f>
        <v>0.26606875934230201</v>
      </c>
      <c r="U70" s="8">
        <f t="shared" si="3"/>
        <v>0.10421948899472699</v>
      </c>
      <c r="V70" s="8">
        <f t="shared" si="4"/>
        <v>0.12833124065769796</v>
      </c>
      <c r="W70" s="7">
        <v>274</v>
      </c>
      <c r="X70" s="7">
        <f>VLOOKUP(H70,'Relevé T2_2019'!A2:L837,11,TRUE)</f>
        <v>198</v>
      </c>
      <c r="Y70" s="60">
        <f>VLOOKUP(H70,Feuil1!A2:Q837,11,TRUE)</f>
        <v>269</v>
      </c>
      <c r="Z70" s="60">
        <f t="shared" si="5"/>
        <v>741</v>
      </c>
      <c r="AA70" s="14">
        <v>0.640718562874252</v>
      </c>
      <c r="AB70" s="14">
        <f>VLOOKUP(H70,'Relevé T2_2019'!A2:L837,12,TRUE)</f>
        <v>-0.15744680850000001</v>
      </c>
      <c r="AC70" s="56">
        <f>VLOOKUP(H70,Feuil1!A2:Q837,12,TRUE)</f>
        <v>0.20089285714285701</v>
      </c>
    </row>
    <row r="71" spans="1:29" x14ac:dyDescent="0.25">
      <c r="A71" s="5" t="s">
        <v>32</v>
      </c>
      <c r="B71" s="5" t="str">
        <f>VLOOKUP(C71,'Correspondance DEP_REGION'!1:102,2,FALSE)</f>
        <v>AUVERGNE - RHONE-ALPES</v>
      </c>
      <c r="C71" s="5" t="s">
        <v>956</v>
      </c>
      <c r="D71" s="6" t="s">
        <v>957</v>
      </c>
      <c r="E71" s="6" t="s">
        <v>972</v>
      </c>
      <c r="F71" s="6" t="s">
        <v>973</v>
      </c>
      <c r="G71" s="5" t="s">
        <v>974</v>
      </c>
      <c r="H71" s="23">
        <v>26380021100017</v>
      </c>
      <c r="I71" s="5" t="s">
        <v>18</v>
      </c>
      <c r="J71" s="5" t="s">
        <v>19</v>
      </c>
      <c r="K71" s="5"/>
      <c r="L71" s="53">
        <f>VLOOKUP(H71,Feuil1!A2:Q837,5,TRUE)</f>
        <v>3781</v>
      </c>
      <c r="M71" s="5">
        <f>VLOOKUP(H71,Feuil1!A2:Q837,6,TRUE)</f>
        <v>1031</v>
      </c>
      <c r="N71" s="49">
        <f>VLOOKUP(H71,Feuil1!A2:Q837,7,TRUE)</f>
        <v>0.2727</v>
      </c>
      <c r="O71" s="7" t="str">
        <f>VLOOKUP(H71,Feuil1!A2:Q837,4,TRUE)</f>
        <v>1</v>
      </c>
      <c r="P71" s="7">
        <v>2786</v>
      </c>
      <c r="Q71" s="7">
        <v>700</v>
      </c>
      <c r="R71" s="49">
        <f>VLOOKUP(H71,'Relevé T2_2019'!A2:G835,7,TRUE)</f>
        <v>0.31140000000000001</v>
      </c>
      <c r="S71" s="8">
        <v>0.25125628140703499</v>
      </c>
      <c r="T71" s="8">
        <f>VLOOKUP(H71,'Relevé T4_2018'!A2:G835,7,TRUE)</f>
        <v>0.174407114624506</v>
      </c>
      <c r="U71" s="8">
        <f t="shared" si="3"/>
        <v>7.6849166782528983E-2</v>
      </c>
      <c r="V71" s="8">
        <f t="shared" si="4"/>
        <v>9.8292885375493994E-2</v>
      </c>
      <c r="W71" s="7">
        <v>1468</v>
      </c>
      <c r="X71" s="7">
        <f>VLOOKUP(H71,'Relevé T2_2019'!A2:L837,11,TRUE)</f>
        <v>1402</v>
      </c>
      <c r="Y71" s="60">
        <f>VLOOKUP(H71,Feuil1!A2:Q837,11,TRUE)</f>
        <v>1479</v>
      </c>
      <c r="Z71" s="60">
        <f t="shared" si="5"/>
        <v>4349</v>
      </c>
      <c r="AA71" s="14">
        <v>1.0971428571428601</v>
      </c>
      <c r="AB71" s="14">
        <f>VLOOKUP(H71,'Relevé T2_2019'!A2:L837,12,TRUE)</f>
        <v>7.7632590299999998E-2</v>
      </c>
      <c r="AC71" s="56">
        <f>VLOOKUP(H71,Feuil1!A2:Q837,12,TRUE)</f>
        <v>0.43452958292919502</v>
      </c>
    </row>
    <row r="72" spans="1:29" x14ac:dyDescent="0.25">
      <c r="A72" s="5" t="s">
        <v>32</v>
      </c>
      <c r="B72" s="5" t="str">
        <f>VLOOKUP(C72,'Correspondance DEP_REGION'!1:102,2,FALSE)</f>
        <v>AUVERGNE - RHONE-ALPES</v>
      </c>
      <c r="C72" s="5" t="s">
        <v>956</v>
      </c>
      <c r="D72" s="6" t="s">
        <v>957</v>
      </c>
      <c r="E72" s="6" t="s">
        <v>963</v>
      </c>
      <c r="F72" s="6" t="s">
        <v>63</v>
      </c>
      <c r="G72" s="5" t="s">
        <v>964</v>
      </c>
      <c r="H72" s="23">
        <v>26380014600015</v>
      </c>
      <c r="I72" s="5" t="s">
        <v>65</v>
      </c>
      <c r="J72" s="5"/>
      <c r="K72" s="5"/>
      <c r="L72" s="53">
        <f>VLOOKUP(H72,Feuil1!A2:Q837,5,TRUE)</f>
        <v>707</v>
      </c>
      <c r="M72" s="5">
        <f>VLOOKUP(H72,Feuil1!A2:Q837,6,TRUE)</f>
        <v>18</v>
      </c>
      <c r="N72" s="49">
        <f>VLOOKUP(H72,Feuil1!A2:Q837,7,TRUE)</f>
        <v>2.5499999999999998E-2</v>
      </c>
      <c r="O72" s="7" t="str">
        <f>VLOOKUP(H72,Feuil1!A2:Q837,4,TRUE)</f>
        <v>0</v>
      </c>
      <c r="P72" s="7">
        <v>322</v>
      </c>
      <c r="Q72" s="7">
        <v>13</v>
      </c>
      <c r="R72" s="49">
        <f>VLOOKUP(H72,'Relevé T2_2019'!A2:G835,7,TRUE)</f>
        <v>2.5100000000000001E-2</v>
      </c>
      <c r="S72" s="8">
        <v>4.0372670807453402E-2</v>
      </c>
      <c r="T72" s="8">
        <f>VLOOKUP(H72,'Relevé T4_2018'!A2:G835,7,TRUE)</f>
        <v>4.1333333333333298E-2</v>
      </c>
      <c r="U72" s="8">
        <f t="shared" si="3"/>
        <v>-9.606625258798962E-4</v>
      </c>
      <c r="V72" s="8">
        <f t="shared" si="4"/>
        <v>-1.58333333333333E-2</v>
      </c>
      <c r="W72" s="7">
        <v>585</v>
      </c>
      <c r="X72" s="7">
        <f>VLOOKUP(H72,'Relevé T2_2019'!A2:L837,11,TRUE)</f>
        <v>651</v>
      </c>
      <c r="Y72" s="60">
        <f>VLOOKUP(H72,Feuil1!A2:Q837,11,TRUE)</f>
        <v>623</v>
      </c>
      <c r="Z72" s="60">
        <f t="shared" si="5"/>
        <v>1859</v>
      </c>
      <c r="AA72" s="14">
        <v>44</v>
      </c>
      <c r="AB72" s="14">
        <f>VLOOKUP(H72,'Relevé T2_2019'!A2:L837,12,TRUE)</f>
        <v>35.166666666700003</v>
      </c>
      <c r="AC72" s="56">
        <f>VLOOKUP(H72,Feuil1!A2:Q837,12,TRUE)</f>
        <v>33.6111111111111</v>
      </c>
    </row>
    <row r="73" spans="1:29" x14ac:dyDescent="0.25">
      <c r="A73" s="5" t="s">
        <v>32</v>
      </c>
      <c r="B73" s="5" t="str">
        <f>VLOOKUP(C73,'Correspondance DEP_REGION'!1:102,2,FALSE)</f>
        <v>AUVERGNE - RHONE-ALPES</v>
      </c>
      <c r="C73" s="5" t="s">
        <v>956</v>
      </c>
      <c r="D73" s="6" t="s">
        <v>957</v>
      </c>
      <c r="E73" s="6" t="s">
        <v>976</v>
      </c>
      <c r="F73" s="6" t="s">
        <v>977</v>
      </c>
      <c r="G73" s="5" t="s">
        <v>978</v>
      </c>
      <c r="H73" s="23">
        <v>26380025200011</v>
      </c>
      <c r="I73" s="5" t="s">
        <v>38</v>
      </c>
      <c r="J73" s="5" t="s">
        <v>19</v>
      </c>
      <c r="K73" s="5"/>
      <c r="L73" s="53">
        <f>VLOOKUP(H73,Feuil1!A2:Q837,5,TRUE)</f>
        <v>1497</v>
      </c>
      <c r="M73" s="5">
        <f>VLOOKUP(H73,Feuil1!A2:Q837,6,TRUE)</f>
        <v>3</v>
      </c>
      <c r="N73" s="49">
        <f>VLOOKUP(H73,Feuil1!A2:Q837,7,TRUE)</f>
        <v>2E-3</v>
      </c>
      <c r="O73" s="7" t="str">
        <f>VLOOKUP(H73,Feuil1!A2:Q837,4,TRUE)</f>
        <v>0</v>
      </c>
      <c r="P73" s="7">
        <v>1280</v>
      </c>
      <c r="Q73" s="7">
        <v>3</v>
      </c>
      <c r="R73" s="49">
        <f>VLOOKUP(H73,'Relevé T2_2019'!A2:G835,7,TRUE)</f>
        <v>1.9E-3</v>
      </c>
      <c r="S73" s="8">
        <v>2.3437499999999999E-3</v>
      </c>
      <c r="T73" s="8">
        <f>VLOOKUP(H73,'Relevé T4_2018'!A2:G835,7,TRUE)</f>
        <v>1.12612612612613E-3</v>
      </c>
      <c r="U73" s="8">
        <f t="shared" si="3"/>
        <v>1.2176238738738699E-3</v>
      </c>
      <c r="V73" s="8">
        <f t="shared" si="4"/>
        <v>8.7387387387387002E-4</v>
      </c>
      <c r="W73" s="7">
        <v>1301</v>
      </c>
      <c r="X73" s="7">
        <f>VLOOKUP(H73,'Relevé T2_2019'!A2:L837,11,TRUE)</f>
        <v>1043</v>
      </c>
      <c r="Y73" s="60">
        <f>VLOOKUP(H73,Feuil1!A2:Q837,11,TRUE)</f>
        <v>1049</v>
      </c>
      <c r="Z73" s="60">
        <f t="shared" si="5"/>
        <v>3393</v>
      </c>
      <c r="AA73" s="14">
        <v>432.66666666666703</v>
      </c>
      <c r="AB73" s="14">
        <f>VLOOKUP(H73,'Relevé T2_2019'!A2:L837,12,TRUE)</f>
        <v>346.6666666667</v>
      </c>
      <c r="AC73" s="56">
        <f>VLOOKUP(H73,Feuil1!A2:Q837,12,TRUE)</f>
        <v>348.66666666666703</v>
      </c>
    </row>
    <row r="74" spans="1:29" x14ac:dyDescent="0.25">
      <c r="A74" s="5" t="s">
        <v>32</v>
      </c>
      <c r="B74" s="5" t="str">
        <f>VLOOKUP(C74,'Correspondance DEP_REGION'!1:102,2,FALSE)</f>
        <v>AUVERGNE - RHONE-ALPES</v>
      </c>
      <c r="C74" s="5" t="s">
        <v>956</v>
      </c>
      <c r="D74" s="6" t="s">
        <v>957</v>
      </c>
      <c r="E74" s="6" t="s">
        <v>965</v>
      </c>
      <c r="F74" s="6" t="s">
        <v>368</v>
      </c>
      <c r="G74" s="5" t="s">
        <v>966</v>
      </c>
      <c r="H74" s="23">
        <v>26380015300011</v>
      </c>
      <c r="I74" s="5" t="s">
        <v>38</v>
      </c>
      <c r="J74" s="5"/>
      <c r="K74" s="5"/>
      <c r="L74" s="53">
        <f>VLOOKUP(H74,Feuil1!A2:Q837,5,TRUE)</f>
        <v>1723</v>
      </c>
      <c r="M74" s="5">
        <f>VLOOKUP(H74,Feuil1!A2:Q837,6,TRUE)</f>
        <v>0</v>
      </c>
      <c r="N74" s="49">
        <f>VLOOKUP(H74,Feuil1!A2:Q837,7,TRUE)</f>
        <v>0</v>
      </c>
      <c r="O74" s="7" t="str">
        <f>VLOOKUP(H74,Feuil1!A2:Q837,4,TRUE)</f>
        <v>0</v>
      </c>
      <c r="P74" s="7">
        <v>1006</v>
      </c>
      <c r="Q74" s="7">
        <v>0</v>
      </c>
      <c r="R74" s="49">
        <f>VLOOKUP(H74,'Relevé T2_2019'!A2:G835,7,TRUE)</f>
        <v>0</v>
      </c>
      <c r="S74" s="8">
        <v>0</v>
      </c>
      <c r="T74" s="8">
        <f>VLOOKUP(H74,'Relevé T4_2018'!A2:G835,7,TRUE)</f>
        <v>0</v>
      </c>
      <c r="U74" s="8">
        <f t="shared" si="3"/>
        <v>0</v>
      </c>
      <c r="V74" s="8">
        <f t="shared" si="4"/>
        <v>0</v>
      </c>
      <c r="W74" s="7">
        <v>1174</v>
      </c>
      <c r="X74" s="7">
        <f>VLOOKUP(H74,'Relevé T2_2019'!A2:L837,11,TRUE)</f>
        <v>988</v>
      </c>
      <c r="Y74" s="60">
        <f>VLOOKUP(H74,Feuil1!A2:Q837,11,TRUE)</f>
        <v>1168</v>
      </c>
      <c r="Z74" s="60">
        <f t="shared" si="5"/>
        <v>3330</v>
      </c>
      <c r="AA74" s="14">
        <v>1173</v>
      </c>
      <c r="AB74" s="14">
        <f>VLOOKUP(H74,'Relevé T2_2019'!A2:L837,12,TRUE)</f>
        <v>987</v>
      </c>
      <c r="AC74" s="56">
        <f>VLOOKUP(H74,Feuil1!A2:Q837,12,TRUE)</f>
        <v>1168</v>
      </c>
    </row>
    <row r="75" spans="1:29" x14ac:dyDescent="0.25">
      <c r="A75" s="5" t="s">
        <v>32</v>
      </c>
      <c r="B75" s="5" t="str">
        <f>VLOOKUP(C75,'Correspondance DEP_REGION'!7:108,2,FALSE)</f>
        <v>AUVERGNE - RHONE-ALPES</v>
      </c>
      <c r="C75" s="5" t="s">
        <v>33</v>
      </c>
      <c r="D75" s="6" t="s">
        <v>34</v>
      </c>
      <c r="E75" s="6" t="s">
        <v>1033</v>
      </c>
      <c r="F75" s="6" t="s">
        <v>630</v>
      </c>
      <c r="G75" s="5" t="s">
        <v>1039</v>
      </c>
      <c r="H75" s="23">
        <v>26420013000013</v>
      </c>
      <c r="I75" s="5" t="s">
        <v>50</v>
      </c>
      <c r="J75" s="5" t="s">
        <v>19</v>
      </c>
      <c r="K75" s="5"/>
      <c r="L75" s="53">
        <f>VLOOKUP(H75,Feuil1!A2:Q837,5,TRUE)</f>
        <v>4015</v>
      </c>
      <c r="M75" s="5">
        <f>VLOOKUP(H75,Feuil1!A2:Q837,6,TRUE)</f>
        <v>4014</v>
      </c>
      <c r="N75" s="49">
        <f>VLOOKUP(H75,Feuil1!A2:Q837,7,TRUE)</f>
        <v>0.99980000000000002</v>
      </c>
      <c r="O75" s="7" t="str">
        <f>VLOOKUP(H75,Feuil1!A2:Q837,4,TRUE)</f>
        <v>1</v>
      </c>
      <c r="P75" s="7">
        <v>2595</v>
      </c>
      <c r="Q75" s="7">
        <v>2595</v>
      </c>
      <c r="R75" s="49">
        <f>VLOOKUP(H75,'Relevé T2_2019'!A2:G835,7,TRUE)</f>
        <v>1</v>
      </c>
      <c r="S75" s="8">
        <v>1</v>
      </c>
      <c r="T75" s="8">
        <f>VLOOKUP(H75,'Relevé T4_2018'!A2:G835,7,TRUE)</f>
        <v>1</v>
      </c>
      <c r="U75" s="8">
        <f t="shared" si="3"/>
        <v>0</v>
      </c>
      <c r="V75" s="8">
        <f t="shared" si="4"/>
        <v>-1.9999999999997797E-4</v>
      </c>
      <c r="W75" s="7">
        <v>2782</v>
      </c>
      <c r="X75" s="7">
        <f>VLOOKUP(H75,'Relevé T2_2019'!A2:L837,11,TRUE)</f>
        <v>2216</v>
      </c>
      <c r="Y75" s="60">
        <f>VLOOKUP(H75,Feuil1!A2:Q837,11,TRUE)</f>
        <v>2447</v>
      </c>
      <c r="Z75" s="60">
        <f t="shared" si="5"/>
        <v>7445</v>
      </c>
      <c r="AA75" s="14">
        <v>7.2061657032755203E-2</v>
      </c>
      <c r="AB75" s="14">
        <f>VLOOKUP(H75,'Relevé T2_2019'!A2:L837,12,TRUE)</f>
        <v>-0.54309278350000001</v>
      </c>
      <c r="AC75" s="56">
        <f>VLOOKUP(H75,Feuil1!A2:Q837,12,TRUE)</f>
        <v>-0.390383657199801</v>
      </c>
    </row>
    <row r="76" spans="1:29" ht="27.6" x14ac:dyDescent="0.25">
      <c r="A76" s="5" t="s">
        <v>32</v>
      </c>
      <c r="B76" s="5" t="str">
        <f>VLOOKUP(C76,'Correspondance DEP_REGION'!8:109,2,FALSE)</f>
        <v>AUVERGNE - RHONE-ALPES</v>
      </c>
      <c r="C76" s="5" t="s">
        <v>33</v>
      </c>
      <c r="D76" s="6" t="s">
        <v>34</v>
      </c>
      <c r="E76" s="6" t="s">
        <v>1042</v>
      </c>
      <c r="F76" s="6" t="s">
        <v>63</v>
      </c>
      <c r="G76" s="5" t="s">
        <v>1043</v>
      </c>
      <c r="H76" s="23">
        <v>26420028800019</v>
      </c>
      <c r="I76" s="5" t="s">
        <v>71</v>
      </c>
      <c r="J76" s="5"/>
      <c r="K76" s="5"/>
      <c r="L76" s="53">
        <f>VLOOKUP(H76,Feuil1!A2:Q837,5,TRUE)</f>
        <v>742</v>
      </c>
      <c r="M76" s="5">
        <f>VLOOKUP(H76,Feuil1!A2:Q837,6,TRUE)</f>
        <v>742</v>
      </c>
      <c r="N76" s="49">
        <f>VLOOKUP(H76,Feuil1!A2:Q837,7,TRUE)</f>
        <v>1</v>
      </c>
      <c r="O76" s="7" t="str">
        <f>VLOOKUP(H76,Feuil1!A2:Q837,4,TRUE)</f>
        <v>1</v>
      </c>
      <c r="P76" s="7">
        <v>709</v>
      </c>
      <c r="Q76" s="7">
        <v>709</v>
      </c>
      <c r="R76" s="49">
        <f>VLOOKUP(H76,'Relevé T2_2019'!A2:G835,7,TRUE)</f>
        <v>1</v>
      </c>
      <c r="S76" s="8">
        <v>1</v>
      </c>
      <c r="T76" s="8">
        <f>VLOOKUP(H76,'Relevé T4_2018'!A2:G835,7,TRUE)</f>
        <v>1</v>
      </c>
      <c r="U76" s="8">
        <f t="shared" si="3"/>
        <v>0</v>
      </c>
      <c r="V76" s="8">
        <f t="shared" si="4"/>
        <v>0</v>
      </c>
      <c r="W76" s="7">
        <v>467</v>
      </c>
      <c r="X76" s="7">
        <f>VLOOKUP(H76,'Relevé T2_2019'!A2:L837,11,TRUE)</f>
        <v>376</v>
      </c>
      <c r="Y76" s="60">
        <f>VLOOKUP(H76,Feuil1!A2:Q837,11,TRUE)</f>
        <v>472</v>
      </c>
      <c r="Z76" s="60">
        <f t="shared" si="5"/>
        <v>1315</v>
      </c>
      <c r="AA76" s="14">
        <v>-0.34132581100141002</v>
      </c>
      <c r="AB76" s="14">
        <f>VLOOKUP(H76,'Relevé T2_2019'!A2:L837,12,TRUE)</f>
        <v>-0.43458646620000002</v>
      </c>
      <c r="AC76" s="56">
        <f>VLOOKUP(H76,Feuil1!A2:Q837,12,TRUE)</f>
        <v>-0.36388140161725102</v>
      </c>
    </row>
    <row r="77" spans="1:29" ht="27.6" x14ac:dyDescent="0.25">
      <c r="A77" s="5" t="s">
        <v>32</v>
      </c>
      <c r="B77" s="5" t="str">
        <f>VLOOKUP(C77,'Correspondance DEP_REGION'!9:110,2,FALSE)</f>
        <v>AUVERGNE - RHONE-ALPES</v>
      </c>
      <c r="C77" s="5" t="s">
        <v>33</v>
      </c>
      <c r="D77" s="6" t="s">
        <v>34</v>
      </c>
      <c r="E77" s="6" t="s">
        <v>1045</v>
      </c>
      <c r="F77" s="6" t="s">
        <v>63</v>
      </c>
      <c r="G77" s="5" t="s">
        <v>1046</v>
      </c>
      <c r="H77" s="23">
        <v>26420032000069</v>
      </c>
      <c r="I77" s="5" t="s">
        <v>71</v>
      </c>
      <c r="J77" s="5"/>
      <c r="K77" s="5"/>
      <c r="L77" s="53">
        <f>VLOOKUP(H77,Feuil1!A2:Q837,5,TRUE)</f>
        <v>27</v>
      </c>
      <c r="M77" s="5">
        <f>VLOOKUP(H77,Feuil1!A2:Q837,6,TRUE)</f>
        <v>27</v>
      </c>
      <c r="N77" s="49">
        <f>VLOOKUP(H77,Feuil1!A2:Q837,7,TRUE)</f>
        <v>1</v>
      </c>
      <c r="O77" s="7" t="str">
        <f>VLOOKUP(H77,Feuil1!A2:Q837,4,TRUE)</f>
        <v>1</v>
      </c>
      <c r="P77" s="7">
        <v>26</v>
      </c>
      <c r="Q77" s="7">
        <v>26</v>
      </c>
      <c r="R77" s="49">
        <f>VLOOKUP(H77,'Relevé T2_2019'!A2:G835,7,TRUE)</f>
        <v>1</v>
      </c>
      <c r="S77" s="8">
        <v>1</v>
      </c>
      <c r="T77" s="8">
        <f>VLOOKUP(H77,'Relevé T4_2018'!A2:G835,7,TRUE)</f>
        <v>1</v>
      </c>
      <c r="U77" s="8">
        <f t="shared" si="3"/>
        <v>0</v>
      </c>
      <c r="V77" s="8">
        <f t="shared" si="4"/>
        <v>0</v>
      </c>
      <c r="W77" s="7">
        <v>551</v>
      </c>
      <c r="X77" s="7">
        <f>VLOOKUP(H77,'Relevé T2_2019'!A2:L837,11,TRUE)</f>
        <v>539</v>
      </c>
      <c r="Y77" s="60">
        <f>VLOOKUP(H77,Feuil1!A2:Q837,11,TRUE)</f>
        <v>586</v>
      </c>
      <c r="Z77" s="60">
        <f t="shared" si="5"/>
        <v>1676</v>
      </c>
      <c r="AA77" s="14">
        <v>20.192307692307701</v>
      </c>
      <c r="AB77" s="14">
        <f>VLOOKUP(H77,'Relevé T2_2019'!A2:L837,12,TRUE)</f>
        <v>20.56</v>
      </c>
      <c r="AC77" s="56">
        <f>VLOOKUP(H77,Feuil1!A2:Q837,12,TRUE)</f>
        <v>20.703703703703699</v>
      </c>
    </row>
    <row r="78" spans="1:29" x14ac:dyDescent="0.25">
      <c r="A78" s="5" t="s">
        <v>32</v>
      </c>
      <c r="B78" s="5" t="str">
        <f>VLOOKUP(C78,'Correspondance DEP_REGION'!20:121,2,FALSE)</f>
        <v>AUVERGNE - RHONE-ALPES</v>
      </c>
      <c r="C78" s="5" t="s">
        <v>33</v>
      </c>
      <c r="D78" s="6" t="s">
        <v>34</v>
      </c>
      <c r="E78" s="6" t="s">
        <v>1035</v>
      </c>
      <c r="F78" s="6" t="s">
        <v>485</v>
      </c>
      <c r="G78" s="5" t="s">
        <v>1041</v>
      </c>
      <c r="H78" s="23">
        <v>26420027000017</v>
      </c>
      <c r="I78" s="5" t="s">
        <v>57</v>
      </c>
      <c r="J78" s="5" t="s">
        <v>19</v>
      </c>
      <c r="K78" s="5"/>
      <c r="L78" s="53">
        <f>VLOOKUP(H78,Feuil1!A2:Q837,5,TRUE)</f>
        <v>6469</v>
      </c>
      <c r="M78" s="5">
        <f>VLOOKUP(H78,Feuil1!A2:Q837,6,TRUE)</f>
        <v>6465</v>
      </c>
      <c r="N78" s="49">
        <f>VLOOKUP(H78,Feuil1!A2:Q837,7,TRUE)</f>
        <v>0.99939999999999996</v>
      </c>
      <c r="O78" s="7" t="str">
        <f>VLOOKUP(H78,Feuil1!A2:Q837,4,TRUE)</f>
        <v>1</v>
      </c>
      <c r="P78" s="7">
        <v>3871</v>
      </c>
      <c r="Q78" s="7">
        <v>3866</v>
      </c>
      <c r="R78" s="49">
        <f>VLOOKUP(H78,'Relevé T2_2019'!A2:G835,7,TRUE)</f>
        <v>0.99850000000000005</v>
      </c>
      <c r="S78" s="8">
        <v>0.99870834409713205</v>
      </c>
      <c r="T78" s="8">
        <f>VLOOKUP(H78,'Relevé T4_2018'!A2:G835,7,TRUE)</f>
        <v>0.97146596858638712</v>
      </c>
      <c r="U78" s="8">
        <f t="shared" si="3"/>
        <v>2.7242375510744932E-2</v>
      </c>
      <c r="V78" s="8">
        <f t="shared" si="4"/>
        <v>2.7934031413612836E-2</v>
      </c>
      <c r="W78" s="7">
        <v>4435</v>
      </c>
      <c r="X78" s="7">
        <f>VLOOKUP(H78,'Relevé T2_2019'!A2:L837,11,TRUE)</f>
        <v>3765</v>
      </c>
      <c r="Y78" s="60">
        <f>VLOOKUP(H78,Feuil1!A2:Q837,11,TRUE)</f>
        <v>3791</v>
      </c>
      <c r="Z78" s="60">
        <f t="shared" si="5"/>
        <v>11991</v>
      </c>
      <c r="AA78" s="14">
        <v>0.147180548370409</v>
      </c>
      <c r="AB78" s="14">
        <f>VLOOKUP(H78,'Relevé T2_2019'!A2:L837,12,TRUE)</f>
        <v>-0.35685001710000003</v>
      </c>
      <c r="AC78" s="56">
        <f>VLOOKUP(H78,Feuil1!A2:Q837,12,TRUE)</f>
        <v>-0.41361175560711499</v>
      </c>
    </row>
    <row r="79" spans="1:29" ht="27.6" x14ac:dyDescent="0.25">
      <c r="A79" s="5" t="s">
        <v>32</v>
      </c>
      <c r="B79" s="5" t="str">
        <f>VLOOKUP(C79,'Correspondance DEP_REGION'!22:123,2,FALSE)</f>
        <v>AUVERGNE - RHONE-ALPES</v>
      </c>
      <c r="C79" s="5" t="s">
        <v>33</v>
      </c>
      <c r="D79" s="6" t="s">
        <v>34</v>
      </c>
      <c r="E79" s="6" t="s">
        <v>35</v>
      </c>
      <c r="F79" s="6" t="s">
        <v>950</v>
      </c>
      <c r="G79" s="5" t="s">
        <v>1044</v>
      </c>
      <c r="H79" s="23">
        <v>26420030400808</v>
      </c>
      <c r="I79" s="5" t="s">
        <v>50</v>
      </c>
      <c r="J79" s="5" t="s">
        <v>19</v>
      </c>
      <c r="K79" s="5" t="s">
        <v>9</v>
      </c>
      <c r="L79" s="53">
        <f>VLOOKUP(H79,Feuil1!A2:Q837,5,TRUE)</f>
        <v>19873</v>
      </c>
      <c r="M79" s="5">
        <f>VLOOKUP(H79,Feuil1!A2:Q837,6,TRUE)</f>
        <v>19844</v>
      </c>
      <c r="N79" s="49">
        <f>VLOOKUP(H79,Feuil1!A2:Q837,7,TRUE)</f>
        <v>0.99850000000000005</v>
      </c>
      <c r="O79" s="7" t="str">
        <f>VLOOKUP(H79,Feuil1!A2:Q837,4,TRUE)</f>
        <v>1</v>
      </c>
      <c r="P79" s="7">
        <v>13548</v>
      </c>
      <c r="Q79" s="7">
        <v>13523</v>
      </c>
      <c r="R79" s="49">
        <f>VLOOKUP(H79,'Relevé T2_2019'!A2:G835,7,TRUE)</f>
        <v>0.99850000000000005</v>
      </c>
      <c r="S79" s="8">
        <v>0.99815470918216698</v>
      </c>
      <c r="T79" s="8">
        <f>VLOOKUP(H79,'Relevé T4_2018'!A2:G835,7,TRUE)</f>
        <v>0.96430364494427112</v>
      </c>
      <c r="U79" s="8">
        <f t="shared" si="3"/>
        <v>3.3851064237895856E-2</v>
      </c>
      <c r="V79" s="8">
        <f t="shared" si="4"/>
        <v>3.4196355055728933E-2</v>
      </c>
      <c r="W79" s="7">
        <v>14294</v>
      </c>
      <c r="X79" s="7">
        <f>VLOOKUP(H79,'Relevé T2_2019'!A2:L837,11,TRUE)</f>
        <v>12536</v>
      </c>
      <c r="Y79" s="60">
        <f>VLOOKUP(H79,Feuil1!A2:Q837,11,TRUE)</f>
        <v>12656</v>
      </c>
      <c r="Z79" s="60">
        <f t="shared" si="5"/>
        <v>39486</v>
      </c>
      <c r="AA79" s="14">
        <v>5.70139761887156E-2</v>
      </c>
      <c r="AB79" s="14">
        <f>VLOOKUP(H79,'Relevé T2_2019'!A2:L837,12,TRUE)</f>
        <v>-0.39237070429999998</v>
      </c>
      <c r="AC79" s="56">
        <f>VLOOKUP(H79,Feuil1!A2:Q837,12,TRUE)</f>
        <v>-0.36222535779076798</v>
      </c>
    </row>
    <row r="80" spans="1:29" ht="27.6" x14ac:dyDescent="0.25">
      <c r="A80" s="5" t="s">
        <v>32</v>
      </c>
      <c r="B80" s="5" t="str">
        <f>VLOOKUP(C80,'Correspondance DEP_REGION'!10:133,2,FALSE)</f>
        <v>AUVERGNE - RHONE-ALPES</v>
      </c>
      <c r="C80" s="5" t="s">
        <v>33</v>
      </c>
      <c r="D80" s="6" t="s">
        <v>34</v>
      </c>
      <c r="E80" s="6" t="s">
        <v>1033</v>
      </c>
      <c r="F80" s="6" t="s">
        <v>954</v>
      </c>
      <c r="G80" s="5" t="s">
        <v>1034</v>
      </c>
      <c r="H80" s="23">
        <v>26420006400014</v>
      </c>
      <c r="I80" s="5"/>
      <c r="J80" s="5"/>
      <c r="K80" s="5"/>
      <c r="L80" s="53">
        <f>VLOOKUP(H80,Feuil1!A2:Q837,5,TRUE)</f>
        <v>1053</v>
      </c>
      <c r="M80" s="5">
        <f>VLOOKUP(H80,Feuil1!A2:Q837,6,TRUE)</f>
        <v>1051</v>
      </c>
      <c r="N80" s="49">
        <f>VLOOKUP(H80,Feuil1!A2:Q837,7,TRUE)</f>
        <v>0.99809999999999999</v>
      </c>
      <c r="O80" s="7" t="str">
        <f>VLOOKUP(H80,Feuil1!A2:Q837,4,TRUE)</f>
        <v>1</v>
      </c>
      <c r="P80" s="7">
        <v>730</v>
      </c>
      <c r="Q80" s="7">
        <v>721</v>
      </c>
      <c r="R80" s="49">
        <f>VLOOKUP(H80,'Relevé T2_2019'!A2:G835,7,TRUE)</f>
        <v>0.998</v>
      </c>
      <c r="S80" s="8">
        <v>0.98767123287671199</v>
      </c>
      <c r="T80" s="8">
        <f>VLOOKUP(H80,'Relevé T4_2018'!A2:G835,7,TRUE)</f>
        <v>0.99903753609239709</v>
      </c>
      <c r="U80" s="8">
        <f t="shared" si="3"/>
        <v>-1.1366303215685103E-2</v>
      </c>
      <c r="V80" s="8">
        <f t="shared" si="4"/>
        <v>-9.3753609239710656E-4</v>
      </c>
      <c r="W80" s="7">
        <v>479</v>
      </c>
      <c r="X80" s="7">
        <f>VLOOKUP(H80,'Relevé T2_2019'!A2:L837,11,TRUE)</f>
        <v>368</v>
      </c>
      <c r="Y80" s="60">
        <f>VLOOKUP(H80,Feuil1!A2:Q837,11,TRUE)</f>
        <v>423</v>
      </c>
      <c r="Z80" s="60">
        <f t="shared" si="5"/>
        <v>1270</v>
      </c>
      <c r="AA80" s="14">
        <v>-0.33564493758668501</v>
      </c>
      <c r="AB80" s="14">
        <f>VLOOKUP(H80,'Relevé T2_2019'!A2:L837,12,TRUE)</f>
        <v>-0.63163163160000002</v>
      </c>
      <c r="AC80" s="56">
        <f>VLOOKUP(H80,Feuil1!A2:Q837,12,TRUE)</f>
        <v>-0.59752616555661298</v>
      </c>
    </row>
    <row r="81" spans="1:29" ht="27.6" x14ac:dyDescent="0.25">
      <c r="A81" s="5" t="s">
        <v>32</v>
      </c>
      <c r="B81" s="5" t="str">
        <f>VLOOKUP(C81,'Correspondance DEP_REGION'!17:140,2,FALSE)</f>
        <v>AUVERGNE - RHONE-ALPES</v>
      </c>
      <c r="C81" s="5" t="s">
        <v>33</v>
      </c>
      <c r="D81" s="6" t="s">
        <v>34</v>
      </c>
      <c r="E81" s="6" t="s">
        <v>1031</v>
      </c>
      <c r="F81" s="6" t="s">
        <v>132</v>
      </c>
      <c r="G81" s="5" t="s">
        <v>1032</v>
      </c>
      <c r="H81" s="23">
        <v>26420003100013</v>
      </c>
      <c r="I81" s="5" t="s">
        <v>71</v>
      </c>
      <c r="J81" s="5"/>
      <c r="K81" s="5"/>
      <c r="L81" s="53">
        <f>VLOOKUP(H81,Feuil1!A2:Q837,5,TRUE)</f>
        <v>2641</v>
      </c>
      <c r="M81" s="5">
        <f>VLOOKUP(H81,Feuil1!A2:Q837,6,TRUE)</f>
        <v>2583</v>
      </c>
      <c r="N81" s="49">
        <f>VLOOKUP(H81,Feuil1!A2:Q837,7,TRUE)</f>
        <v>0.97799999999999998</v>
      </c>
      <c r="O81" s="7" t="str">
        <f>VLOOKUP(H81,Feuil1!A2:Q837,4,TRUE)</f>
        <v>1</v>
      </c>
      <c r="P81" s="7">
        <v>701</v>
      </c>
      <c r="Q81" s="7">
        <v>686</v>
      </c>
      <c r="R81" s="49">
        <f>VLOOKUP(H81,'Relevé T2_2019'!A2:G835,7,TRUE)</f>
        <v>0.98009999999999997</v>
      </c>
      <c r="S81" s="8">
        <v>0.97860199714693297</v>
      </c>
      <c r="T81" s="8">
        <f>VLOOKUP(H81,'Relevé T4_2018'!A2:G835,7,TRUE)</f>
        <v>0.97549019607843113</v>
      </c>
      <c r="U81" s="8">
        <f t="shared" si="3"/>
        <v>3.1118010685018405E-3</v>
      </c>
      <c r="V81" s="8">
        <f t="shared" si="4"/>
        <v>2.5098039215688539E-3</v>
      </c>
      <c r="W81" s="7">
        <v>594</v>
      </c>
      <c r="X81" s="7">
        <f>VLOOKUP(H81,'Relevé T2_2019'!A2:L837,11,TRUE)</f>
        <v>2172</v>
      </c>
      <c r="Y81" s="60">
        <f>VLOOKUP(H81,Feuil1!A2:Q837,11,TRUE)</f>
        <v>2489</v>
      </c>
      <c r="Z81" s="60">
        <f t="shared" si="5"/>
        <v>5255</v>
      </c>
      <c r="AA81" s="14">
        <v>-0.134110787172012</v>
      </c>
      <c r="AB81" s="14">
        <f>VLOOKUP(H81,'Relevé T2_2019'!A2:L837,12,TRUE)</f>
        <v>-0.2141823444</v>
      </c>
      <c r="AC81" s="56">
        <f>VLOOKUP(H81,Feuil1!A2:Q837,12,TRUE)</f>
        <v>-3.6391792489353397E-2</v>
      </c>
    </row>
    <row r="82" spans="1:29" x14ac:dyDescent="0.25">
      <c r="A82" s="5" t="s">
        <v>32</v>
      </c>
      <c r="B82" s="5" t="str">
        <f>VLOOKUP(C82,'Correspondance DEP_REGION'!1:102,2,FALSE)</f>
        <v>AUVERGNE - RHONE-ALPES</v>
      </c>
      <c r="C82" s="5" t="s">
        <v>33</v>
      </c>
      <c r="D82" s="6" t="s">
        <v>34</v>
      </c>
      <c r="E82" s="6" t="s">
        <v>1037</v>
      </c>
      <c r="F82" s="6" t="s">
        <v>63</v>
      </c>
      <c r="G82" s="5" t="s">
        <v>1038</v>
      </c>
      <c r="H82" s="23">
        <v>26420009800012</v>
      </c>
      <c r="I82" s="5" t="s">
        <v>57</v>
      </c>
      <c r="J82" s="5"/>
      <c r="K82" s="5"/>
      <c r="L82" s="53">
        <f>VLOOKUP(H82,Feuil1!A2:Q837,5,TRUE)</f>
        <v>781</v>
      </c>
      <c r="M82" s="5">
        <f>VLOOKUP(H82,Feuil1!A2:Q837,6,TRUE)</f>
        <v>730</v>
      </c>
      <c r="N82" s="49">
        <f>VLOOKUP(H82,Feuil1!A2:Q837,7,TRUE)</f>
        <v>0.93469999999999998</v>
      </c>
      <c r="O82" s="7" t="str">
        <f>VLOOKUP(H82,Feuil1!A2:Q837,4,TRUE)</f>
        <v>1</v>
      </c>
      <c r="P82" s="7">
        <v>565</v>
      </c>
      <c r="Q82" s="7">
        <v>516</v>
      </c>
      <c r="R82" s="49">
        <f>VLOOKUP(H82,'Relevé T2_2019'!A2:G835,7,TRUE)</f>
        <v>0.9345</v>
      </c>
      <c r="S82" s="8">
        <v>0.91327433628318599</v>
      </c>
      <c r="T82" s="8">
        <f>VLOOKUP(H82,'Relevé T4_2018'!A2:G835,7,TRUE)</f>
        <v>0.93802816901408403</v>
      </c>
      <c r="U82" s="8">
        <f t="shared" si="3"/>
        <v>-2.475383273089804E-2</v>
      </c>
      <c r="V82" s="8">
        <f t="shared" si="4"/>
        <v>-3.3281690140840592E-3</v>
      </c>
      <c r="W82" s="7">
        <v>565</v>
      </c>
      <c r="X82" s="7">
        <f>VLOOKUP(H82,'Relevé T2_2019'!A2:L837,11,TRUE)</f>
        <v>478</v>
      </c>
      <c r="Y82" s="60">
        <f>VLOOKUP(H82,Feuil1!A2:Q837,11,TRUE)</f>
        <v>507</v>
      </c>
      <c r="Z82" s="60">
        <f t="shared" si="5"/>
        <v>1550</v>
      </c>
      <c r="AA82" s="14">
        <v>9.4961240310077494E-2</v>
      </c>
      <c r="AB82" s="14">
        <f>VLOOKUP(H82,'Relevé T2_2019'!A2:L837,12,TRUE)</f>
        <v>-0.34340659340000002</v>
      </c>
      <c r="AC82" s="56">
        <f>VLOOKUP(H82,Feuil1!A2:Q837,12,TRUE)</f>
        <v>-0.30547945205479499</v>
      </c>
    </row>
    <row r="83" spans="1:29" x14ac:dyDescent="0.25">
      <c r="A83" s="5" t="s">
        <v>32</v>
      </c>
      <c r="B83" s="5" t="str">
        <f>VLOOKUP(C83,'Correspondance DEP_REGION'!1:102,2,FALSE)</f>
        <v>AUVERGNE - RHONE-ALPES</v>
      </c>
      <c r="C83" s="5" t="s">
        <v>33</v>
      </c>
      <c r="D83" s="6" t="s">
        <v>34</v>
      </c>
      <c r="E83" s="6" t="s">
        <v>35</v>
      </c>
      <c r="F83" s="6" t="s">
        <v>36</v>
      </c>
      <c r="G83" s="5" t="s">
        <v>37</v>
      </c>
      <c r="H83" s="23">
        <v>13001561300016</v>
      </c>
      <c r="I83" s="5" t="s">
        <v>38</v>
      </c>
      <c r="J83" s="5" t="s">
        <v>19</v>
      </c>
      <c r="K83" s="5"/>
      <c r="L83" s="53">
        <f>VLOOKUP(H83,Feuil1!A2:Q837,5,TRUE)</f>
        <v>1408</v>
      </c>
      <c r="M83" s="5">
        <f>VLOOKUP(H83,Feuil1!A2:Q837,6,TRUE)</f>
        <v>1366</v>
      </c>
      <c r="N83" s="49">
        <f>VLOOKUP(H83,Feuil1!A2:Q837,7,TRUE)</f>
        <v>0.97019999999999995</v>
      </c>
      <c r="O83" s="7" t="str">
        <f>VLOOKUP(H83,Feuil1!A2:Q837,4,TRUE)</f>
        <v>1</v>
      </c>
      <c r="P83" s="7">
        <v>434</v>
      </c>
      <c r="Q83" s="7">
        <v>366</v>
      </c>
      <c r="R83" s="49">
        <f>VLOOKUP(H83,'Relevé T2_2019'!A2:G835,7,TRUE)</f>
        <v>0.97619999999999996</v>
      </c>
      <c r="S83" s="8">
        <v>0.84331797235022998</v>
      </c>
      <c r="T83" s="8">
        <f>VLOOKUP(H83,'Relevé T4_2018'!A2:G835,7,TRUE)</f>
        <v>0.63434163701067603</v>
      </c>
      <c r="U83" s="8">
        <f t="shared" si="3"/>
        <v>0.20897633533955395</v>
      </c>
      <c r="V83" s="8">
        <f t="shared" si="4"/>
        <v>0.33585836298932392</v>
      </c>
      <c r="W83" s="7">
        <v>434</v>
      </c>
      <c r="X83" s="7">
        <f>VLOOKUP(H83,'Relevé T2_2019'!A2:L837,11,TRUE)</f>
        <v>482</v>
      </c>
      <c r="Y83" s="60">
        <f>VLOOKUP(H83,Feuil1!A2:Q837,11,TRUE)</f>
        <v>478</v>
      </c>
      <c r="Z83" s="60">
        <f t="shared" si="5"/>
        <v>1394</v>
      </c>
      <c r="AA83" s="14">
        <v>0.185792349726776</v>
      </c>
      <c r="AB83" s="14">
        <f>VLOOKUP(H83,'Relevé T2_2019'!A2:L837,12,TRUE)</f>
        <v>-0.62047244089999998</v>
      </c>
      <c r="AC83" s="56">
        <f>VLOOKUP(H83,Feuil1!A2:Q837,12,TRUE)</f>
        <v>-0.65007320644216704</v>
      </c>
    </row>
    <row r="84" spans="1:29" x14ac:dyDescent="0.25">
      <c r="A84" s="5" t="s">
        <v>32</v>
      </c>
      <c r="B84" s="5" t="str">
        <f>VLOOKUP(C84,'Correspondance DEP_REGION'!1:102,2,FALSE)</f>
        <v>AUVERGNE - RHONE-ALPES</v>
      </c>
      <c r="C84" s="5" t="s">
        <v>33</v>
      </c>
      <c r="D84" s="6" t="s">
        <v>34</v>
      </c>
      <c r="E84" s="6" t="s">
        <v>1035</v>
      </c>
      <c r="F84" s="6" t="s">
        <v>576</v>
      </c>
      <c r="G84" s="5" t="s">
        <v>1047</v>
      </c>
      <c r="H84" s="23">
        <v>26420039500012</v>
      </c>
      <c r="I84" s="5" t="s">
        <v>65</v>
      </c>
      <c r="J84" s="5"/>
      <c r="K84" s="5"/>
      <c r="L84" s="53">
        <f>VLOOKUP(H84,Feuil1!A2:Q837,5,TRUE)</f>
        <v>89</v>
      </c>
      <c r="M84" s="5">
        <f>VLOOKUP(H84,Feuil1!A2:Q837,6,TRUE)</f>
        <v>83</v>
      </c>
      <c r="N84" s="49">
        <f>VLOOKUP(H84,Feuil1!A2:Q837,7,TRUE)</f>
        <v>0.93259999999999998</v>
      </c>
      <c r="O84" s="7" t="str">
        <f>VLOOKUP(H84,Feuil1!A2:Q837,4,TRUE)</f>
        <v>0</v>
      </c>
      <c r="P84" s="7">
        <v>159</v>
      </c>
      <c r="Q84" s="7">
        <v>133</v>
      </c>
      <c r="R84" s="49">
        <f>VLOOKUP(H84,'Relevé T2_2019'!A2:G835,7,TRUE)</f>
        <v>0.9355</v>
      </c>
      <c r="S84" s="8">
        <v>0.83647798742138402</v>
      </c>
      <c r="T84" s="8">
        <f>VLOOKUP(H84,'Relevé T4_2018'!A2:G835,7,TRUE)</f>
        <v>0.74007220216606506</v>
      </c>
      <c r="U84" s="8">
        <f t="shared" si="3"/>
        <v>9.6405785255318954E-2</v>
      </c>
      <c r="V84" s="8">
        <f t="shared" si="4"/>
        <v>0.19252779783393492</v>
      </c>
      <c r="W84" s="7">
        <v>199</v>
      </c>
      <c r="X84" s="7">
        <f>VLOOKUP(H84,'Relevé T2_2019'!A2:L837,11,TRUE)</f>
        <v>198</v>
      </c>
      <c r="Y84" s="60">
        <f>VLOOKUP(H84,Feuil1!A2:Q837,11,TRUE)</f>
        <v>223</v>
      </c>
      <c r="Z84" s="60">
        <f t="shared" si="5"/>
        <v>620</v>
      </c>
      <c r="AA84" s="14">
        <v>0.49624060150375998</v>
      </c>
      <c r="AB84" s="14">
        <f>VLOOKUP(H84,'Relevé T2_2019'!A2:L837,12,TRUE)</f>
        <v>1.275862069</v>
      </c>
      <c r="AC84" s="56">
        <f>VLOOKUP(H84,Feuil1!A2:Q837,12,TRUE)</f>
        <v>1.68674698795181</v>
      </c>
    </row>
    <row r="85" spans="1:29" x14ac:dyDescent="0.25">
      <c r="A85" s="5" t="s">
        <v>32</v>
      </c>
      <c r="B85" s="5" t="str">
        <f>VLOOKUP(C85,'Correspondance DEP_REGION'!1:102,2,FALSE)</f>
        <v>AUVERGNE - RHONE-ALPES</v>
      </c>
      <c r="C85" s="5" t="s">
        <v>33</v>
      </c>
      <c r="D85" s="6" t="s">
        <v>34</v>
      </c>
      <c r="E85" s="6" t="s">
        <v>1033</v>
      </c>
      <c r="F85" s="6" t="s">
        <v>63</v>
      </c>
      <c r="G85" s="5" t="s">
        <v>1049</v>
      </c>
      <c r="H85" s="23">
        <v>26420396900037</v>
      </c>
      <c r="I85" s="5" t="s">
        <v>50</v>
      </c>
      <c r="J85" s="5" t="s">
        <v>19</v>
      </c>
      <c r="K85" s="5"/>
      <c r="L85" s="53">
        <f>VLOOKUP(H85,Feuil1!A2:Q837,5,TRUE)</f>
        <v>5072</v>
      </c>
      <c r="M85" s="5">
        <f>VLOOKUP(H85,Feuil1!A2:Q837,6,TRUE)</f>
        <v>5063</v>
      </c>
      <c r="N85" s="49">
        <f>VLOOKUP(H85,Feuil1!A2:Q837,7,TRUE)</f>
        <v>0.99819999999999998</v>
      </c>
      <c r="O85" s="7" t="str">
        <f>VLOOKUP(H85,Feuil1!A2:Q837,4,TRUE)</f>
        <v>1</v>
      </c>
      <c r="P85" s="7">
        <v>2602</v>
      </c>
      <c r="Q85" s="7">
        <v>2128</v>
      </c>
      <c r="R85" s="49">
        <f>VLOOKUP(H85,'Relevé T2_2019'!A2:G835,7,TRUE)</f>
        <v>0.99960000000000004</v>
      </c>
      <c r="S85" s="8">
        <v>0.81783243658724103</v>
      </c>
      <c r="T85" s="8">
        <f>VLOOKUP(H85,'Relevé T4_2018'!A2:G835,7,TRUE)</f>
        <v>0.12190221031480201</v>
      </c>
      <c r="U85" s="8">
        <f t="shared" si="3"/>
        <v>0.69593022627243906</v>
      </c>
      <c r="V85" s="8">
        <f t="shared" si="4"/>
        <v>0.876297789685198</v>
      </c>
      <c r="W85" s="7">
        <v>3044</v>
      </c>
      <c r="X85" s="7">
        <f>VLOOKUP(H85,'Relevé T2_2019'!A2:L837,11,TRUE)</f>
        <v>2585</v>
      </c>
      <c r="Y85" s="60">
        <f>VLOOKUP(H85,Feuil1!A2:Q837,11,TRUE)</f>
        <v>2784</v>
      </c>
      <c r="Z85" s="60">
        <f t="shared" si="5"/>
        <v>8413</v>
      </c>
      <c r="AA85" s="14">
        <v>0.43045112781954897</v>
      </c>
      <c r="AB85" s="14">
        <f>VLOOKUP(H85,'Relevé T2_2019'!A2:L837,12,TRUE)</f>
        <v>-0.51682242990000005</v>
      </c>
      <c r="AC85" s="56">
        <f>VLOOKUP(H85,Feuil1!A2:Q837,12,TRUE)</f>
        <v>-0.45012838238198699</v>
      </c>
    </row>
    <row r="86" spans="1:29" ht="27.6" x14ac:dyDescent="0.25">
      <c r="A86" s="5" t="s">
        <v>32</v>
      </c>
      <c r="B86" s="5" t="str">
        <f>VLOOKUP(C86,'Correspondance DEP_REGION'!1:102,2,FALSE)</f>
        <v>AUVERGNE - RHONE-ALPES</v>
      </c>
      <c r="C86" s="5" t="s">
        <v>33</v>
      </c>
      <c r="D86" s="6" t="s">
        <v>34</v>
      </c>
      <c r="E86" s="6" t="s">
        <v>1035</v>
      </c>
      <c r="F86" s="6" t="s">
        <v>63</v>
      </c>
      <c r="G86" s="5" t="s">
        <v>1036</v>
      </c>
      <c r="H86" s="23">
        <v>26420008000028</v>
      </c>
      <c r="I86" s="5" t="s">
        <v>71</v>
      </c>
      <c r="J86" s="5"/>
      <c r="K86" s="5"/>
      <c r="L86" s="53">
        <f>VLOOKUP(H86,Feuil1!A2:Q837,5,TRUE)</f>
        <v>851</v>
      </c>
      <c r="M86" s="5">
        <f>VLOOKUP(H86,Feuil1!A2:Q837,6,TRUE)</f>
        <v>746</v>
      </c>
      <c r="N86" s="49">
        <f>VLOOKUP(H86,Feuil1!A2:Q837,7,TRUE)</f>
        <v>0.87660000000000005</v>
      </c>
      <c r="O86" s="7" t="str">
        <f>VLOOKUP(H86,Feuil1!A2:Q837,4,TRUE)</f>
        <v>1</v>
      </c>
      <c r="P86" s="7">
        <v>382</v>
      </c>
      <c r="Q86" s="7">
        <v>280</v>
      </c>
      <c r="R86" s="49">
        <f>VLOOKUP(H86,'Relevé T2_2019'!A2:G835,7,TRUE)</f>
        <v>0.88019999999999998</v>
      </c>
      <c r="S86" s="8">
        <v>0.73298429319371705</v>
      </c>
      <c r="T86" s="8">
        <f>VLOOKUP(H86,'Relevé T4_2018'!A2:G835,7,TRUE)</f>
        <v>0.81434599156118104</v>
      </c>
      <c r="U86" s="8">
        <f t="shared" si="3"/>
        <v>-8.1361698367463986E-2</v>
      </c>
      <c r="V86" s="8">
        <f t="shared" si="4"/>
        <v>6.2254008438819008E-2</v>
      </c>
      <c r="W86" s="7">
        <v>362</v>
      </c>
      <c r="X86" s="7">
        <f>VLOOKUP(H86,'Relevé T2_2019'!A2:L837,11,TRUE)</f>
        <v>294</v>
      </c>
      <c r="Y86" s="60">
        <f>VLOOKUP(H86,Feuil1!A2:Q837,11,TRUE)</f>
        <v>373</v>
      </c>
      <c r="Z86" s="60">
        <f t="shared" si="5"/>
        <v>1029</v>
      </c>
      <c r="AA86" s="14">
        <v>0.29285714285714298</v>
      </c>
      <c r="AB86" s="14">
        <f>VLOOKUP(H86,'Relevé T2_2019'!A2:L837,12,TRUE)</f>
        <v>-0.59166666670000001</v>
      </c>
      <c r="AC86" s="56">
        <f>VLOOKUP(H86,Feuil1!A2:Q837,12,TRUE)</f>
        <v>-0.5</v>
      </c>
    </row>
    <row r="87" spans="1:29" x14ac:dyDescent="0.25">
      <c r="A87" s="5" t="s">
        <v>32</v>
      </c>
      <c r="B87" s="5" t="str">
        <f>VLOOKUP(C87,'Correspondance DEP_REGION'!1:102,2,FALSE)</f>
        <v>AUVERGNE - RHONE-ALPES</v>
      </c>
      <c r="C87" s="5" t="s">
        <v>33</v>
      </c>
      <c r="D87" s="6" t="s">
        <v>34</v>
      </c>
      <c r="E87" s="6" t="s">
        <v>204</v>
      </c>
      <c r="F87" s="6" t="s">
        <v>205</v>
      </c>
      <c r="G87" s="5" t="s">
        <v>206</v>
      </c>
      <c r="H87" s="23">
        <v>20003493200018</v>
      </c>
      <c r="I87" s="5" t="s">
        <v>57</v>
      </c>
      <c r="J87" s="5" t="s">
        <v>19</v>
      </c>
      <c r="K87" s="5"/>
      <c r="L87" s="53">
        <f>VLOOKUP(H87,Feuil1!A2:Q837,5,TRUE)</f>
        <v>4830</v>
      </c>
      <c r="M87" s="5">
        <f>VLOOKUP(H87,Feuil1!A2:Q837,6,TRUE)</f>
        <v>4446</v>
      </c>
      <c r="N87" s="49">
        <f>VLOOKUP(H87,Feuil1!A2:Q837,7,TRUE)</f>
        <v>0.92049999999999998</v>
      </c>
      <c r="O87" s="7" t="str">
        <f>VLOOKUP(H87,Feuil1!A2:Q837,4,TRUE)</f>
        <v>0</v>
      </c>
      <c r="P87" s="7">
        <v>2145</v>
      </c>
      <c r="Q87" s="7">
        <v>1563</v>
      </c>
      <c r="R87" s="49">
        <f>VLOOKUP(H87,'Relevé T2_2019'!A2:G835,7,TRUE)</f>
        <v>0.89959999999999996</v>
      </c>
      <c r="S87" s="8">
        <v>0.728671328671329</v>
      </c>
      <c r="T87" s="8">
        <f>VLOOKUP(H87,'Relevé T4_2018'!A2:G835,7,TRUE)</f>
        <v>0.40312499999999996</v>
      </c>
      <c r="U87" s="8">
        <f t="shared" si="3"/>
        <v>0.32554632867132904</v>
      </c>
      <c r="V87" s="8">
        <f t="shared" si="4"/>
        <v>0.51737500000000003</v>
      </c>
      <c r="W87" s="7">
        <v>3425</v>
      </c>
      <c r="X87" s="7">
        <f>VLOOKUP(H87,'Relevé T2_2019'!A2:L837,11,TRUE)</f>
        <v>2862</v>
      </c>
      <c r="Y87" s="60">
        <f>VLOOKUP(H87,Feuil1!A2:Q837,11,TRUE)</f>
        <v>2902</v>
      </c>
      <c r="Z87" s="60">
        <f t="shared" si="5"/>
        <v>9189</v>
      </c>
      <c r="AA87" s="14">
        <v>1.1912987843889999</v>
      </c>
      <c r="AB87" s="14">
        <f>VLOOKUP(H87,'Relevé T2_2019'!A2:L837,12,TRUE)</f>
        <v>-0.33457335500000002</v>
      </c>
      <c r="AC87" s="56">
        <f>VLOOKUP(H87,Feuil1!A2:Q837,12,TRUE)</f>
        <v>-0.34727845254160999</v>
      </c>
    </row>
    <row r="88" spans="1:29" ht="27.6" x14ac:dyDescent="0.25">
      <c r="A88" s="5" t="s">
        <v>32</v>
      </c>
      <c r="B88" s="5" t="str">
        <f>VLOOKUP(C88,'Correspondance DEP_REGION'!1:102,2,FALSE)</f>
        <v>AUVERGNE - RHONE-ALPES</v>
      </c>
      <c r="C88" s="5" t="s">
        <v>33</v>
      </c>
      <c r="D88" s="6" t="s">
        <v>34</v>
      </c>
      <c r="E88" s="6" t="s">
        <v>1033</v>
      </c>
      <c r="F88" s="6" t="s">
        <v>69</v>
      </c>
      <c r="G88" s="5" t="s">
        <v>1048</v>
      </c>
      <c r="H88" s="23">
        <v>26420041100017</v>
      </c>
      <c r="I88" s="5" t="s">
        <v>65</v>
      </c>
      <c r="J88" s="5"/>
      <c r="K88" s="5"/>
      <c r="L88" s="53">
        <f>VLOOKUP(H88,Feuil1!A2:Q837,5,TRUE)</f>
        <v>286</v>
      </c>
      <c r="M88" s="5">
        <f>VLOOKUP(H88,Feuil1!A2:Q837,6,TRUE)</f>
        <v>82</v>
      </c>
      <c r="N88" s="49">
        <f>VLOOKUP(H88,Feuil1!A2:Q837,7,TRUE)</f>
        <v>0.28670000000000001</v>
      </c>
      <c r="O88" s="7" t="str">
        <f>VLOOKUP(H88,Feuil1!A2:Q837,4,TRUE)</f>
        <v>0</v>
      </c>
      <c r="P88" s="7">
        <v>126</v>
      </c>
      <c r="Q88" s="7">
        <v>54</v>
      </c>
      <c r="R88" s="49">
        <f>VLOOKUP(H88,'Relevé T2_2019'!A2:G835,7,TRUE)</f>
        <v>0.25619999999999998</v>
      </c>
      <c r="S88" s="8">
        <v>0.42857142857142899</v>
      </c>
      <c r="T88" s="8">
        <f>VLOOKUP(H88,'Relevé T4_2018'!A2:G835,7,TRUE)</f>
        <v>0.32673267326732702</v>
      </c>
      <c r="U88" s="8">
        <f t="shared" si="3"/>
        <v>0.10183875530410197</v>
      </c>
      <c r="V88" s="8">
        <f t="shared" si="4"/>
        <v>-4.0032673267327012E-2</v>
      </c>
      <c r="W88" s="7">
        <v>188</v>
      </c>
      <c r="X88" s="7">
        <f>VLOOKUP(H88,'Relevé T2_2019'!A2:L837,11,TRUE)</f>
        <v>198</v>
      </c>
      <c r="Y88" s="60">
        <f>VLOOKUP(H88,Feuil1!A2:Q837,11,TRUE)</f>
        <v>229</v>
      </c>
      <c r="Z88" s="60">
        <f t="shared" si="5"/>
        <v>615</v>
      </c>
      <c r="AA88" s="14">
        <v>2.4814814814814801</v>
      </c>
      <c r="AB88" s="14">
        <f>VLOOKUP(H88,'Relevé T2_2019'!A2:L837,12,TRUE)</f>
        <v>1.3855421687</v>
      </c>
      <c r="AC88" s="56">
        <f>VLOOKUP(H88,Feuil1!A2:Q837,12,TRUE)</f>
        <v>1.7926829268292701</v>
      </c>
    </row>
    <row r="89" spans="1:29" x14ac:dyDescent="0.25">
      <c r="A89" s="5" t="s">
        <v>32</v>
      </c>
      <c r="B89" s="5" t="str">
        <f>VLOOKUP(C89,'Correspondance DEP_REGION'!1:102,2,FALSE)</f>
        <v>AUVERGNE - RHONE-ALPES</v>
      </c>
      <c r="C89" s="5" t="s">
        <v>33</v>
      </c>
      <c r="D89" s="6" t="s">
        <v>34</v>
      </c>
      <c r="E89" s="6" t="s">
        <v>1033</v>
      </c>
      <c r="F89" s="6" t="s">
        <v>132</v>
      </c>
      <c r="G89" s="5" t="s">
        <v>1040</v>
      </c>
      <c r="H89" s="23">
        <v>26420023900012</v>
      </c>
      <c r="I89" s="5" t="s">
        <v>65</v>
      </c>
      <c r="J89" s="5"/>
      <c r="K89" s="5"/>
      <c r="L89" s="53">
        <f>VLOOKUP(H89,Feuil1!A2:Q837,5,TRUE)</f>
        <v>313</v>
      </c>
      <c r="M89" s="5">
        <f>VLOOKUP(H89,Feuil1!A2:Q837,6,TRUE)</f>
        <v>61</v>
      </c>
      <c r="N89" s="49">
        <f>VLOOKUP(H89,Feuil1!A2:Q837,7,TRUE)</f>
        <v>0.19489999999999999</v>
      </c>
      <c r="O89" s="7" t="str">
        <f>VLOOKUP(H89,Feuil1!A2:Q837,4,TRUE)</f>
        <v>0</v>
      </c>
      <c r="P89" s="7">
        <v>150</v>
      </c>
      <c r="Q89" s="7">
        <v>38</v>
      </c>
      <c r="R89" s="49">
        <f>VLOOKUP(H89,'Relevé T2_2019'!A2:G835,7,TRUE)</f>
        <v>0.1988</v>
      </c>
      <c r="S89" s="8">
        <v>0.25333333333333302</v>
      </c>
      <c r="T89" s="8">
        <f>VLOOKUP(H89,'Relevé T4_2018'!A2:G835,7,TRUE)</f>
        <v>0.28637413394919203</v>
      </c>
      <c r="U89" s="8">
        <f t="shared" si="3"/>
        <v>-3.3040800615859012E-2</v>
      </c>
      <c r="V89" s="8">
        <f t="shared" si="4"/>
        <v>-9.1474133949192044E-2</v>
      </c>
      <c r="W89" s="7">
        <v>383</v>
      </c>
      <c r="X89" s="7">
        <f>VLOOKUP(H89,'Relevé T2_2019'!A2:L837,11,TRUE)</f>
        <v>315</v>
      </c>
      <c r="Y89" s="60">
        <f>VLOOKUP(H89,Feuil1!A2:Q837,11,TRUE)</f>
        <v>361</v>
      </c>
      <c r="Z89" s="60">
        <f t="shared" si="5"/>
        <v>1059</v>
      </c>
      <c r="AA89" s="14">
        <v>9.0789473684210495</v>
      </c>
      <c r="AB89" s="14">
        <f>VLOOKUP(H89,'Relevé T2_2019'!A2:L837,12,TRUE)</f>
        <v>3.5652173913</v>
      </c>
      <c r="AC89" s="56">
        <f>VLOOKUP(H89,Feuil1!A2:Q837,12,TRUE)</f>
        <v>4.9180327868852496</v>
      </c>
    </row>
    <row r="90" spans="1:29" x14ac:dyDescent="0.25">
      <c r="A90" s="5" t="s">
        <v>32</v>
      </c>
      <c r="B90" s="5" t="str">
        <f>VLOOKUP(C90,'Correspondance DEP_REGION'!11:112,2,FALSE)</f>
        <v>AUVERGNE - RHONE-ALPES</v>
      </c>
      <c r="C90" s="5" t="s">
        <v>1444</v>
      </c>
      <c r="D90" s="6" t="s">
        <v>1445</v>
      </c>
      <c r="E90" s="6" t="s">
        <v>1448</v>
      </c>
      <c r="F90" s="6" t="s">
        <v>63</v>
      </c>
      <c r="G90" s="5" t="s">
        <v>1449</v>
      </c>
      <c r="H90" s="23">
        <v>26630778400014</v>
      </c>
      <c r="I90" s="5" t="s">
        <v>65</v>
      </c>
      <c r="J90" s="5" t="s">
        <v>19</v>
      </c>
      <c r="K90" s="5"/>
      <c r="L90" s="53">
        <f>VLOOKUP(H90,Feuil1!A2:Q837,5,TRUE)</f>
        <v>870</v>
      </c>
      <c r="M90" s="5">
        <f>VLOOKUP(H90,Feuil1!A2:Q837,6,TRUE)</f>
        <v>869</v>
      </c>
      <c r="N90" s="49">
        <f>VLOOKUP(H90,Feuil1!A2:Q837,7,TRUE)</f>
        <v>0.99890000000000001</v>
      </c>
      <c r="O90" s="7" t="str">
        <f>VLOOKUP(H90,Feuil1!A2:Q837,4,TRUE)</f>
        <v>1</v>
      </c>
      <c r="P90" s="7">
        <v>438</v>
      </c>
      <c r="Q90" s="7">
        <v>438</v>
      </c>
      <c r="R90" s="49">
        <f>VLOOKUP(H90,'Relevé T2_2019'!A2:G835,7,TRUE)</f>
        <v>1</v>
      </c>
      <c r="S90" s="8">
        <v>1</v>
      </c>
      <c r="T90" s="8">
        <f>VLOOKUP(H90,'Relevé T4_2018'!A2:G835,7,TRUE)</f>
        <v>0.9968847352024921</v>
      </c>
      <c r="U90" s="8">
        <f t="shared" si="3"/>
        <v>3.1152647975078995E-3</v>
      </c>
      <c r="V90" s="8">
        <f t="shared" si="4"/>
        <v>2.0152647975079097E-3</v>
      </c>
      <c r="W90" s="7">
        <v>703</v>
      </c>
      <c r="X90" s="7">
        <f>VLOOKUP(H90,'Relevé T2_2019'!A2:L837,11,TRUE)</f>
        <v>756</v>
      </c>
      <c r="Y90" s="60">
        <f>VLOOKUP(H90,Feuil1!A2:Q837,11,TRUE)</f>
        <v>801</v>
      </c>
      <c r="Z90" s="60">
        <f t="shared" si="5"/>
        <v>2260</v>
      </c>
      <c r="AA90" s="14">
        <v>0.60502283105022803</v>
      </c>
      <c r="AB90" s="14">
        <f>VLOOKUP(H90,'Relevé T2_2019'!A2:L837,12,TRUE)</f>
        <v>-0.2340425532</v>
      </c>
      <c r="AC90" s="56">
        <f>VLOOKUP(H90,Feuil1!A2:Q837,12,TRUE)</f>
        <v>-7.8250863060989606E-2</v>
      </c>
    </row>
    <row r="91" spans="1:29" ht="27.6" x14ac:dyDescent="0.25">
      <c r="A91" s="5" t="s">
        <v>32</v>
      </c>
      <c r="B91" s="5" t="str">
        <f>VLOOKUP(C91,'Correspondance DEP_REGION'!1:102,2,FALSE)</f>
        <v>AUVERGNE - RHONE-ALPES</v>
      </c>
      <c r="C91" s="5" t="s">
        <v>1444</v>
      </c>
      <c r="D91" s="6" t="s">
        <v>1445</v>
      </c>
      <c r="E91" s="6" t="s">
        <v>1446</v>
      </c>
      <c r="F91" s="6" t="s">
        <v>1100</v>
      </c>
      <c r="G91" s="5" t="s">
        <v>1447</v>
      </c>
      <c r="H91" s="23">
        <v>26630746100019</v>
      </c>
      <c r="I91" s="5" t="s">
        <v>18</v>
      </c>
      <c r="J91" s="5" t="s">
        <v>19</v>
      </c>
      <c r="K91" s="5" t="s">
        <v>9</v>
      </c>
      <c r="L91" s="53">
        <f>VLOOKUP(H91,Feuil1!A2:Q837,5,TRUE)</f>
        <v>19152</v>
      </c>
      <c r="M91" s="5">
        <f>VLOOKUP(H91,Feuil1!A2:Q837,6,TRUE)</f>
        <v>17967</v>
      </c>
      <c r="N91" s="49">
        <f>VLOOKUP(H91,Feuil1!A2:Q837,7,TRUE)</f>
        <v>0.93810000000000004</v>
      </c>
      <c r="O91" s="7" t="str">
        <f>VLOOKUP(H91,Feuil1!A2:Q837,4,TRUE)</f>
        <v>0</v>
      </c>
      <c r="P91" s="7">
        <v>9978</v>
      </c>
      <c r="Q91" s="7">
        <v>8907</v>
      </c>
      <c r="R91" s="49">
        <f>VLOOKUP(H91,'Relevé T2_2019'!A2:G835,7,TRUE)</f>
        <v>0.93789999999999996</v>
      </c>
      <c r="S91" s="8">
        <v>0.89266386049308499</v>
      </c>
      <c r="T91" s="8">
        <f>VLOOKUP(H91,'Relevé T4_2018'!A2:G835,7,TRUE)</f>
        <v>0.94098236503299804</v>
      </c>
      <c r="U91" s="8">
        <f t="shared" si="3"/>
        <v>-4.8318504539913043E-2</v>
      </c>
      <c r="V91" s="8">
        <f t="shared" si="4"/>
        <v>-2.8823650329979911E-3</v>
      </c>
      <c r="W91" s="7">
        <v>18696</v>
      </c>
      <c r="X91" s="7">
        <f>VLOOKUP(H91,'Relevé T2_2019'!A2:L837,11,TRUE)</f>
        <v>16034</v>
      </c>
      <c r="Y91" s="60">
        <f>VLOOKUP(H91,Feuil1!A2:Q837,11,TRUE)</f>
        <v>16681</v>
      </c>
      <c r="Z91" s="60">
        <f t="shared" si="5"/>
        <v>51411</v>
      </c>
      <c r="AA91" s="14">
        <v>1.0990232401482001</v>
      </c>
      <c r="AB91" s="14">
        <f>VLOOKUP(H91,'Relevé T2_2019'!A2:L837,12,TRUE)</f>
        <v>-6.9305781299999994E-2</v>
      </c>
      <c r="AC91" s="56">
        <f>VLOOKUP(H91,Feuil1!A2:Q837,12,TRUE)</f>
        <v>-7.1575666499693893E-2</v>
      </c>
    </row>
    <row r="92" spans="1:29" x14ac:dyDescent="0.25">
      <c r="A92" s="5" t="s">
        <v>32</v>
      </c>
      <c r="B92" s="5" t="str">
        <f>VLOOKUP(C92,'Correspondance DEP_REGION'!1:102,2,FALSE)</f>
        <v>AUVERGNE - RHONE-ALPES</v>
      </c>
      <c r="C92" s="5" t="s">
        <v>1444</v>
      </c>
      <c r="D92" s="6" t="s">
        <v>1445</v>
      </c>
      <c r="E92" s="6" t="s">
        <v>1460</v>
      </c>
      <c r="F92" s="6" t="s">
        <v>325</v>
      </c>
      <c r="G92" s="5" t="s">
        <v>1461</v>
      </c>
      <c r="H92" s="23">
        <v>26630786700017</v>
      </c>
      <c r="I92" s="5" t="s">
        <v>38</v>
      </c>
      <c r="J92" s="5" t="s">
        <v>19</v>
      </c>
      <c r="K92" s="5"/>
      <c r="L92" s="53">
        <f>VLOOKUP(H92,Feuil1!A2:Q837,5,TRUE)</f>
        <v>2985</v>
      </c>
      <c r="M92" s="5">
        <f>VLOOKUP(H92,Feuil1!A2:Q837,6,TRUE)</f>
        <v>1839</v>
      </c>
      <c r="N92" s="49">
        <f>VLOOKUP(H92,Feuil1!A2:Q837,7,TRUE)</f>
        <v>0.61609999999999998</v>
      </c>
      <c r="O92" s="7" t="str">
        <f>VLOOKUP(H92,Feuil1!A2:Q837,4,TRUE)</f>
        <v>0</v>
      </c>
      <c r="P92" s="7">
        <v>2068</v>
      </c>
      <c r="Q92" s="7">
        <v>1253</v>
      </c>
      <c r="R92" s="49">
        <f>VLOOKUP(H92,'Relevé T2_2019'!A2:G835,7,TRUE)</f>
        <v>0.63219999999999998</v>
      </c>
      <c r="S92" s="8">
        <v>0.60589941972920702</v>
      </c>
      <c r="T92" s="8">
        <f>VLOOKUP(H92,'Relevé T4_2018'!A2:G835,7,TRUE)</f>
        <v>0.45457003785830202</v>
      </c>
      <c r="U92" s="8">
        <f t="shared" si="3"/>
        <v>0.151329381870905</v>
      </c>
      <c r="V92" s="8">
        <f t="shared" si="4"/>
        <v>0.16152996214169796</v>
      </c>
      <c r="W92" s="7">
        <v>2349</v>
      </c>
      <c r="X92" s="7">
        <f>VLOOKUP(H92,'Relevé T2_2019'!A2:L837,11,TRUE)</f>
        <v>1989</v>
      </c>
      <c r="Y92" s="60">
        <f>VLOOKUP(H92,Feuil1!A2:Q837,11,TRUE)</f>
        <v>2068</v>
      </c>
      <c r="Z92" s="60">
        <f t="shared" si="5"/>
        <v>6406</v>
      </c>
      <c r="AA92" s="14">
        <v>0.87470071827613705</v>
      </c>
      <c r="AB92" s="14">
        <f>VLOOKUP(H92,'Relevé T2_2019'!A2:L837,12,TRUE)</f>
        <v>2.2096608399999999E-2</v>
      </c>
      <c r="AC92" s="56">
        <f>VLOOKUP(H92,Feuil1!A2:Q837,12,TRUE)</f>
        <v>0.12452419793366</v>
      </c>
    </row>
    <row r="93" spans="1:29" x14ac:dyDescent="0.25">
      <c r="A93" s="5" t="s">
        <v>32</v>
      </c>
      <c r="B93" s="5" t="str">
        <f>VLOOKUP(C93,'Correspondance DEP_REGION'!1:102,2,FALSE)</f>
        <v>AUVERGNE - RHONE-ALPES</v>
      </c>
      <c r="C93" s="5" t="s">
        <v>1444</v>
      </c>
      <c r="D93" s="6" t="s">
        <v>1445</v>
      </c>
      <c r="E93" s="6" t="s">
        <v>1450</v>
      </c>
      <c r="F93" s="6" t="s">
        <v>63</v>
      </c>
      <c r="G93" s="5" t="s">
        <v>1451</v>
      </c>
      <c r="H93" s="23">
        <v>26630781800010</v>
      </c>
      <c r="I93" s="5" t="s">
        <v>18</v>
      </c>
      <c r="J93" s="5"/>
      <c r="K93" s="5"/>
      <c r="L93" s="53">
        <f>VLOOKUP(H93,Feuil1!A2:Q837,5,TRUE)</f>
        <v>1142</v>
      </c>
      <c r="M93" s="5">
        <f>VLOOKUP(H93,Feuil1!A2:Q837,6,TRUE)</f>
        <v>748</v>
      </c>
      <c r="N93" s="49">
        <f>VLOOKUP(H93,Feuil1!A2:Q837,7,TRUE)</f>
        <v>0.65500000000000003</v>
      </c>
      <c r="O93" s="7" t="str">
        <f>VLOOKUP(H93,Feuil1!A2:Q837,4,TRUE)</f>
        <v>1</v>
      </c>
      <c r="P93" s="7">
        <v>732</v>
      </c>
      <c r="Q93" s="7">
        <v>291</v>
      </c>
      <c r="R93" s="49">
        <f>VLOOKUP(H93,'Relevé T2_2019'!A2:G835,7,TRUE)</f>
        <v>0.68830000000000002</v>
      </c>
      <c r="S93" s="8">
        <v>0.39754098360655699</v>
      </c>
      <c r="T93" s="8">
        <f>VLOOKUP(H93,'Relevé T4_2018'!A2:G835,7,TRUE)</f>
        <v>0.83380681818181801</v>
      </c>
      <c r="U93" s="8">
        <f t="shared" si="3"/>
        <v>-0.43626583457526102</v>
      </c>
      <c r="V93" s="8">
        <f t="shared" si="4"/>
        <v>-0.17880681818181798</v>
      </c>
      <c r="W93" s="7">
        <v>529</v>
      </c>
      <c r="X93" s="7">
        <f>VLOOKUP(H93,'Relevé T2_2019'!A2:L837,11,TRUE)</f>
        <v>442</v>
      </c>
      <c r="Y93" s="60">
        <f>VLOOKUP(H93,Feuil1!A2:Q837,11,TRUE)</f>
        <v>515</v>
      </c>
      <c r="Z93" s="60">
        <f t="shared" si="5"/>
        <v>1486</v>
      </c>
      <c r="AA93" s="14">
        <v>0.81786941580756001</v>
      </c>
      <c r="AB93" s="14">
        <f>VLOOKUP(H93,'Relevé T2_2019'!A2:L837,12,TRUE)</f>
        <v>-0.49078341009999998</v>
      </c>
      <c r="AC93" s="56">
        <f>VLOOKUP(H93,Feuil1!A2:Q837,12,TRUE)</f>
        <v>-0.31149732620320902</v>
      </c>
    </row>
    <row r="94" spans="1:29" ht="27.6" x14ac:dyDescent="0.25">
      <c r="A94" s="5" t="s">
        <v>32</v>
      </c>
      <c r="B94" s="5" t="str">
        <f>VLOOKUP(C94,'Correspondance DEP_REGION'!1:102,2,FALSE)</f>
        <v>AUVERGNE - RHONE-ALPES</v>
      </c>
      <c r="C94" s="5" t="s">
        <v>1444</v>
      </c>
      <c r="D94" s="6" t="s">
        <v>1445</v>
      </c>
      <c r="E94" s="6" t="s">
        <v>1462</v>
      </c>
      <c r="F94" s="6" t="s">
        <v>63</v>
      </c>
      <c r="G94" s="5" t="s">
        <v>1463</v>
      </c>
      <c r="H94" s="23">
        <v>26630787500010</v>
      </c>
      <c r="I94" s="5" t="s">
        <v>18</v>
      </c>
      <c r="J94" s="5"/>
      <c r="K94" s="5"/>
      <c r="L94" s="53">
        <f>VLOOKUP(H94,Feuil1!A2:Q837,5,TRUE)</f>
        <v>1396</v>
      </c>
      <c r="M94" s="5">
        <f>VLOOKUP(H94,Feuil1!A2:Q837,6,TRUE)</f>
        <v>1078</v>
      </c>
      <c r="N94" s="49">
        <f>VLOOKUP(H94,Feuil1!A2:Q837,7,TRUE)</f>
        <v>0.7722</v>
      </c>
      <c r="O94" s="7" t="str">
        <f>VLOOKUP(H94,Feuil1!A2:Q837,4,TRUE)</f>
        <v>0</v>
      </c>
      <c r="P94" s="7">
        <v>671</v>
      </c>
      <c r="Q94" s="7">
        <v>250</v>
      </c>
      <c r="R94" s="49">
        <f>VLOOKUP(H94,'Relevé T2_2019'!A2:G835,7,TRUE)</f>
        <v>0.75149999999999995</v>
      </c>
      <c r="S94" s="8">
        <v>0.37257824143070001</v>
      </c>
      <c r="T94" s="8">
        <f>VLOOKUP(H94,'Relevé T4_2018'!A2:G835,7,TRUE)</f>
        <v>0.97336065573770503</v>
      </c>
      <c r="U94" s="8">
        <f t="shared" si="3"/>
        <v>-0.60078241430700507</v>
      </c>
      <c r="V94" s="8">
        <f t="shared" si="4"/>
        <v>-0.20116065573770503</v>
      </c>
      <c r="W94" s="7">
        <v>561</v>
      </c>
      <c r="X94" s="7">
        <f>VLOOKUP(H94,'Relevé T2_2019'!A2:L837,11,TRUE)</f>
        <v>511</v>
      </c>
      <c r="Y94" s="60">
        <f>VLOOKUP(H94,Feuil1!A2:Q837,11,TRUE)</f>
        <v>541</v>
      </c>
      <c r="Z94" s="60">
        <f t="shared" si="5"/>
        <v>1613</v>
      </c>
      <c r="AA94" s="14">
        <v>1.244</v>
      </c>
      <c r="AB94" s="14">
        <f>VLOOKUP(H94,'Relevé T2_2019'!A2:L837,12,TRUE)</f>
        <v>-0.33463541670000002</v>
      </c>
      <c r="AC94" s="56">
        <f>VLOOKUP(H94,Feuil1!A2:Q837,12,TRUE)</f>
        <v>-0.49814471243042702</v>
      </c>
    </row>
    <row r="95" spans="1:29" x14ac:dyDescent="0.25">
      <c r="A95" s="5" t="s">
        <v>32</v>
      </c>
      <c r="B95" s="5" t="str">
        <f>VLOOKUP(C95,'Correspondance DEP_REGION'!1:102,2,FALSE)</f>
        <v>AUVERGNE - RHONE-ALPES</v>
      </c>
      <c r="C95" s="5" t="s">
        <v>1444</v>
      </c>
      <c r="D95" s="6" t="s">
        <v>1445</v>
      </c>
      <c r="E95" s="6" t="s">
        <v>1452</v>
      </c>
      <c r="F95" s="6" t="s">
        <v>63</v>
      </c>
      <c r="G95" s="5" t="s">
        <v>1453</v>
      </c>
      <c r="H95" s="23">
        <v>26630783400017</v>
      </c>
      <c r="I95" s="5" t="s">
        <v>38</v>
      </c>
      <c r="J95" s="5" t="s">
        <v>19</v>
      </c>
      <c r="K95" s="5"/>
      <c r="L95" s="53">
        <f>VLOOKUP(H95,Feuil1!A2:Q837,5,TRUE)</f>
        <v>1316</v>
      </c>
      <c r="M95" s="5">
        <f>VLOOKUP(H95,Feuil1!A2:Q837,6,TRUE)</f>
        <v>0</v>
      </c>
      <c r="N95" s="49">
        <f>VLOOKUP(H95,Feuil1!A2:Q837,7,TRUE)</f>
        <v>0</v>
      </c>
      <c r="O95" s="7" t="str">
        <f>VLOOKUP(H95,Feuil1!A2:Q837,4,TRUE)</f>
        <v>0</v>
      </c>
      <c r="P95" s="7">
        <v>171</v>
      </c>
      <c r="Q95" s="7">
        <v>0</v>
      </c>
      <c r="R95" s="49">
        <f>VLOOKUP(H95,'Relevé T2_2019'!A2:G835,7,TRUE)</f>
        <v>0</v>
      </c>
      <c r="S95" s="8">
        <v>0</v>
      </c>
      <c r="T95" s="8">
        <f>VLOOKUP(H95,'Relevé T4_2018'!A2:G835,7,TRUE)</f>
        <v>0</v>
      </c>
      <c r="U95" s="8">
        <f t="shared" si="3"/>
        <v>0</v>
      </c>
      <c r="V95" s="8">
        <f t="shared" si="4"/>
        <v>0</v>
      </c>
      <c r="W95" s="7">
        <v>892</v>
      </c>
      <c r="X95" s="7">
        <f>VLOOKUP(H95,'Relevé T2_2019'!A2:L837,11,TRUE)</f>
        <v>889</v>
      </c>
      <c r="Y95" s="60">
        <f>VLOOKUP(H95,Feuil1!A2:Q837,11,TRUE)</f>
        <v>936</v>
      </c>
      <c r="Z95" s="60">
        <f t="shared" si="5"/>
        <v>2717</v>
      </c>
      <c r="AA95" s="14">
        <v>891</v>
      </c>
      <c r="AB95" s="14">
        <f>VLOOKUP(H95,'Relevé T2_2019'!A2:L837,12,TRUE)</f>
        <v>888</v>
      </c>
      <c r="AC95" s="56">
        <f>VLOOKUP(H95,Feuil1!A2:Q837,12,TRUE)</f>
        <v>936</v>
      </c>
    </row>
    <row r="96" spans="1:29" x14ac:dyDescent="0.25">
      <c r="A96" s="5" t="s">
        <v>32</v>
      </c>
      <c r="B96" s="5" t="str">
        <f>VLOOKUP(C96,'Correspondance DEP_REGION'!1:102,2,FALSE)</f>
        <v>AUVERGNE - RHONE-ALPES</v>
      </c>
      <c r="C96" s="5" t="s">
        <v>1444</v>
      </c>
      <c r="D96" s="6" t="s">
        <v>1445</v>
      </c>
      <c r="E96" s="6" t="s">
        <v>1454</v>
      </c>
      <c r="F96" s="6" t="s">
        <v>1455</v>
      </c>
      <c r="G96" s="5" t="s">
        <v>1456</v>
      </c>
      <c r="H96" s="23">
        <v>26630784200010</v>
      </c>
      <c r="I96" s="5" t="s">
        <v>18</v>
      </c>
      <c r="J96" s="5" t="s">
        <v>19</v>
      </c>
      <c r="K96" s="5"/>
      <c r="L96" s="53">
        <f>VLOOKUP(H96,Feuil1!A2:Q837,5,TRUE)</f>
        <v>3139</v>
      </c>
      <c r="M96" s="5">
        <f>VLOOKUP(H96,Feuil1!A2:Q837,6,TRUE)</f>
        <v>0</v>
      </c>
      <c r="N96" s="49">
        <f>VLOOKUP(H96,Feuil1!A2:Q837,7,TRUE)</f>
        <v>0</v>
      </c>
      <c r="O96" s="7" t="str">
        <f>VLOOKUP(H96,Feuil1!A2:Q837,4,TRUE)</f>
        <v>0</v>
      </c>
      <c r="P96" s="7">
        <v>1702</v>
      </c>
      <c r="Q96" s="7">
        <v>0</v>
      </c>
      <c r="R96" s="49">
        <f>VLOOKUP(H96,'Relevé T2_2019'!A2:G835,7,TRUE)</f>
        <v>0</v>
      </c>
      <c r="S96" s="8">
        <v>0</v>
      </c>
      <c r="T96" s="8">
        <f>VLOOKUP(H96,'Relevé T4_2018'!A2:G835,7,TRUE)</f>
        <v>0</v>
      </c>
      <c r="U96" s="8">
        <f t="shared" si="3"/>
        <v>0</v>
      </c>
      <c r="V96" s="8">
        <f t="shared" si="4"/>
        <v>0</v>
      </c>
      <c r="W96" s="7">
        <v>1855</v>
      </c>
      <c r="X96" s="7">
        <f>VLOOKUP(H96,'Relevé T2_2019'!A2:L837,11,TRUE)</f>
        <v>1739</v>
      </c>
      <c r="Y96" s="60">
        <f>VLOOKUP(H96,Feuil1!A2:Q837,11,TRUE)</f>
        <v>1821</v>
      </c>
      <c r="Z96" s="60">
        <f t="shared" si="5"/>
        <v>5415</v>
      </c>
      <c r="AA96" s="14">
        <v>1854</v>
      </c>
      <c r="AB96" s="14">
        <f>VLOOKUP(H96,'Relevé T2_2019'!A2:L837,12,TRUE)</f>
        <v>1738</v>
      </c>
      <c r="AC96" s="56">
        <f>VLOOKUP(H96,Feuil1!A2:Q837,12,TRUE)</f>
        <v>1821</v>
      </c>
    </row>
    <row r="97" spans="1:29" x14ac:dyDescent="0.25">
      <c r="A97" s="5" t="s">
        <v>32</v>
      </c>
      <c r="B97" s="5" t="str">
        <f>VLOOKUP(C97,'Correspondance DEP_REGION'!1:102,2,FALSE)</f>
        <v>AUVERGNE - RHONE-ALPES</v>
      </c>
      <c r="C97" s="5" t="s">
        <v>1444</v>
      </c>
      <c r="D97" s="6" t="s">
        <v>1445</v>
      </c>
      <c r="E97" s="6" t="s">
        <v>1457</v>
      </c>
      <c r="F97" s="6" t="s">
        <v>1458</v>
      </c>
      <c r="G97" s="5" t="s">
        <v>1459</v>
      </c>
      <c r="H97" s="23">
        <v>26630785900071</v>
      </c>
      <c r="I97" s="5" t="s">
        <v>38</v>
      </c>
      <c r="J97" s="5" t="s">
        <v>19</v>
      </c>
      <c r="K97" s="5"/>
      <c r="L97" s="53">
        <f>VLOOKUP(H97,Feuil1!A2:Q837,5,TRUE)</f>
        <v>1965</v>
      </c>
      <c r="M97" s="5">
        <f>VLOOKUP(H97,Feuil1!A2:Q837,6,TRUE)</f>
        <v>0</v>
      </c>
      <c r="N97" s="49">
        <f>VLOOKUP(H97,Feuil1!A2:Q837,7,TRUE)</f>
        <v>0</v>
      </c>
      <c r="O97" s="7" t="str">
        <f>VLOOKUP(H97,Feuil1!A2:Q837,4,TRUE)</f>
        <v>0</v>
      </c>
      <c r="P97" s="7">
        <v>93</v>
      </c>
      <c r="Q97" s="7">
        <v>0</v>
      </c>
      <c r="R97" s="49">
        <f>VLOOKUP(H97,'Relevé T2_2019'!A2:G835,7,TRUE)</f>
        <v>0</v>
      </c>
      <c r="S97" s="8">
        <v>0</v>
      </c>
      <c r="T97" s="8">
        <f>VLOOKUP(H97,'Relevé T4_2018'!A2:G835,7,TRUE)</f>
        <v>0</v>
      </c>
      <c r="U97" s="8">
        <f t="shared" si="3"/>
        <v>0</v>
      </c>
      <c r="V97" s="8">
        <f t="shared" si="4"/>
        <v>0</v>
      </c>
      <c r="W97" s="7">
        <v>1814</v>
      </c>
      <c r="X97" s="7">
        <f>VLOOKUP(H97,'Relevé T2_2019'!A2:L837,11,TRUE)</f>
        <v>1560</v>
      </c>
      <c r="Y97" s="60">
        <f>VLOOKUP(H97,Feuil1!A2:Q837,11,TRUE)</f>
        <v>1744</v>
      </c>
      <c r="Z97" s="60">
        <f t="shared" si="5"/>
        <v>5118</v>
      </c>
      <c r="AA97" s="14">
        <v>1813</v>
      </c>
      <c r="AB97" s="14">
        <f>VLOOKUP(H97,'Relevé T2_2019'!A2:L837,12,TRUE)</f>
        <v>1559</v>
      </c>
      <c r="AC97" s="56">
        <f>VLOOKUP(H97,Feuil1!A2:Q837,12,TRUE)</f>
        <v>1744</v>
      </c>
    </row>
    <row r="98" spans="1:29" x14ac:dyDescent="0.25">
      <c r="A98" s="5" t="s">
        <v>32</v>
      </c>
      <c r="B98" s="5" t="str">
        <f>VLOOKUP(C98,'Correspondance DEP_REGION'!17:118,2,FALSE)</f>
        <v>AUVERGNE - RHONE-ALPES</v>
      </c>
      <c r="C98" s="5" t="s">
        <v>310</v>
      </c>
      <c r="D98" s="6" t="s">
        <v>311</v>
      </c>
      <c r="E98" s="6" t="s">
        <v>1541</v>
      </c>
      <c r="F98" s="6" t="s">
        <v>1542</v>
      </c>
      <c r="G98" s="5" t="s">
        <v>1543</v>
      </c>
      <c r="H98" s="23">
        <v>26690001800018</v>
      </c>
      <c r="I98" s="5" t="s">
        <v>50</v>
      </c>
      <c r="J98" s="5" t="s">
        <v>19</v>
      </c>
      <c r="K98" s="5"/>
      <c r="L98" s="53">
        <f>VLOOKUP(H98,Feuil1!A2:Q837,5,TRUE)</f>
        <v>2972</v>
      </c>
      <c r="M98" s="5">
        <f>VLOOKUP(H98,Feuil1!A2:Q837,6,TRUE)</f>
        <v>2971</v>
      </c>
      <c r="N98" s="49">
        <f>VLOOKUP(H98,Feuil1!A2:Q837,7,TRUE)</f>
        <v>0.99970000000000003</v>
      </c>
      <c r="O98" s="7" t="str">
        <f>VLOOKUP(H98,Feuil1!A2:Q837,4,TRUE)</f>
        <v>1</v>
      </c>
      <c r="P98" s="7">
        <v>2217</v>
      </c>
      <c r="Q98" s="7">
        <v>2216</v>
      </c>
      <c r="R98" s="49">
        <f>VLOOKUP(H98,'Relevé T2_2019'!A2:G835,7,TRUE)</f>
        <v>1</v>
      </c>
      <c r="S98" s="8">
        <v>0.99954894000902095</v>
      </c>
      <c r="T98" s="8">
        <f>VLOOKUP(H98,'Relevé T4_2018'!A2:G835,7,TRUE)</f>
        <v>0.88448935008192209</v>
      </c>
      <c r="U98" s="8">
        <f t="shared" si="3"/>
        <v>0.11505958992709886</v>
      </c>
      <c r="V98" s="8">
        <f t="shared" si="4"/>
        <v>0.11521064991807795</v>
      </c>
      <c r="W98" s="7">
        <v>1484</v>
      </c>
      <c r="X98" s="7">
        <f>VLOOKUP(H98,'Relevé T2_2019'!A2:L837,11,TRUE)</f>
        <v>1436</v>
      </c>
      <c r="Y98" s="60">
        <f>VLOOKUP(H98,Feuil1!A2:Q837,11,TRUE)</f>
        <v>1539</v>
      </c>
      <c r="Z98" s="60">
        <f t="shared" si="5"/>
        <v>4459</v>
      </c>
      <c r="AA98" s="14">
        <v>-0.33032490974729201</v>
      </c>
      <c r="AB98" s="14">
        <f>VLOOKUP(H98,'Relevé T2_2019'!A2:L837,12,TRUE)</f>
        <v>-0.55541795670000005</v>
      </c>
      <c r="AC98" s="56">
        <f>VLOOKUP(H98,Feuil1!A2:Q837,12,TRUE)</f>
        <v>-0.48199259508582998</v>
      </c>
    </row>
    <row r="99" spans="1:29" x14ac:dyDescent="0.25">
      <c r="A99" s="5" t="s">
        <v>32</v>
      </c>
      <c r="B99" s="5" t="str">
        <f>VLOOKUP(C99,'Correspondance DEP_REGION'!18:119,2,FALSE)</f>
        <v>AUVERGNE - RHONE-ALPES</v>
      </c>
      <c r="C99" s="5" t="s">
        <v>310</v>
      </c>
      <c r="D99" s="6" t="s">
        <v>311</v>
      </c>
      <c r="E99" s="6" t="s">
        <v>1548</v>
      </c>
      <c r="F99" s="6" t="s">
        <v>85</v>
      </c>
      <c r="G99" s="5" t="s">
        <v>1558</v>
      </c>
      <c r="H99" s="23">
        <v>26690019000015</v>
      </c>
      <c r="I99" s="5" t="s">
        <v>50</v>
      </c>
      <c r="J99" s="5" t="s">
        <v>19</v>
      </c>
      <c r="K99" s="5"/>
      <c r="L99" s="53">
        <f>VLOOKUP(H99,Feuil1!A2:Q837,5,TRUE)</f>
        <v>2635</v>
      </c>
      <c r="M99" s="5">
        <f>VLOOKUP(H99,Feuil1!A2:Q837,6,TRUE)</f>
        <v>2635</v>
      </c>
      <c r="N99" s="49">
        <f>VLOOKUP(H99,Feuil1!A2:Q837,7,TRUE)</f>
        <v>1</v>
      </c>
      <c r="O99" s="7" t="str">
        <f>VLOOKUP(H99,Feuil1!A2:Q837,4,TRUE)</f>
        <v>1</v>
      </c>
      <c r="P99" s="7">
        <v>2363</v>
      </c>
      <c r="Q99" s="7">
        <v>2361</v>
      </c>
      <c r="R99" s="49">
        <f>VLOOKUP(H99,'Relevé T2_2019'!A2:G835,7,TRUE)</f>
        <v>0.99750000000000005</v>
      </c>
      <c r="S99" s="8">
        <v>0.99915361828184501</v>
      </c>
      <c r="T99" s="8">
        <f>VLOOKUP(H99,'Relevé T4_2018'!A2:G835,7,TRUE)</f>
        <v>1</v>
      </c>
      <c r="U99" s="8">
        <f t="shared" si="3"/>
        <v>-8.4638171815498708E-4</v>
      </c>
      <c r="V99" s="8">
        <f t="shared" si="4"/>
        <v>0</v>
      </c>
      <c r="W99" s="7">
        <v>1017</v>
      </c>
      <c r="X99" s="7">
        <f>VLOOKUP(H99,'Relevé T2_2019'!A2:L837,11,TRUE)</f>
        <v>901</v>
      </c>
      <c r="Y99" s="60">
        <f>VLOOKUP(H99,Feuil1!A2:Q837,11,TRUE)</f>
        <v>1008</v>
      </c>
      <c r="Z99" s="60">
        <f t="shared" si="5"/>
        <v>2926</v>
      </c>
      <c r="AA99" s="14">
        <v>-0.56925031766200795</v>
      </c>
      <c r="AB99" s="14">
        <f>VLOOKUP(H99,'Relevé T2_2019'!A2:L837,12,TRUE)</f>
        <v>-0.68274647889999995</v>
      </c>
      <c r="AC99" s="56">
        <f>VLOOKUP(H99,Feuil1!A2:Q837,12,TRUE)</f>
        <v>-0.61745730550284605</v>
      </c>
    </row>
    <row r="100" spans="1:29" ht="27.6" x14ac:dyDescent="0.25">
      <c r="A100" s="5" t="s">
        <v>32</v>
      </c>
      <c r="B100" s="5" t="str">
        <f>VLOOKUP(C100,'Correspondance DEP_REGION'!21:122,2,FALSE)</f>
        <v>AUVERGNE - RHONE-ALPES</v>
      </c>
      <c r="C100" s="5" t="s">
        <v>310</v>
      </c>
      <c r="D100" s="6" t="s">
        <v>311</v>
      </c>
      <c r="E100" s="6" t="s">
        <v>1548</v>
      </c>
      <c r="F100" s="6" t="s">
        <v>1549</v>
      </c>
      <c r="G100" s="5" t="s">
        <v>1550</v>
      </c>
      <c r="H100" s="23">
        <v>26690008300012</v>
      </c>
      <c r="I100" s="5" t="s">
        <v>50</v>
      </c>
      <c r="J100" s="5" t="s">
        <v>19</v>
      </c>
      <c r="K100" s="5"/>
      <c r="L100" s="53">
        <f>VLOOKUP(H100,Feuil1!A2:Q837,5,TRUE)</f>
        <v>6325</v>
      </c>
      <c r="M100" s="5">
        <f>VLOOKUP(H100,Feuil1!A2:Q837,6,TRUE)</f>
        <v>6325</v>
      </c>
      <c r="N100" s="49">
        <f>VLOOKUP(H100,Feuil1!A2:Q837,7,TRUE)</f>
        <v>1</v>
      </c>
      <c r="O100" s="7" t="str">
        <f>VLOOKUP(H100,Feuil1!A2:Q837,4,TRUE)</f>
        <v>1</v>
      </c>
      <c r="P100" s="7">
        <v>4101</v>
      </c>
      <c r="Q100" s="7">
        <v>4094</v>
      </c>
      <c r="R100" s="49">
        <f>VLOOKUP(H100,'Relevé T2_2019'!A2:G835,7,TRUE)</f>
        <v>0.99980000000000002</v>
      </c>
      <c r="S100" s="8">
        <v>0.99829309924408705</v>
      </c>
      <c r="T100" s="8">
        <f>VLOOKUP(H100,'Relevé T4_2018'!A2:G835,7,TRUE)</f>
        <v>0.99963383376052706</v>
      </c>
      <c r="U100" s="8">
        <f t="shared" si="3"/>
        <v>-1.340734516440012E-3</v>
      </c>
      <c r="V100" s="8">
        <f t="shared" si="4"/>
        <v>3.6616623947294258E-4</v>
      </c>
      <c r="W100" s="7">
        <v>2160</v>
      </c>
      <c r="X100" s="7">
        <f>VLOOKUP(H100,'Relevé T2_2019'!A2:L837,11,TRUE)</f>
        <v>2120</v>
      </c>
      <c r="Y100" s="60">
        <f>VLOOKUP(H100,Feuil1!A2:Q837,11,TRUE)</f>
        <v>2320</v>
      </c>
      <c r="Z100" s="60">
        <f t="shared" si="5"/>
        <v>6600</v>
      </c>
      <c r="AA100" s="14">
        <v>-0.47239863214460198</v>
      </c>
      <c r="AB100" s="14">
        <f>VLOOKUP(H100,'Relevé T2_2019'!A2:L837,12,TRUE)</f>
        <v>-0.67903103710000001</v>
      </c>
      <c r="AC100" s="56">
        <f>VLOOKUP(H100,Feuil1!A2:Q837,12,TRUE)</f>
        <v>-0.63320158102766799</v>
      </c>
    </row>
    <row r="101" spans="1:29" x14ac:dyDescent="0.25">
      <c r="A101" s="5" t="s">
        <v>32</v>
      </c>
      <c r="B101" s="5" t="str">
        <f>VLOOKUP(C101,'Correspondance DEP_REGION'!1:102,2,FALSE)</f>
        <v>AUVERGNE - RHONE-ALPES</v>
      </c>
      <c r="C101" s="5" t="s">
        <v>310</v>
      </c>
      <c r="D101" s="6" t="s">
        <v>311</v>
      </c>
      <c r="E101" s="6" t="s">
        <v>1568</v>
      </c>
      <c r="F101" s="6" t="s">
        <v>1100</v>
      </c>
      <c r="G101" s="5" t="s">
        <v>1569</v>
      </c>
      <c r="H101" s="23">
        <v>26690027300019</v>
      </c>
      <c r="I101" s="5" t="s">
        <v>1570</v>
      </c>
      <c r="J101" s="5" t="s">
        <v>19</v>
      </c>
      <c r="K101" s="5" t="s">
        <v>9</v>
      </c>
      <c r="L101" s="53">
        <f>VLOOKUP(H101,Feuil1!A2:Q837,5,TRUE)</f>
        <v>58813</v>
      </c>
      <c r="M101" s="5">
        <f>VLOOKUP(H101,Feuil1!A2:Q837,6,TRUE)</f>
        <v>57315</v>
      </c>
      <c r="N101" s="49">
        <f>VLOOKUP(H101,Feuil1!A2:Q837,7,TRUE)</f>
        <v>0.97450000000000003</v>
      </c>
      <c r="O101" s="7" t="str">
        <f>VLOOKUP(H101,Feuil1!A2:Q837,4,TRUE)</f>
        <v>1</v>
      </c>
      <c r="P101" s="7">
        <v>52601</v>
      </c>
      <c r="Q101" s="7">
        <v>51090</v>
      </c>
      <c r="R101" s="49">
        <f>VLOOKUP(H101,'Relevé T2_2019'!A2:G835,7,TRUE)</f>
        <v>0.97509999999999997</v>
      </c>
      <c r="S101" s="8">
        <v>0.97127431037432699</v>
      </c>
      <c r="T101" s="8">
        <f>VLOOKUP(H101,'Relevé T4_2018'!A2:G835,7,TRUE)</f>
        <v>0.97648447720238707</v>
      </c>
      <c r="U101" s="8">
        <f t="shared" si="3"/>
        <v>-5.210166828060081E-3</v>
      </c>
      <c r="V101" s="8">
        <f t="shared" si="4"/>
        <v>-1.9844772023870361E-3</v>
      </c>
      <c r="W101" s="7">
        <v>35244</v>
      </c>
      <c r="X101" s="7">
        <f>VLOOKUP(H101,'Relevé T2_2019'!A2:L837,11,TRUE)</f>
        <v>31143</v>
      </c>
      <c r="Y101" s="60">
        <f>VLOOKUP(H101,Feuil1!A2:Q837,11,TRUE)</f>
        <v>32667</v>
      </c>
      <c r="Z101" s="60">
        <f t="shared" si="5"/>
        <v>99054</v>
      </c>
      <c r="AA101" s="14">
        <v>-0.31015854374633001</v>
      </c>
      <c r="AB101" s="14">
        <f>VLOOKUP(H101,'Relevé T2_2019'!A2:L837,12,TRUE)</f>
        <v>-0.46469455809999999</v>
      </c>
      <c r="AC101" s="56">
        <f>VLOOKUP(H101,Feuil1!A2:Q837,12,TRUE)</f>
        <v>-0.43004449097094999</v>
      </c>
    </row>
    <row r="102" spans="1:29" x14ac:dyDescent="0.25">
      <c r="A102" s="5" t="s">
        <v>32</v>
      </c>
      <c r="B102" s="5" t="str">
        <f>VLOOKUP(C102,'Correspondance DEP_REGION'!1:102,2,FALSE)</f>
        <v>AUVERGNE - RHONE-ALPES</v>
      </c>
      <c r="C102" s="5" t="s">
        <v>310</v>
      </c>
      <c r="D102" s="6" t="s">
        <v>311</v>
      </c>
      <c r="E102" s="6" t="s">
        <v>1551</v>
      </c>
      <c r="F102" s="6" t="s">
        <v>63</v>
      </c>
      <c r="G102" s="5" t="s">
        <v>1552</v>
      </c>
      <c r="H102" s="23">
        <v>26690009100064</v>
      </c>
      <c r="I102" s="5" t="s">
        <v>65</v>
      </c>
      <c r="J102" s="5"/>
      <c r="K102" s="5"/>
      <c r="L102" s="53">
        <f>VLOOKUP(H102,Feuil1!A2:Q837,5,TRUE)</f>
        <v>770</v>
      </c>
      <c r="M102" s="5">
        <f>VLOOKUP(H102,Feuil1!A2:Q837,6,TRUE)</f>
        <v>767</v>
      </c>
      <c r="N102" s="49">
        <f>VLOOKUP(H102,Feuil1!A2:Q837,7,TRUE)</f>
        <v>0.99609999999999999</v>
      </c>
      <c r="O102" s="7" t="str">
        <f>VLOOKUP(H102,Feuil1!A2:Q837,4,TRUE)</f>
        <v>0</v>
      </c>
      <c r="P102" s="7">
        <v>326</v>
      </c>
      <c r="Q102" s="7">
        <v>296</v>
      </c>
      <c r="R102" s="49">
        <f>VLOOKUP(H102,'Relevé T2_2019'!A2:G835,7,TRUE)</f>
        <v>1</v>
      </c>
      <c r="S102" s="8">
        <v>0.90797546012269903</v>
      </c>
      <c r="T102" s="8">
        <f>VLOOKUP(H102,'Relevé T4_2018'!A2:G835,7,TRUE)</f>
        <v>0.73636363636363611</v>
      </c>
      <c r="U102" s="8">
        <f t="shared" si="3"/>
        <v>0.17161182375906292</v>
      </c>
      <c r="V102" s="8">
        <f t="shared" si="4"/>
        <v>0.25973636363636388</v>
      </c>
      <c r="W102" s="7">
        <v>327</v>
      </c>
      <c r="X102" s="7">
        <f>VLOOKUP(H102,'Relevé T2_2019'!A2:L837,11,TRUE)</f>
        <v>305</v>
      </c>
      <c r="Y102" s="60">
        <f>VLOOKUP(H102,Feuil1!A2:Q837,11,TRUE)</f>
        <v>290</v>
      </c>
      <c r="Z102" s="60">
        <f t="shared" si="5"/>
        <v>922</v>
      </c>
      <c r="AA102" s="14">
        <v>0.10472972972973001</v>
      </c>
      <c r="AB102" s="14">
        <f>VLOOKUP(H102,'Relevé T2_2019'!A2:L837,12,TRUE)</f>
        <v>-0.4821731749</v>
      </c>
      <c r="AC102" s="56">
        <f>VLOOKUP(H102,Feuil1!A2:Q837,12,TRUE)</f>
        <v>-0.62190352020860495</v>
      </c>
    </row>
    <row r="103" spans="1:29" ht="27.6" x14ac:dyDescent="0.25">
      <c r="A103" s="5" t="s">
        <v>32</v>
      </c>
      <c r="B103" s="5" t="str">
        <f>VLOOKUP(C103,'Correspondance DEP_REGION'!1:102,2,FALSE)</f>
        <v>AUVERGNE - RHONE-ALPES</v>
      </c>
      <c r="C103" s="5" t="s">
        <v>310</v>
      </c>
      <c r="D103" s="6" t="s">
        <v>311</v>
      </c>
      <c r="E103" s="6" t="s">
        <v>312</v>
      </c>
      <c r="F103" s="6" t="s">
        <v>313</v>
      </c>
      <c r="G103" s="5" t="s">
        <v>314</v>
      </c>
      <c r="H103" s="23">
        <v>20007689100015</v>
      </c>
      <c r="I103" s="5" t="s">
        <v>71</v>
      </c>
      <c r="J103" s="5"/>
      <c r="K103" s="5"/>
      <c r="L103" s="53">
        <f>VLOOKUP(H103,Feuil1!A2:Q837,5,TRUE)</f>
        <v>2327</v>
      </c>
      <c r="M103" s="5">
        <f>VLOOKUP(H103,Feuil1!A2:Q837,6,TRUE)</f>
        <v>2133</v>
      </c>
      <c r="N103" s="49">
        <f>VLOOKUP(H103,Feuil1!A2:Q837,7,TRUE)</f>
        <v>0.91659999999999997</v>
      </c>
      <c r="O103" s="7" t="str">
        <f>VLOOKUP(H103,Feuil1!A2:Q837,4,TRUE)</f>
        <v>0</v>
      </c>
      <c r="P103" s="7">
        <v>2015</v>
      </c>
      <c r="Q103" s="7">
        <v>1762</v>
      </c>
      <c r="R103" s="49">
        <f>VLOOKUP(H103,'Relevé T2_2019'!A2:G835,7,TRUE)</f>
        <v>0.9052</v>
      </c>
      <c r="S103" s="8">
        <v>0.87444168734491301</v>
      </c>
      <c r="T103" s="8">
        <f>VLOOKUP(H103,'Relevé T4_2018'!A2:G835,7,TRUE)</f>
        <v>6.4930162325405799E-2</v>
      </c>
      <c r="U103" s="8">
        <f t="shared" si="3"/>
        <v>0.80951152501950718</v>
      </c>
      <c r="V103" s="8">
        <f t="shared" si="4"/>
        <v>0.85166983767459414</v>
      </c>
      <c r="W103" s="7">
        <v>1316</v>
      </c>
      <c r="X103" s="7">
        <f>VLOOKUP(H103,'Relevé T2_2019'!A2:L837,11,TRUE)</f>
        <v>1133</v>
      </c>
      <c r="Y103" s="60">
        <f>VLOOKUP(H103,Feuil1!A2:Q837,11,TRUE)</f>
        <v>1085</v>
      </c>
      <c r="Z103" s="60">
        <f t="shared" si="5"/>
        <v>3534</v>
      </c>
      <c r="AA103" s="14">
        <v>-0.25312145289443799</v>
      </c>
      <c r="AB103" s="14">
        <f>VLOOKUP(H103,'Relevé T2_2019'!A2:L837,12,TRUE)</f>
        <v>-0.40084611320000002</v>
      </c>
      <c r="AC103" s="56">
        <f>VLOOKUP(H103,Feuil1!A2:Q837,12,TRUE)</f>
        <v>-0.491326769807782</v>
      </c>
    </row>
    <row r="104" spans="1:29" x14ac:dyDescent="0.25">
      <c r="A104" s="5" t="s">
        <v>32</v>
      </c>
      <c r="B104" s="5" t="str">
        <f>VLOOKUP(C104,'Correspondance DEP_REGION'!1:102,2,FALSE)</f>
        <v>AUVERGNE - RHONE-ALPES</v>
      </c>
      <c r="C104" s="5" t="s">
        <v>310</v>
      </c>
      <c r="D104" s="6" t="s">
        <v>311</v>
      </c>
      <c r="E104" s="6" t="s">
        <v>1553</v>
      </c>
      <c r="F104" s="6" t="s">
        <v>36</v>
      </c>
      <c r="G104" s="5" t="s">
        <v>1554</v>
      </c>
      <c r="H104" s="23">
        <v>26690013300015</v>
      </c>
      <c r="I104" s="5" t="s">
        <v>57</v>
      </c>
      <c r="J104" s="5" t="s">
        <v>19</v>
      </c>
      <c r="K104" s="5"/>
      <c r="L104" s="53">
        <f>VLOOKUP(H104,Feuil1!A2:Q837,5,TRUE)</f>
        <v>1841</v>
      </c>
      <c r="M104" s="5">
        <f>VLOOKUP(H104,Feuil1!A2:Q837,6,TRUE)</f>
        <v>1770</v>
      </c>
      <c r="N104" s="49">
        <f>VLOOKUP(H104,Feuil1!A2:Q837,7,TRUE)</f>
        <v>0.96140000000000003</v>
      </c>
      <c r="O104" s="7" t="str">
        <f>VLOOKUP(H104,Feuil1!A2:Q837,4,TRUE)</f>
        <v>1</v>
      </c>
      <c r="P104" s="7">
        <v>343</v>
      </c>
      <c r="Q104" s="7">
        <v>293</v>
      </c>
      <c r="R104" s="49">
        <f>VLOOKUP(H104,'Relevé T2_2019'!A2:G835,7,TRUE)</f>
        <v>0.96040000000000003</v>
      </c>
      <c r="S104" s="8">
        <v>0.85422740524781304</v>
      </c>
      <c r="T104" s="8">
        <f>VLOOKUP(H104,'Relevé T4_2018'!A2:G835,7,TRUE)</f>
        <v>0.79492714516999508</v>
      </c>
      <c r="U104" s="8">
        <f t="shared" si="3"/>
        <v>5.9300260077817968E-2</v>
      </c>
      <c r="V104" s="8">
        <f t="shared" si="4"/>
        <v>0.16647285483000496</v>
      </c>
      <c r="W104" s="7">
        <v>1107</v>
      </c>
      <c r="X104" s="7">
        <f>VLOOKUP(H104,'Relevé T2_2019'!A2:L837,11,TRUE)</f>
        <v>1016</v>
      </c>
      <c r="Y104" s="60">
        <f>VLOOKUP(H104,Feuil1!A2:Q837,11,TRUE)</f>
        <v>1049</v>
      </c>
      <c r="Z104" s="60">
        <f t="shared" si="5"/>
        <v>3172</v>
      </c>
      <c r="AA104" s="14">
        <v>2.7781569965870299</v>
      </c>
      <c r="AB104" s="14">
        <f>VLOOKUP(H104,'Relevé T2_2019'!A2:L837,12,TRUE)</f>
        <v>-0.4020011772</v>
      </c>
      <c r="AC104" s="56">
        <f>VLOOKUP(H104,Feuil1!A2:Q837,12,TRUE)</f>
        <v>-0.40734463276836202</v>
      </c>
    </row>
    <row r="105" spans="1:29" ht="27.6" x14ac:dyDescent="0.25">
      <c r="A105" s="5" t="s">
        <v>32</v>
      </c>
      <c r="B105" s="5" t="str">
        <f>VLOOKUP(C105,'Correspondance DEP_REGION'!1:102,2,FALSE)</f>
        <v>AUVERGNE - RHONE-ALPES</v>
      </c>
      <c r="C105" s="5" t="s">
        <v>310</v>
      </c>
      <c r="D105" s="6" t="s">
        <v>311</v>
      </c>
      <c r="E105" s="6" t="s">
        <v>1555</v>
      </c>
      <c r="F105" s="6" t="s">
        <v>296</v>
      </c>
      <c r="G105" s="5" t="s">
        <v>1556</v>
      </c>
      <c r="H105" s="23">
        <v>26690014100018</v>
      </c>
      <c r="I105" s="5" t="s">
        <v>71</v>
      </c>
      <c r="J105" s="5"/>
      <c r="K105" s="5"/>
      <c r="L105" s="53">
        <f>VLOOKUP(H105,Feuil1!A2:Q837,5,TRUE)</f>
        <v>1257</v>
      </c>
      <c r="M105" s="5">
        <f>VLOOKUP(H105,Feuil1!A2:Q837,6,TRUE)</f>
        <v>1107</v>
      </c>
      <c r="N105" s="49">
        <f>VLOOKUP(H105,Feuil1!A2:Q837,7,TRUE)</f>
        <v>0.88070000000000004</v>
      </c>
      <c r="O105" s="7" t="str">
        <f>VLOOKUP(H105,Feuil1!A2:Q837,4,TRUE)</f>
        <v>1</v>
      </c>
      <c r="P105" s="7">
        <v>701</v>
      </c>
      <c r="Q105" s="7">
        <v>595</v>
      </c>
      <c r="R105" s="49">
        <f>VLOOKUP(H105,'Relevé T2_2019'!A2:G835,7,TRUE)</f>
        <v>0.81269999999999998</v>
      </c>
      <c r="S105" s="8">
        <v>0.84878744650499305</v>
      </c>
      <c r="T105" s="8">
        <f>VLOOKUP(H105,'Relevé T4_2018'!A2:G835,7,TRUE)</f>
        <v>0.84088888888888902</v>
      </c>
      <c r="U105" s="8">
        <f t="shared" si="3"/>
        <v>7.8985576161040294E-3</v>
      </c>
      <c r="V105" s="8">
        <f t="shared" si="4"/>
        <v>3.9811111111111019E-2</v>
      </c>
      <c r="W105" s="7">
        <v>708</v>
      </c>
      <c r="X105" s="7">
        <f>VLOOKUP(H105,'Relevé T2_2019'!A2:L837,11,TRUE)</f>
        <v>620</v>
      </c>
      <c r="Y105" s="60">
        <f>VLOOKUP(H105,Feuil1!A2:Q837,11,TRUE)</f>
        <v>679</v>
      </c>
      <c r="Z105" s="60">
        <f t="shared" si="5"/>
        <v>2007</v>
      </c>
      <c r="AA105" s="14">
        <v>0.189915966386555</v>
      </c>
      <c r="AB105" s="14">
        <f>VLOOKUP(H105,'Relevé T2_2019'!A2:L837,12,TRUE)</f>
        <v>-0.26713947989999998</v>
      </c>
      <c r="AC105" s="56">
        <f>VLOOKUP(H105,Feuil1!A2:Q837,12,TRUE)</f>
        <v>-0.38663053297199601</v>
      </c>
    </row>
    <row r="106" spans="1:29" ht="27.6" x14ac:dyDescent="0.25">
      <c r="A106" s="5" t="s">
        <v>32</v>
      </c>
      <c r="B106" s="5" t="str">
        <f>VLOOKUP(C106,'Correspondance DEP_REGION'!1:102,2,FALSE)</f>
        <v>AUVERGNE - RHONE-ALPES</v>
      </c>
      <c r="C106" s="5" t="s">
        <v>310</v>
      </c>
      <c r="D106" s="6" t="s">
        <v>311</v>
      </c>
      <c r="E106" s="6" t="s">
        <v>1561</v>
      </c>
      <c r="F106" s="6" t="s">
        <v>170</v>
      </c>
      <c r="G106" s="5" t="s">
        <v>1562</v>
      </c>
      <c r="H106" s="23">
        <v>26690021600018</v>
      </c>
      <c r="I106" s="5" t="s">
        <v>71</v>
      </c>
      <c r="J106" s="5"/>
      <c r="K106" s="5"/>
      <c r="L106" s="53">
        <f>VLOOKUP(H106,Feuil1!A2:Q837,5,TRUE)</f>
        <v>1111</v>
      </c>
      <c r="M106" s="5">
        <f>VLOOKUP(H106,Feuil1!A2:Q837,6,TRUE)</f>
        <v>853</v>
      </c>
      <c r="N106" s="49">
        <f>VLOOKUP(H106,Feuil1!A2:Q837,7,TRUE)</f>
        <v>0.76780000000000004</v>
      </c>
      <c r="O106" s="7" t="str">
        <f>VLOOKUP(H106,Feuil1!A2:Q837,4,TRUE)</f>
        <v>1</v>
      </c>
      <c r="P106" s="7">
        <v>922</v>
      </c>
      <c r="Q106" s="7">
        <v>677</v>
      </c>
      <c r="R106" s="49">
        <f>VLOOKUP(H106,'Relevé T2_2019'!A2:G835,7,TRUE)</f>
        <v>0.80979999999999996</v>
      </c>
      <c r="S106" s="8">
        <v>0.73427331887201697</v>
      </c>
      <c r="T106" s="8">
        <f>VLOOKUP(H106,'Relevé T4_2018'!A2:G835,7,TRUE)</f>
        <v>0.77419354838709709</v>
      </c>
      <c r="U106" s="8">
        <f t="shared" si="3"/>
        <v>-3.9920229515080119E-2</v>
      </c>
      <c r="V106" s="8">
        <f t="shared" si="4"/>
        <v>-6.3935483870970478E-3</v>
      </c>
      <c r="W106" s="7">
        <v>618</v>
      </c>
      <c r="X106" s="7">
        <f>VLOOKUP(H106,'Relevé T2_2019'!A2:L837,11,TRUE)</f>
        <v>573</v>
      </c>
      <c r="Y106" s="60">
        <f>VLOOKUP(H106,Feuil1!A2:Q837,11,TRUE)</f>
        <v>624</v>
      </c>
      <c r="Z106" s="60">
        <f t="shared" si="5"/>
        <v>1815</v>
      </c>
      <c r="AA106" s="14">
        <v>-8.71491875923191E-2</v>
      </c>
      <c r="AB106" s="14">
        <f>VLOOKUP(H106,'Relevé T2_2019'!A2:L837,12,TRUE)</f>
        <v>-0.42985074629999998</v>
      </c>
      <c r="AC106" s="56">
        <f>VLOOKUP(H106,Feuil1!A2:Q837,12,TRUE)</f>
        <v>-0.26846424384525203</v>
      </c>
    </row>
    <row r="107" spans="1:29" ht="27.6" x14ac:dyDescent="0.25">
      <c r="A107" s="5" t="s">
        <v>32</v>
      </c>
      <c r="B107" s="5" t="str">
        <f>VLOOKUP(C107,'Correspondance DEP_REGION'!1:102,2,FALSE)</f>
        <v>AUVERGNE - RHONE-ALPES</v>
      </c>
      <c r="C107" s="5" t="s">
        <v>310</v>
      </c>
      <c r="D107" s="6" t="s">
        <v>311</v>
      </c>
      <c r="E107" s="6" t="s">
        <v>1559</v>
      </c>
      <c r="F107" s="6" t="s">
        <v>648</v>
      </c>
      <c r="G107" s="5" t="s">
        <v>1560</v>
      </c>
      <c r="H107" s="23">
        <v>26690020800015</v>
      </c>
      <c r="I107" s="5" t="s">
        <v>71</v>
      </c>
      <c r="J107" s="5"/>
      <c r="K107" s="5"/>
      <c r="L107" s="53">
        <f>VLOOKUP(H107,Feuil1!A2:Q837,5,TRUE)</f>
        <v>1607</v>
      </c>
      <c r="M107" s="5">
        <f>VLOOKUP(H107,Feuil1!A2:Q837,6,TRUE)</f>
        <v>1293</v>
      </c>
      <c r="N107" s="49">
        <f>VLOOKUP(H107,Feuil1!A2:Q837,7,TRUE)</f>
        <v>0.80459999999999998</v>
      </c>
      <c r="O107" s="7" t="str">
        <f>VLOOKUP(H107,Feuil1!A2:Q837,4,TRUE)</f>
        <v>1</v>
      </c>
      <c r="P107" s="7">
        <v>1222</v>
      </c>
      <c r="Q107" s="7">
        <v>887</v>
      </c>
      <c r="R107" s="49">
        <f>VLOOKUP(H107,'Relevé T2_2019'!A2:G835,7,TRUE)</f>
        <v>0.8206</v>
      </c>
      <c r="S107" s="8">
        <v>0.72585924713584304</v>
      </c>
      <c r="T107" s="8">
        <f>VLOOKUP(H107,'Relevé T4_2018'!A2:G835,7,TRUE)</f>
        <v>0.83094713656387709</v>
      </c>
      <c r="U107" s="8">
        <f t="shared" si="3"/>
        <v>-0.10508788942803404</v>
      </c>
      <c r="V107" s="8">
        <f t="shared" si="4"/>
        <v>-2.6347136563877105E-2</v>
      </c>
      <c r="W107" s="7">
        <v>586</v>
      </c>
      <c r="X107" s="7">
        <f>VLOOKUP(H107,'Relevé T2_2019'!A2:L837,11,TRUE)</f>
        <v>473</v>
      </c>
      <c r="Y107" s="60">
        <f>VLOOKUP(H107,Feuil1!A2:Q837,11,TRUE)</f>
        <v>508</v>
      </c>
      <c r="Z107" s="60">
        <f t="shared" si="5"/>
        <v>1567</v>
      </c>
      <c r="AA107" s="14">
        <v>-0.33934611048477997</v>
      </c>
      <c r="AB107" s="14">
        <f>VLOOKUP(H107,'Relevé T2_2019'!A2:L837,12,TRUE)</f>
        <v>-0.66525123850000001</v>
      </c>
      <c r="AC107" s="56">
        <f>VLOOKUP(H107,Feuil1!A2:Q837,12,TRUE)</f>
        <v>-0.60711523588553795</v>
      </c>
    </row>
    <row r="108" spans="1:29" ht="27.6" x14ac:dyDescent="0.25">
      <c r="A108" s="5" t="s">
        <v>32</v>
      </c>
      <c r="B108" s="5" t="str">
        <f>VLOOKUP(C108,'Correspondance DEP_REGION'!1:102,2,FALSE)</f>
        <v>AUVERGNE - RHONE-ALPES</v>
      </c>
      <c r="C108" s="5" t="s">
        <v>310</v>
      </c>
      <c r="D108" s="6" t="s">
        <v>311</v>
      </c>
      <c r="E108" s="6" t="s">
        <v>1561</v>
      </c>
      <c r="F108" s="6" t="s">
        <v>63</v>
      </c>
      <c r="G108" s="5" t="s">
        <v>1563</v>
      </c>
      <c r="H108" s="23">
        <v>26690022400012</v>
      </c>
      <c r="I108" s="5" t="s">
        <v>71</v>
      </c>
      <c r="J108" s="5"/>
      <c r="K108" s="5"/>
      <c r="L108" s="53">
        <f>VLOOKUP(H108,Feuil1!A2:Q837,5,TRUE)</f>
        <v>1318</v>
      </c>
      <c r="M108" s="5">
        <f>VLOOKUP(H108,Feuil1!A2:Q837,6,TRUE)</f>
        <v>1001</v>
      </c>
      <c r="N108" s="49">
        <f>VLOOKUP(H108,Feuil1!A2:Q837,7,TRUE)</f>
        <v>0.75949999999999995</v>
      </c>
      <c r="O108" s="7" t="str">
        <f>VLOOKUP(H108,Feuil1!A2:Q837,4,TRUE)</f>
        <v>1</v>
      </c>
      <c r="P108" s="7">
        <v>1143</v>
      </c>
      <c r="Q108" s="7">
        <v>796</v>
      </c>
      <c r="R108" s="49">
        <f>VLOOKUP(H108,'Relevé T2_2019'!A2:G835,7,TRUE)</f>
        <v>0.75839999999999996</v>
      </c>
      <c r="S108" s="8">
        <v>0.69641294838145196</v>
      </c>
      <c r="T108" s="8">
        <f>VLOOKUP(H108,'Relevé T4_2018'!A2:G835,7,TRUE)</f>
        <v>0.76426426426426408</v>
      </c>
      <c r="U108" s="8">
        <f t="shared" si="3"/>
        <v>-6.7851315882812124E-2</v>
      </c>
      <c r="V108" s="8">
        <f t="shared" si="4"/>
        <v>-4.7642642642641286E-3</v>
      </c>
      <c r="W108" s="7">
        <v>611</v>
      </c>
      <c r="X108" s="7">
        <f>VLOOKUP(H108,'Relevé T2_2019'!A2:L837,11,TRUE)</f>
        <v>566</v>
      </c>
      <c r="Y108" s="60">
        <f>VLOOKUP(H108,Feuil1!A2:Q837,11,TRUE)</f>
        <v>648</v>
      </c>
      <c r="Z108" s="60">
        <f t="shared" si="5"/>
        <v>1825</v>
      </c>
      <c r="AA108" s="14">
        <v>-0.23241206030150699</v>
      </c>
      <c r="AB108" s="14">
        <f>VLOOKUP(H108,'Relevé T2_2019'!A2:L837,12,TRUE)</f>
        <v>-0.43115577890000001</v>
      </c>
      <c r="AC108" s="56">
        <f>VLOOKUP(H108,Feuil1!A2:Q837,12,TRUE)</f>
        <v>-0.35264735264735297</v>
      </c>
    </row>
    <row r="109" spans="1:29" x14ac:dyDescent="0.25">
      <c r="A109" s="5" t="s">
        <v>32</v>
      </c>
      <c r="B109" s="5" t="str">
        <f>VLOOKUP(C109,'Correspondance DEP_REGION'!1:102,2,FALSE)</f>
        <v>AUVERGNE - RHONE-ALPES</v>
      </c>
      <c r="C109" s="5" t="s">
        <v>310</v>
      </c>
      <c r="D109" s="6" t="s">
        <v>311</v>
      </c>
      <c r="E109" s="6" t="s">
        <v>1555</v>
      </c>
      <c r="F109" s="6" t="s">
        <v>1564</v>
      </c>
      <c r="G109" s="5" t="s">
        <v>1565</v>
      </c>
      <c r="H109" s="23">
        <v>26690023200080</v>
      </c>
      <c r="I109" s="5" t="s">
        <v>50</v>
      </c>
      <c r="J109" s="5" t="s">
        <v>19</v>
      </c>
      <c r="K109" s="5"/>
      <c r="L109" s="53">
        <f>VLOOKUP(H109,Feuil1!A2:Q837,5,TRUE)</f>
        <v>2521</v>
      </c>
      <c r="M109" s="5">
        <f>VLOOKUP(H109,Feuil1!A2:Q837,6,TRUE)</f>
        <v>655</v>
      </c>
      <c r="N109" s="49">
        <f>VLOOKUP(H109,Feuil1!A2:Q837,7,TRUE)</f>
        <v>0.25979999999999998</v>
      </c>
      <c r="O109" s="7" t="str">
        <f>VLOOKUP(H109,Feuil1!A2:Q837,4,TRUE)</f>
        <v>1</v>
      </c>
      <c r="P109" s="7">
        <v>1333</v>
      </c>
      <c r="Q109" s="7">
        <v>468</v>
      </c>
      <c r="R109" s="49">
        <f>VLOOKUP(H109,'Relevé T2_2019'!A2:G835,7,TRUE)</f>
        <v>0.318</v>
      </c>
      <c r="S109" s="8">
        <v>0.35108777194298602</v>
      </c>
      <c r="T109" s="8">
        <f>VLOOKUP(H109,'Relevé T4_2018'!A2:G835,7,TRUE)</f>
        <v>0.23306544202066601</v>
      </c>
      <c r="U109" s="8">
        <f t="shared" si="3"/>
        <v>0.11802232992232001</v>
      </c>
      <c r="V109" s="8">
        <f t="shared" si="4"/>
        <v>2.6734557979333967E-2</v>
      </c>
      <c r="W109" s="7">
        <v>983</v>
      </c>
      <c r="X109" s="7">
        <f>VLOOKUP(H109,'Relevé T2_2019'!A2:L837,11,TRUE)</f>
        <v>838</v>
      </c>
      <c r="Y109" s="60">
        <f>VLOOKUP(H109,Feuil1!A2:Q837,11,TRUE)</f>
        <v>862</v>
      </c>
      <c r="Z109" s="60">
        <f t="shared" si="5"/>
        <v>2683</v>
      </c>
      <c r="AA109" s="14">
        <v>1.1004273504273501</v>
      </c>
      <c r="AB109" s="14">
        <f>VLOOKUP(H109,'Relevé T2_2019'!A2:L837,12,TRUE)</f>
        <v>6.4803049599999996E-2</v>
      </c>
      <c r="AC109" s="56">
        <f>VLOOKUP(H109,Feuil1!A2:Q837,12,TRUE)</f>
        <v>0.31603053435114498</v>
      </c>
    </row>
    <row r="110" spans="1:29" ht="27.6" x14ac:dyDescent="0.25">
      <c r="A110" s="5" t="s">
        <v>32</v>
      </c>
      <c r="B110" s="5" t="str">
        <f>VLOOKUP(C110,'Correspondance DEP_REGION'!1:102,2,FALSE)</f>
        <v>AUVERGNE - RHONE-ALPES</v>
      </c>
      <c r="C110" s="5" t="s">
        <v>310</v>
      </c>
      <c r="D110" s="6" t="s">
        <v>311</v>
      </c>
      <c r="E110" s="6" t="s">
        <v>1541</v>
      </c>
      <c r="F110" s="6" t="s">
        <v>113</v>
      </c>
      <c r="G110" s="5" t="s">
        <v>1557</v>
      </c>
      <c r="H110" s="23">
        <v>26690018200087</v>
      </c>
      <c r="I110" s="5" t="s">
        <v>71</v>
      </c>
      <c r="J110" s="5"/>
      <c r="K110" s="5"/>
      <c r="L110" s="53">
        <f>VLOOKUP(H110,Feuil1!A2:Q837,5,TRUE)</f>
        <v>859</v>
      </c>
      <c r="M110" s="5">
        <f>VLOOKUP(H110,Feuil1!A2:Q837,6,TRUE)</f>
        <v>125</v>
      </c>
      <c r="N110" s="49">
        <f>VLOOKUP(H110,Feuil1!A2:Q837,7,TRUE)</f>
        <v>0.14549999999999999</v>
      </c>
      <c r="O110" s="7" t="str">
        <f>VLOOKUP(H110,Feuil1!A2:Q837,4,TRUE)</f>
        <v>0</v>
      </c>
      <c r="P110" s="7">
        <v>672</v>
      </c>
      <c r="Q110" s="7">
        <v>127</v>
      </c>
      <c r="R110" s="49">
        <f>VLOOKUP(H110,'Relevé T2_2019'!A2:G835,7,TRUE)</f>
        <v>0.1178</v>
      </c>
      <c r="S110" s="8">
        <v>0.18898809523809501</v>
      </c>
      <c r="T110" s="8">
        <f>VLOOKUP(H110,'Relevé T4_2018'!A2:G835,7,TRUE)</f>
        <v>0.11441441441441401</v>
      </c>
      <c r="U110" s="8">
        <f t="shared" si="3"/>
        <v>7.4573680823681002E-2</v>
      </c>
      <c r="V110" s="8">
        <f t="shared" si="4"/>
        <v>3.1085585585585981E-2</v>
      </c>
      <c r="W110" s="7">
        <v>598</v>
      </c>
      <c r="X110" s="7">
        <f>VLOOKUP(H110,'Relevé T2_2019'!A2:L837,11,TRUE)</f>
        <v>521</v>
      </c>
      <c r="Y110" s="60">
        <f>VLOOKUP(H110,Feuil1!A2:Q837,11,TRUE)</f>
        <v>524</v>
      </c>
      <c r="Z110" s="60">
        <f t="shared" si="5"/>
        <v>1643</v>
      </c>
      <c r="AA110" s="14">
        <v>3.7086614173228298</v>
      </c>
      <c r="AB110" s="14">
        <f>VLOOKUP(H110,'Relevé T2_2019'!A2:L837,12,TRUE)</f>
        <v>3.1349206348999998</v>
      </c>
      <c r="AC110" s="56">
        <f>VLOOKUP(H110,Feuil1!A2:Q837,12,TRUE)</f>
        <v>3.1920000000000002</v>
      </c>
    </row>
    <row r="111" spans="1:29" ht="27.6" x14ac:dyDescent="0.25">
      <c r="A111" s="5" t="s">
        <v>32</v>
      </c>
      <c r="B111" s="5" t="str">
        <f>VLOOKUP(C111,'Correspondance DEP_REGION'!1:102,2,FALSE)</f>
        <v>AUVERGNE - RHONE-ALPES</v>
      </c>
      <c r="C111" s="5" t="s">
        <v>310</v>
      </c>
      <c r="D111" s="6" t="s">
        <v>311</v>
      </c>
      <c r="E111" s="6" t="s">
        <v>1555</v>
      </c>
      <c r="F111" s="6" t="s">
        <v>1566</v>
      </c>
      <c r="G111" s="5" t="s">
        <v>1567</v>
      </c>
      <c r="H111" s="23">
        <v>26690025700046</v>
      </c>
      <c r="I111" s="5" t="s">
        <v>50</v>
      </c>
      <c r="J111" s="5" t="s">
        <v>19</v>
      </c>
      <c r="K111" s="5" t="s">
        <v>9</v>
      </c>
      <c r="L111" s="53">
        <f>VLOOKUP(H111,Feuil1!A2:Q837,5,TRUE)</f>
        <v>5934</v>
      </c>
      <c r="M111" s="5">
        <f>VLOOKUP(H111,Feuil1!A2:Q837,6,TRUE)</f>
        <v>654</v>
      </c>
      <c r="N111" s="49">
        <f>VLOOKUP(H111,Feuil1!A2:Q837,7,TRUE)</f>
        <v>0.11020000000000001</v>
      </c>
      <c r="O111" s="7" t="str">
        <f>VLOOKUP(H111,Feuil1!A2:Q837,4,TRUE)</f>
        <v>0</v>
      </c>
      <c r="P111" s="7">
        <v>3714</v>
      </c>
      <c r="Q111" s="7">
        <v>456</v>
      </c>
      <c r="R111" s="49">
        <f>VLOOKUP(H111,'Relevé T2_2019'!A2:G835,7,TRUE)</f>
        <v>0.10440000000000001</v>
      </c>
      <c r="S111" s="8">
        <v>0.12277867528271399</v>
      </c>
      <c r="T111" s="8">
        <f>VLOOKUP(H111,'Relevé T4_2018'!A2:G835,7,TRUE)</f>
        <v>9.7781429745275303E-2</v>
      </c>
      <c r="U111" s="8">
        <f t="shared" si="3"/>
        <v>2.4997245537438692E-2</v>
      </c>
      <c r="V111" s="8">
        <f t="shared" si="4"/>
        <v>1.2418570254724703E-2</v>
      </c>
      <c r="W111" s="7">
        <v>5275</v>
      </c>
      <c r="X111" s="7">
        <f>VLOOKUP(H111,'Relevé T2_2019'!A2:L837,11,TRUE)</f>
        <v>4547</v>
      </c>
      <c r="Y111" s="60">
        <f>VLOOKUP(H111,Feuil1!A2:Q837,11,TRUE)</f>
        <v>4890</v>
      </c>
      <c r="Z111" s="60">
        <f t="shared" si="5"/>
        <v>14712</v>
      </c>
      <c r="AA111" s="14">
        <v>10.567982456140401</v>
      </c>
      <c r="AB111" s="14">
        <f>VLOOKUP(H111,'Relevé T2_2019'!A2:L837,12,TRUE)</f>
        <v>4.3683589137999999</v>
      </c>
      <c r="AC111" s="56">
        <f>VLOOKUP(H111,Feuil1!A2:Q837,12,TRUE)</f>
        <v>6.4770642201834896</v>
      </c>
    </row>
    <row r="112" spans="1:29" x14ac:dyDescent="0.25">
      <c r="A112" s="5" t="s">
        <v>32</v>
      </c>
      <c r="B112" s="5" t="str">
        <f>VLOOKUP(C112,'Correspondance DEP_REGION'!1:102,2,FALSE)</f>
        <v>AUVERGNE - RHONE-ALPES</v>
      </c>
      <c r="C112" s="5" t="s">
        <v>310</v>
      </c>
      <c r="D112" s="6" t="s">
        <v>311</v>
      </c>
      <c r="E112" s="6" t="s">
        <v>1546</v>
      </c>
      <c r="F112" s="6" t="s">
        <v>63</v>
      </c>
      <c r="G112" s="5" t="s">
        <v>1547</v>
      </c>
      <c r="H112" s="23">
        <v>26690005900012</v>
      </c>
      <c r="I112" s="5" t="s">
        <v>65</v>
      </c>
      <c r="J112" s="5"/>
      <c r="K112" s="5"/>
      <c r="L112" s="53">
        <f>VLOOKUP(H112,Feuil1!A2:Q837,5,TRUE)</f>
        <v>1269</v>
      </c>
      <c r="M112" s="5">
        <f>VLOOKUP(H112,Feuil1!A2:Q837,6,TRUE)</f>
        <v>61</v>
      </c>
      <c r="N112" s="49">
        <f>VLOOKUP(H112,Feuil1!A2:Q837,7,TRUE)</f>
        <v>4.8099999999999997E-2</v>
      </c>
      <c r="O112" s="7" t="str">
        <f>VLOOKUP(H112,Feuil1!A2:Q837,4,TRUE)</f>
        <v>0</v>
      </c>
      <c r="P112" s="7">
        <v>815</v>
      </c>
      <c r="Q112" s="7">
        <v>71</v>
      </c>
      <c r="R112" s="49">
        <f>VLOOKUP(H112,'Relevé T2_2019'!A2:G835,7,TRUE)</f>
        <v>4.4299999999999999E-2</v>
      </c>
      <c r="S112" s="8">
        <v>8.7116564417177897E-2</v>
      </c>
      <c r="T112" s="8">
        <f>VLOOKUP(H112,'Relevé T4_2018'!A2:G835,7,TRUE)</f>
        <v>9.26737633061991E-2</v>
      </c>
      <c r="U112" s="8">
        <f t="shared" si="3"/>
        <v>-5.5571988890212032E-3</v>
      </c>
      <c r="V112" s="8">
        <f t="shared" si="4"/>
        <v>-4.4573763306199103E-2</v>
      </c>
      <c r="W112" s="7">
        <v>966</v>
      </c>
      <c r="X112" s="7">
        <f>VLOOKUP(H112,'Relevé T2_2019'!A2:L837,11,TRUE)</f>
        <v>718</v>
      </c>
      <c r="Y112" s="60">
        <f>VLOOKUP(H112,Feuil1!A2:Q837,11,TRUE)</f>
        <v>848</v>
      </c>
      <c r="Z112" s="60">
        <f t="shared" si="5"/>
        <v>2532</v>
      </c>
      <c r="AA112" s="14">
        <v>12.6056338028169</v>
      </c>
      <c r="AB112" s="14">
        <f>VLOOKUP(H112,'Relevé T2_2019'!A2:L837,12,TRUE)</f>
        <v>10.9666666667</v>
      </c>
      <c r="AC112" s="56">
        <f>VLOOKUP(H112,Feuil1!A2:Q837,12,TRUE)</f>
        <v>12.9016393442623</v>
      </c>
    </row>
    <row r="113" spans="1:29" x14ac:dyDescent="0.25">
      <c r="A113" s="5" t="s">
        <v>32</v>
      </c>
      <c r="B113" s="5" t="str">
        <f>VLOOKUP(C113,'Correspondance DEP_REGION'!1:102,2,FALSE)</f>
        <v>AUVERGNE - RHONE-ALPES</v>
      </c>
      <c r="C113" s="5" t="s">
        <v>310</v>
      </c>
      <c r="D113" s="6" t="s">
        <v>311</v>
      </c>
      <c r="E113" s="6" t="s">
        <v>1544</v>
      </c>
      <c r="F113" s="6" t="s">
        <v>63</v>
      </c>
      <c r="G113" s="5" t="s">
        <v>1545</v>
      </c>
      <c r="H113" s="23">
        <v>26690004200018</v>
      </c>
      <c r="I113" s="5" t="s">
        <v>65</v>
      </c>
      <c r="J113" s="5"/>
      <c r="K113" s="5"/>
      <c r="L113" s="53">
        <f>VLOOKUP(H113,Feuil1!A2:Q837,5,TRUE)</f>
        <v>748</v>
      </c>
      <c r="M113" s="5">
        <f>VLOOKUP(H113,Feuil1!A2:Q837,6,TRUE)</f>
        <v>66</v>
      </c>
      <c r="N113" s="49">
        <f>VLOOKUP(H113,Feuil1!A2:Q837,7,TRUE)</f>
        <v>8.8200000000000001E-2</v>
      </c>
      <c r="O113" s="7" t="str">
        <f>VLOOKUP(H113,Feuil1!A2:Q837,4,TRUE)</f>
        <v>0</v>
      </c>
      <c r="P113" s="7">
        <v>546</v>
      </c>
      <c r="Q113" s="7">
        <v>44</v>
      </c>
      <c r="R113" s="49">
        <f>VLOOKUP(H113,'Relevé T2_2019'!A2:G835,7,TRUE)</f>
        <v>7.5999999999999998E-2</v>
      </c>
      <c r="S113" s="8">
        <v>8.0586080586080605E-2</v>
      </c>
      <c r="T113" s="8">
        <f>VLOOKUP(H113,'Relevé T4_2018'!A2:G835,7,TRUE)</f>
        <v>0.15828092243186601</v>
      </c>
      <c r="U113" s="8">
        <f t="shared" si="3"/>
        <v>-7.7694841845785401E-2</v>
      </c>
      <c r="V113" s="8">
        <f t="shared" si="4"/>
        <v>-7.0080922431866005E-2</v>
      </c>
      <c r="W113" s="7">
        <v>403</v>
      </c>
      <c r="X113" s="7">
        <f>VLOOKUP(H113,'Relevé T2_2019'!A2:L837,11,TRUE)</f>
        <v>405</v>
      </c>
      <c r="Y113" s="60">
        <f>VLOOKUP(H113,Feuil1!A2:Q837,11,TRUE)</f>
        <v>466</v>
      </c>
      <c r="Z113" s="60">
        <f t="shared" si="5"/>
        <v>1274</v>
      </c>
      <c r="AA113" s="14">
        <v>8.1590909090909101</v>
      </c>
      <c r="AB113" s="14">
        <f>VLOOKUP(H113,'Relevé T2_2019'!A2:L837,12,TRUE)</f>
        <v>5.1363636363999996</v>
      </c>
      <c r="AC113" s="56">
        <f>VLOOKUP(H113,Feuil1!A2:Q837,12,TRUE)</f>
        <v>6.0606060606060597</v>
      </c>
    </row>
    <row r="114" spans="1:29" x14ac:dyDescent="0.25">
      <c r="A114" s="5" t="s">
        <v>32</v>
      </c>
      <c r="B114" s="5" t="str">
        <f>VLOOKUP(C114,'Correspondance DEP_REGION'!13:114,2,FALSE)</f>
        <v>AUVERGNE - RHONE-ALPES</v>
      </c>
      <c r="C114" s="5" t="s">
        <v>256</v>
      </c>
      <c r="D114" s="6" t="s">
        <v>257</v>
      </c>
      <c r="E114" s="6" t="s">
        <v>258</v>
      </c>
      <c r="F114" s="6" t="s">
        <v>132</v>
      </c>
      <c r="G114" s="5" t="s">
        <v>1640</v>
      </c>
      <c r="H114" s="23">
        <v>26730009300049</v>
      </c>
      <c r="I114" s="5" t="s">
        <v>50</v>
      </c>
      <c r="J114" s="5"/>
      <c r="K114" s="5"/>
      <c r="L114" s="53">
        <f>VLOOKUP(H114,Feuil1!A2:Q837,5,TRUE)</f>
        <v>962</v>
      </c>
      <c r="M114" s="5">
        <f>VLOOKUP(H114,Feuil1!A2:Q837,6,TRUE)</f>
        <v>962</v>
      </c>
      <c r="N114" s="49">
        <f>VLOOKUP(H114,Feuil1!A2:Q837,7,TRUE)</f>
        <v>1</v>
      </c>
      <c r="O114" s="7" t="str">
        <f>VLOOKUP(H114,Feuil1!A2:Q837,4,TRUE)</f>
        <v>1</v>
      </c>
      <c r="P114" s="7">
        <v>713</v>
      </c>
      <c r="Q114" s="7">
        <v>713</v>
      </c>
      <c r="R114" s="49">
        <f>VLOOKUP(H114,'Relevé T2_2019'!A2:G835,7,TRUE)</f>
        <v>1</v>
      </c>
      <c r="S114" s="8">
        <v>1</v>
      </c>
      <c r="T114" s="8">
        <f>VLOOKUP(H114,'Relevé T4_2018'!A2:G835,7,TRUE)</f>
        <v>1</v>
      </c>
      <c r="U114" s="8">
        <f t="shared" si="3"/>
        <v>0</v>
      </c>
      <c r="V114" s="8">
        <f t="shared" si="4"/>
        <v>0</v>
      </c>
      <c r="W114" s="7">
        <v>482</v>
      </c>
      <c r="X114" s="7">
        <f>VLOOKUP(H114,'Relevé T2_2019'!A2:L837,11,TRUE)</f>
        <v>409</v>
      </c>
      <c r="Y114" s="60">
        <f>VLOOKUP(H114,Feuil1!A2:Q837,11,TRUE)</f>
        <v>428</v>
      </c>
      <c r="Z114" s="60">
        <f t="shared" si="5"/>
        <v>1319</v>
      </c>
      <c r="AA114" s="14">
        <v>-0.32398316970546998</v>
      </c>
      <c r="AB114" s="14">
        <f>VLOOKUP(H114,'Relevé T2_2019'!A2:L837,12,TRUE)</f>
        <v>-0.48030495550000002</v>
      </c>
      <c r="AC114" s="56">
        <f>VLOOKUP(H114,Feuil1!A2:Q837,12,TRUE)</f>
        <v>-0.55509355509355496</v>
      </c>
    </row>
    <row r="115" spans="1:29" x14ac:dyDescent="0.25">
      <c r="A115" s="5" t="s">
        <v>32</v>
      </c>
      <c r="B115" s="5" t="str">
        <f>VLOOKUP(C115,'Correspondance DEP_REGION'!14:115,2,FALSE)</f>
        <v>AUVERGNE - RHONE-ALPES</v>
      </c>
      <c r="C115" s="5" t="s">
        <v>256</v>
      </c>
      <c r="D115" s="6" t="s">
        <v>257</v>
      </c>
      <c r="E115" s="6" t="s">
        <v>258</v>
      </c>
      <c r="F115" s="6" t="s">
        <v>623</v>
      </c>
      <c r="G115" s="5" t="s">
        <v>1641</v>
      </c>
      <c r="H115" s="23">
        <v>26730013500014</v>
      </c>
      <c r="I115" s="5" t="s">
        <v>50</v>
      </c>
      <c r="J115" s="5" t="s">
        <v>19</v>
      </c>
      <c r="K115" s="5"/>
      <c r="L115" s="53">
        <f>VLOOKUP(H115,Feuil1!A2:Q837,5,TRUE)</f>
        <v>2793</v>
      </c>
      <c r="M115" s="5">
        <f>VLOOKUP(H115,Feuil1!A2:Q837,6,TRUE)</f>
        <v>2793</v>
      </c>
      <c r="N115" s="49">
        <f>VLOOKUP(H115,Feuil1!A2:Q837,7,TRUE)</f>
        <v>1</v>
      </c>
      <c r="O115" s="7" t="str">
        <f>VLOOKUP(H115,Feuil1!A2:Q837,4,TRUE)</f>
        <v>1</v>
      </c>
      <c r="P115" s="7">
        <v>2395</v>
      </c>
      <c r="Q115" s="7">
        <v>2395</v>
      </c>
      <c r="R115" s="49">
        <f>VLOOKUP(H115,'Relevé T2_2019'!A2:G835,7,TRUE)</f>
        <v>1</v>
      </c>
      <c r="S115" s="8">
        <v>1</v>
      </c>
      <c r="T115" s="8">
        <f>VLOOKUP(H115,'Relevé T4_2018'!A2:G835,7,TRUE)</f>
        <v>1</v>
      </c>
      <c r="U115" s="8">
        <f t="shared" si="3"/>
        <v>0</v>
      </c>
      <c r="V115" s="8">
        <f t="shared" si="4"/>
        <v>0</v>
      </c>
      <c r="W115" s="7">
        <v>1818</v>
      </c>
      <c r="X115" s="7">
        <f>VLOOKUP(H115,'Relevé T2_2019'!A2:L837,11,TRUE)</f>
        <v>1355</v>
      </c>
      <c r="Y115" s="60">
        <f>VLOOKUP(H115,Feuil1!A2:Q837,11,TRUE)</f>
        <v>1427</v>
      </c>
      <c r="Z115" s="60">
        <f t="shared" si="5"/>
        <v>4600</v>
      </c>
      <c r="AA115" s="14">
        <v>-0.24091858037578301</v>
      </c>
      <c r="AB115" s="14">
        <f>VLOOKUP(H115,'Relevé T2_2019'!A2:L837,12,TRUE)</f>
        <v>-0.46800157050000002</v>
      </c>
      <c r="AC115" s="56">
        <f>VLOOKUP(H115,Feuil1!A2:Q837,12,TRUE)</f>
        <v>-0.489079842463301</v>
      </c>
    </row>
    <row r="116" spans="1:29" x14ac:dyDescent="0.25">
      <c r="A116" s="5" t="s">
        <v>32</v>
      </c>
      <c r="B116" s="5" t="str">
        <f>VLOOKUP(C116,'Correspondance DEP_REGION'!16:117,2,FALSE)</f>
        <v>AUVERGNE - RHONE-ALPES</v>
      </c>
      <c r="C116" s="5" t="s">
        <v>256</v>
      </c>
      <c r="D116" s="6" t="s">
        <v>257</v>
      </c>
      <c r="E116" s="6" t="s">
        <v>258</v>
      </c>
      <c r="F116" s="6" t="s">
        <v>259</v>
      </c>
      <c r="G116" s="5" t="s">
        <v>260</v>
      </c>
      <c r="H116" s="23">
        <v>20005029200016</v>
      </c>
      <c r="I116" s="5" t="s">
        <v>50</v>
      </c>
      <c r="J116" s="5" t="s">
        <v>19</v>
      </c>
      <c r="K116" s="5" t="s">
        <v>9</v>
      </c>
      <c r="L116" s="53">
        <f>VLOOKUP(H116,Feuil1!A2:Q837,5,TRUE)</f>
        <v>15055</v>
      </c>
      <c r="M116" s="5">
        <f>VLOOKUP(H116,Feuil1!A2:Q837,6,TRUE)</f>
        <v>15055</v>
      </c>
      <c r="N116" s="49">
        <f>VLOOKUP(H116,Feuil1!A2:Q837,7,TRUE)</f>
        <v>1</v>
      </c>
      <c r="O116" s="7" t="str">
        <f>VLOOKUP(H116,Feuil1!A2:Q837,4,TRUE)</f>
        <v>1</v>
      </c>
      <c r="P116" s="7">
        <v>7999</v>
      </c>
      <c r="Q116" s="7">
        <v>7998</v>
      </c>
      <c r="R116" s="49">
        <f>VLOOKUP(H116,'Relevé T2_2019'!A2:G835,7,TRUE)</f>
        <v>0.99990000000000001</v>
      </c>
      <c r="S116" s="8">
        <v>0.999874984373047</v>
      </c>
      <c r="T116" s="8">
        <f>VLOOKUP(H116,'Relevé T4_2018'!A2:G835,7,TRUE)</f>
        <v>0.93829169910126708</v>
      </c>
      <c r="U116" s="8">
        <f t="shared" si="3"/>
        <v>6.158328527177992E-2</v>
      </c>
      <c r="V116" s="8">
        <f t="shared" si="4"/>
        <v>6.1708300898732915E-2</v>
      </c>
      <c r="W116" s="7">
        <v>8941</v>
      </c>
      <c r="X116" s="7">
        <f>VLOOKUP(H116,'Relevé T2_2019'!A2:L837,11,TRUE)</f>
        <v>7982</v>
      </c>
      <c r="Y116" s="60">
        <f>VLOOKUP(H116,Feuil1!A2:Q837,11,TRUE)</f>
        <v>8264</v>
      </c>
      <c r="Z116" s="60">
        <f t="shared" si="5"/>
        <v>25187</v>
      </c>
      <c r="AA116" s="14">
        <v>0.11790447611903</v>
      </c>
      <c r="AB116" s="14">
        <f>VLOOKUP(H116,'Relevé T2_2019'!A2:L837,12,TRUE)</f>
        <v>-0.51747068070000002</v>
      </c>
      <c r="AC116" s="56">
        <f>VLOOKUP(H116,Feuil1!A2:Q837,12,TRUE)</f>
        <v>-0.45107937562271699</v>
      </c>
    </row>
    <row r="117" spans="1:29" x14ac:dyDescent="0.25">
      <c r="A117" s="5" t="s">
        <v>32</v>
      </c>
      <c r="B117" s="5" t="str">
        <f>VLOOKUP(C117,'Correspondance DEP_REGION'!1:102,2,FALSE)</f>
        <v>AUVERGNE - RHONE-ALPES</v>
      </c>
      <c r="C117" s="5" t="s">
        <v>256</v>
      </c>
      <c r="D117" s="6" t="s">
        <v>257</v>
      </c>
      <c r="E117" s="6" t="s">
        <v>258</v>
      </c>
      <c r="F117" s="6" t="s">
        <v>1638</v>
      </c>
      <c r="G117" s="5" t="s">
        <v>1639</v>
      </c>
      <c r="H117" s="23">
        <v>26730006900015</v>
      </c>
      <c r="I117" s="5" t="s">
        <v>57</v>
      </c>
      <c r="J117" s="5" t="s">
        <v>19</v>
      </c>
      <c r="K117" s="5"/>
      <c r="L117" s="53">
        <f>VLOOKUP(H117,Feuil1!A2:Q837,5,TRUE)</f>
        <v>2223</v>
      </c>
      <c r="M117" s="5">
        <f>VLOOKUP(H117,Feuil1!A2:Q837,6,TRUE)</f>
        <v>2164</v>
      </c>
      <c r="N117" s="49">
        <f>VLOOKUP(H117,Feuil1!A2:Q837,7,TRUE)</f>
        <v>0.97350000000000003</v>
      </c>
      <c r="O117" s="7" t="str">
        <f>VLOOKUP(H117,Feuil1!A2:Q837,4,TRUE)</f>
        <v>1</v>
      </c>
      <c r="P117" s="7">
        <v>2284</v>
      </c>
      <c r="Q117" s="7">
        <v>2227</v>
      </c>
      <c r="R117" s="49">
        <f>VLOOKUP(H117,'Relevé T2_2019'!A2:G835,7,TRUE)</f>
        <v>0.97609999999999997</v>
      </c>
      <c r="S117" s="8">
        <v>0.975043782837128</v>
      </c>
      <c r="T117" s="8">
        <f>VLOOKUP(H117,'Relevé T4_2018'!A2:G835,7,TRUE)</f>
        <v>0.91203235591506604</v>
      </c>
      <c r="U117" s="8">
        <f t="shared" si="3"/>
        <v>6.3011426922061964E-2</v>
      </c>
      <c r="V117" s="8">
        <f t="shared" si="4"/>
        <v>6.1467644084933992E-2</v>
      </c>
      <c r="W117" s="7">
        <v>2749</v>
      </c>
      <c r="X117" s="7">
        <f>VLOOKUP(H117,'Relevé T2_2019'!A2:L837,11,TRUE)</f>
        <v>1376</v>
      </c>
      <c r="Y117" s="60">
        <f>VLOOKUP(H117,Feuil1!A2:Q837,11,TRUE)</f>
        <v>1447</v>
      </c>
      <c r="Z117" s="60">
        <f t="shared" si="5"/>
        <v>5572</v>
      </c>
      <c r="AA117" s="14">
        <v>0.23439604849573401</v>
      </c>
      <c r="AB117" s="14">
        <f>VLOOKUP(H117,'Relevé T2_2019'!A2:L837,12,TRUE)</f>
        <v>-0.49762687109999998</v>
      </c>
      <c r="AC117" s="56">
        <f>VLOOKUP(H117,Feuil1!A2:Q837,12,TRUE)</f>
        <v>-0.33133086876155299</v>
      </c>
    </row>
    <row r="118" spans="1:29" ht="27.6" x14ac:dyDescent="0.25">
      <c r="A118" s="5" t="s">
        <v>32</v>
      </c>
      <c r="B118" s="5" t="str">
        <f>VLOOKUP(C118,'Correspondance DEP_REGION'!1:102,2,FALSE)</f>
        <v>AUVERGNE - RHONE-ALPES</v>
      </c>
      <c r="C118" s="5" t="s">
        <v>256</v>
      </c>
      <c r="D118" s="6" t="s">
        <v>257</v>
      </c>
      <c r="E118" s="6" t="s">
        <v>258</v>
      </c>
      <c r="F118" s="6" t="s">
        <v>1643</v>
      </c>
      <c r="G118" s="5" t="s">
        <v>1644</v>
      </c>
      <c r="H118" s="23">
        <v>26731109000018</v>
      </c>
      <c r="I118" s="5" t="s">
        <v>57</v>
      </c>
      <c r="J118" s="5" t="s">
        <v>19</v>
      </c>
      <c r="K118" s="5"/>
      <c r="L118" s="53">
        <f>VLOOKUP(H118,Feuil1!A2:Q837,5,TRUE)</f>
        <v>3973</v>
      </c>
      <c r="M118" s="5">
        <f>VLOOKUP(H118,Feuil1!A2:Q837,6,TRUE)</f>
        <v>3906</v>
      </c>
      <c r="N118" s="49">
        <f>VLOOKUP(H118,Feuil1!A2:Q837,7,TRUE)</f>
        <v>0.98309999999999997</v>
      </c>
      <c r="O118" s="7" t="str">
        <f>VLOOKUP(H118,Feuil1!A2:Q837,4,TRUE)</f>
        <v>1</v>
      </c>
      <c r="P118" s="7">
        <v>2402</v>
      </c>
      <c r="Q118" s="7">
        <v>2329</v>
      </c>
      <c r="R118" s="49">
        <f>VLOOKUP(H118,'Relevé T2_2019'!A2:G835,7,TRUE)</f>
        <v>0.98209999999999997</v>
      </c>
      <c r="S118" s="8">
        <v>0.96960865945045804</v>
      </c>
      <c r="T118" s="8">
        <f>VLOOKUP(H118,'Relevé T4_2018'!A2:G835,7,TRUE)</f>
        <v>0.92717391304347807</v>
      </c>
      <c r="U118" s="8">
        <f t="shared" si="3"/>
        <v>4.2434746406979973E-2</v>
      </c>
      <c r="V118" s="8">
        <f t="shared" si="4"/>
        <v>5.5926086956521903E-2</v>
      </c>
      <c r="W118" s="7">
        <v>3016</v>
      </c>
      <c r="X118" s="7">
        <f>VLOOKUP(H118,'Relevé T2_2019'!A2:L837,11,TRUE)</f>
        <v>2521</v>
      </c>
      <c r="Y118" s="60">
        <f>VLOOKUP(H118,Feuil1!A2:Q837,11,TRUE)</f>
        <v>2952</v>
      </c>
      <c r="Z118" s="60">
        <f t="shared" si="5"/>
        <v>8489</v>
      </c>
      <c r="AA118" s="14">
        <v>0.29497638471447002</v>
      </c>
      <c r="AB118" s="14">
        <f>VLOOKUP(H118,'Relevé T2_2019'!A2:L837,12,TRUE)</f>
        <v>-0.35441741360000001</v>
      </c>
      <c r="AC118" s="56">
        <f>VLOOKUP(H118,Feuil1!A2:Q837,12,TRUE)</f>
        <v>-0.244239631336406</v>
      </c>
    </row>
    <row r="119" spans="1:29" x14ac:dyDescent="0.25">
      <c r="A119" s="5" t="s">
        <v>32</v>
      </c>
      <c r="B119" s="5" t="str">
        <f>VLOOKUP(C119,'Correspondance DEP_REGION'!1:102,2,FALSE)</f>
        <v>AUVERGNE - RHONE-ALPES</v>
      </c>
      <c r="C119" s="5" t="s">
        <v>256</v>
      </c>
      <c r="D119" s="6" t="s">
        <v>257</v>
      </c>
      <c r="E119" s="6" t="s">
        <v>258</v>
      </c>
      <c r="F119" s="6" t="s">
        <v>555</v>
      </c>
      <c r="G119" s="5" t="s">
        <v>1642</v>
      </c>
      <c r="H119" s="23">
        <v>26730014300018</v>
      </c>
      <c r="I119" s="5" t="s">
        <v>57</v>
      </c>
      <c r="J119" s="5"/>
      <c r="K119" s="5"/>
      <c r="L119" s="53">
        <f>VLOOKUP(H119,Feuil1!A2:Q837,5,TRUE)</f>
        <v>778</v>
      </c>
      <c r="M119" s="5">
        <f>VLOOKUP(H119,Feuil1!A2:Q837,6,TRUE)</f>
        <v>728</v>
      </c>
      <c r="N119" s="49">
        <f>VLOOKUP(H119,Feuil1!A2:Q837,7,TRUE)</f>
        <v>0.93569999999999998</v>
      </c>
      <c r="O119" s="7" t="str">
        <f>VLOOKUP(H119,Feuil1!A2:Q837,4,TRUE)</f>
        <v>1</v>
      </c>
      <c r="P119" s="7">
        <v>482</v>
      </c>
      <c r="Q119" s="7">
        <v>459</v>
      </c>
      <c r="R119" s="49">
        <f>VLOOKUP(H119,'Relevé T2_2019'!A2:G835,7,TRUE)</f>
        <v>0.96430000000000005</v>
      </c>
      <c r="S119" s="8">
        <v>0.95228215767634905</v>
      </c>
      <c r="T119" s="8">
        <f>VLOOKUP(H119,'Relevé T4_2018'!A2:G835,7,TRUE)</f>
        <v>0.84705882352941209</v>
      </c>
      <c r="U119" s="8">
        <f t="shared" si="3"/>
        <v>0.10522333414693696</v>
      </c>
      <c r="V119" s="8">
        <f t="shared" si="4"/>
        <v>8.864117647058789E-2</v>
      </c>
      <c r="W119" s="7">
        <v>460</v>
      </c>
      <c r="X119" s="7">
        <f>VLOOKUP(H119,'Relevé T2_2019'!A2:L837,11,TRUE)</f>
        <v>457</v>
      </c>
      <c r="Y119" s="60">
        <f>VLOOKUP(H119,Feuil1!A2:Q837,11,TRUE)</f>
        <v>521</v>
      </c>
      <c r="Z119" s="60">
        <f t="shared" si="5"/>
        <v>1438</v>
      </c>
      <c r="AA119" s="14">
        <v>2.1786492374726899E-3</v>
      </c>
      <c r="AB119" s="14">
        <f>VLOOKUP(H119,'Relevé T2_2019'!A2:L837,12,TRUE)</f>
        <v>-4.3572984999999996E-3</v>
      </c>
      <c r="AC119" s="56">
        <f>VLOOKUP(H119,Feuil1!A2:Q837,12,TRUE)</f>
        <v>-0.284340659340659</v>
      </c>
    </row>
    <row r="120" spans="1:29" x14ac:dyDescent="0.25">
      <c r="A120" s="5" t="s">
        <v>32</v>
      </c>
      <c r="B120" s="5" t="str">
        <f>VLOOKUP(C120,'Correspondance DEP_REGION'!1:102,2,FALSE)</f>
        <v>AUVERGNE - RHONE-ALPES</v>
      </c>
      <c r="C120" s="5" t="s">
        <v>256</v>
      </c>
      <c r="D120" s="6" t="s">
        <v>257</v>
      </c>
      <c r="E120" s="6" t="s">
        <v>258</v>
      </c>
      <c r="F120" s="6" t="s">
        <v>1636</v>
      </c>
      <c r="G120" s="5" t="s">
        <v>1637</v>
      </c>
      <c r="H120" s="23">
        <v>26730004400018</v>
      </c>
      <c r="I120" s="5" t="s">
        <v>18</v>
      </c>
      <c r="J120" s="5" t="s">
        <v>19</v>
      </c>
      <c r="K120" s="5"/>
      <c r="L120" s="53">
        <f>VLOOKUP(H120,Feuil1!A2:Q837,5,TRUE)</f>
        <v>2336</v>
      </c>
      <c r="M120" s="5">
        <f>VLOOKUP(H120,Feuil1!A2:Q837,6,TRUE)</f>
        <v>1683</v>
      </c>
      <c r="N120" s="49">
        <f>VLOOKUP(H120,Feuil1!A2:Q837,7,TRUE)</f>
        <v>0.72050000000000003</v>
      </c>
      <c r="O120" s="7" t="str">
        <f>VLOOKUP(H120,Feuil1!A2:Q837,4,TRUE)</f>
        <v>1</v>
      </c>
      <c r="P120" s="7">
        <v>1843</v>
      </c>
      <c r="Q120" s="7">
        <v>1179</v>
      </c>
      <c r="R120" s="49">
        <f>VLOOKUP(H120,'Relevé T2_2019'!A2:G835,7,TRUE)</f>
        <v>0.71379999999999999</v>
      </c>
      <c r="S120" s="8">
        <v>0.63971785132935399</v>
      </c>
      <c r="T120" s="8">
        <f>VLOOKUP(H120,'Relevé T4_2018'!A2:G835,7,TRUE)</f>
        <v>0.71266375545851501</v>
      </c>
      <c r="U120" s="8">
        <f t="shared" si="3"/>
        <v>-7.2945904129161021E-2</v>
      </c>
      <c r="V120" s="8">
        <f t="shared" si="4"/>
        <v>7.8362445414850157E-3</v>
      </c>
      <c r="W120" s="7">
        <v>1491</v>
      </c>
      <c r="X120" s="7">
        <f>VLOOKUP(H120,'Relevé T2_2019'!A2:L837,11,TRUE)</f>
        <v>1236</v>
      </c>
      <c r="Y120" s="60">
        <f>VLOOKUP(H120,Feuil1!A2:Q837,11,TRUE)</f>
        <v>1305</v>
      </c>
      <c r="Z120" s="60">
        <f t="shared" si="5"/>
        <v>4032</v>
      </c>
      <c r="AA120" s="14">
        <v>0.26463104325699699</v>
      </c>
      <c r="AB120" s="14">
        <f>VLOOKUP(H120,'Relevé T2_2019'!A2:L837,12,TRUE)</f>
        <v>-0.24908869989999999</v>
      </c>
      <c r="AC120" s="56">
        <f>VLOOKUP(H120,Feuil1!A2:Q837,12,TRUE)</f>
        <v>-0.22459893048128299</v>
      </c>
    </row>
    <row r="121" spans="1:29" ht="27.6" x14ac:dyDescent="0.25">
      <c r="A121" s="5" t="s">
        <v>32</v>
      </c>
      <c r="B121" s="5" t="str">
        <f>VLOOKUP(C121,'Correspondance DEP_REGION'!12:135,2,FALSE)</f>
        <v>BOURGOGNE - FRANCHE-COMTE</v>
      </c>
      <c r="C121" s="5" t="s">
        <v>242</v>
      </c>
      <c r="D121" s="6" t="s">
        <v>243</v>
      </c>
      <c r="E121" s="6" t="s">
        <v>244</v>
      </c>
      <c r="F121" s="6" t="s">
        <v>245</v>
      </c>
      <c r="G121" s="5" t="s">
        <v>246</v>
      </c>
      <c r="H121" s="23">
        <v>20004781900012</v>
      </c>
      <c r="I121" s="5" t="s">
        <v>38</v>
      </c>
      <c r="J121" s="5" t="s">
        <v>19</v>
      </c>
      <c r="K121" s="5"/>
      <c r="L121" s="53">
        <f>VLOOKUP(H121,Feuil1!A2:Q837,5,TRUE)</f>
        <v>3389</v>
      </c>
      <c r="M121" s="5">
        <f>VLOOKUP(H121,Feuil1!A2:Q837,6,TRUE)</f>
        <v>3350</v>
      </c>
      <c r="N121" s="49">
        <f>VLOOKUP(H121,Feuil1!A2:Q837,7,TRUE)</f>
        <v>0.98850000000000005</v>
      </c>
      <c r="O121" s="7" t="str">
        <f>VLOOKUP(H121,Feuil1!A2:Q837,4,TRUE)</f>
        <v>1</v>
      </c>
      <c r="P121" s="7">
        <v>1878</v>
      </c>
      <c r="Q121" s="7">
        <v>1846</v>
      </c>
      <c r="R121" s="49">
        <f>VLOOKUP(H121,'Relevé T2_2019'!A2:G835,7,TRUE)</f>
        <v>0.99099999999999999</v>
      </c>
      <c r="S121" s="8">
        <v>0.98296059637912703</v>
      </c>
      <c r="T121" s="8">
        <f>VLOOKUP(H121,'Relevé T4_2018'!A2:G835,7,TRUE)</f>
        <v>0.98808637379002207</v>
      </c>
      <c r="U121" s="8">
        <f t="shared" si="3"/>
        <v>-5.1257774108950382E-3</v>
      </c>
      <c r="V121" s="8">
        <f t="shared" si="4"/>
        <v>4.1362620997797972E-4</v>
      </c>
      <c r="W121" s="7">
        <v>2897</v>
      </c>
      <c r="X121" s="7">
        <f>VLOOKUP(H121,'Relevé T2_2019'!A2:L837,11,TRUE)</f>
        <v>2151</v>
      </c>
      <c r="Y121" s="60">
        <f>VLOOKUP(H121,Feuil1!A2:Q837,11,TRUE)</f>
        <v>1982</v>
      </c>
      <c r="Z121" s="60">
        <f t="shared" si="5"/>
        <v>7030</v>
      </c>
      <c r="AA121" s="14">
        <v>0.56933911159263295</v>
      </c>
      <c r="AB121" s="14">
        <f>VLOOKUP(H121,'Relevé T2_2019'!A2:L837,12,TRUE)</f>
        <v>-0.47227674190000002</v>
      </c>
      <c r="AC121" s="56">
        <f>VLOOKUP(H121,Feuil1!A2:Q837,12,TRUE)</f>
        <v>-0.40835820895522401</v>
      </c>
    </row>
    <row r="122" spans="1:29" x14ac:dyDescent="0.25">
      <c r="A122" s="5" t="s">
        <v>32</v>
      </c>
      <c r="B122" s="5" t="str">
        <f>VLOOKUP(C122,'Correspondance DEP_REGION'!1:102,2,FALSE)</f>
        <v>BOURGOGNE - FRANCHE-COMTE</v>
      </c>
      <c r="C122" s="5" t="s">
        <v>242</v>
      </c>
      <c r="D122" s="6" t="s">
        <v>243</v>
      </c>
      <c r="E122" s="6" t="s">
        <v>665</v>
      </c>
      <c r="F122" s="6" t="s">
        <v>248</v>
      </c>
      <c r="G122" s="5" t="s">
        <v>668</v>
      </c>
      <c r="H122" s="23">
        <v>26210006800010</v>
      </c>
      <c r="I122" s="5" t="s">
        <v>38</v>
      </c>
      <c r="J122" s="5" t="s">
        <v>19</v>
      </c>
      <c r="K122" s="5"/>
      <c r="L122" s="53">
        <f>VLOOKUP(H122,Feuil1!A2:Q837,5,TRUE)</f>
        <v>1808</v>
      </c>
      <c r="M122" s="5">
        <f>VLOOKUP(H122,Feuil1!A2:Q837,6,TRUE)</f>
        <v>1698</v>
      </c>
      <c r="N122" s="49">
        <f>VLOOKUP(H122,Feuil1!A2:Q837,7,TRUE)</f>
        <v>0.93920000000000003</v>
      </c>
      <c r="O122" s="7" t="str">
        <f>VLOOKUP(H122,Feuil1!A2:Q837,4,TRUE)</f>
        <v>1</v>
      </c>
      <c r="P122" s="7">
        <v>1508</v>
      </c>
      <c r="Q122" s="7">
        <v>1401</v>
      </c>
      <c r="R122" s="49">
        <f>VLOOKUP(H122,'Relevé T2_2019'!A2:G835,7,TRUE)</f>
        <v>0.9556</v>
      </c>
      <c r="S122" s="8">
        <v>0.92904509283819603</v>
      </c>
      <c r="T122" s="8">
        <f>VLOOKUP(H122,'Relevé T4_2018'!A2:G835,7,TRUE)</f>
        <v>0.96342000881445611</v>
      </c>
      <c r="U122" s="8">
        <f t="shared" si="3"/>
        <v>-3.4374915976260079E-2</v>
      </c>
      <c r="V122" s="8">
        <f t="shared" si="4"/>
        <v>-2.4220008814456073E-2</v>
      </c>
      <c r="W122" s="7">
        <v>1428</v>
      </c>
      <c r="X122" s="7">
        <f>VLOOKUP(H122,'Relevé T2_2019'!A2:L837,11,TRUE)</f>
        <v>1390</v>
      </c>
      <c r="Y122" s="60">
        <f>VLOOKUP(H122,Feuil1!A2:Q837,11,TRUE)</f>
        <v>1427</v>
      </c>
      <c r="Z122" s="60">
        <f t="shared" si="5"/>
        <v>4245</v>
      </c>
      <c r="AA122" s="14">
        <v>1.9271948608137E-2</v>
      </c>
      <c r="AB122" s="14">
        <f>VLOOKUP(H122,'Relevé T2_2019'!A2:L837,12,TRUE)</f>
        <v>-0.37330928759999998</v>
      </c>
      <c r="AC122" s="56">
        <f>VLOOKUP(H122,Feuil1!A2:Q837,12,TRUE)</f>
        <v>-0.15959952885747899</v>
      </c>
    </row>
    <row r="123" spans="1:29" x14ac:dyDescent="0.25">
      <c r="A123" s="5" t="s">
        <v>32</v>
      </c>
      <c r="B123" s="5" t="str">
        <f>VLOOKUP(C123,'Correspondance DEP_REGION'!1:102,2,FALSE)</f>
        <v>BOURGOGNE - FRANCHE-COMTE</v>
      </c>
      <c r="C123" s="5" t="s">
        <v>242</v>
      </c>
      <c r="D123" s="6" t="s">
        <v>243</v>
      </c>
      <c r="E123" s="6" t="s">
        <v>665</v>
      </c>
      <c r="F123" s="6" t="s">
        <v>666</v>
      </c>
      <c r="G123" s="5" t="s">
        <v>667</v>
      </c>
      <c r="H123" s="23">
        <v>26210002700016</v>
      </c>
      <c r="I123" s="5" t="s">
        <v>38</v>
      </c>
      <c r="J123" s="5"/>
      <c r="K123" s="5"/>
      <c r="L123" s="53">
        <f>VLOOKUP(H123,Feuil1!A2:Q837,5,TRUE)</f>
        <v>1124</v>
      </c>
      <c r="M123" s="5">
        <f>VLOOKUP(H123,Feuil1!A2:Q837,6,TRUE)</f>
        <v>1066</v>
      </c>
      <c r="N123" s="49">
        <f>VLOOKUP(H123,Feuil1!A2:Q837,7,TRUE)</f>
        <v>0.94840000000000002</v>
      </c>
      <c r="O123" s="7" t="str">
        <f>VLOOKUP(H123,Feuil1!A2:Q837,4,TRUE)</f>
        <v>1</v>
      </c>
      <c r="P123" s="7">
        <v>665</v>
      </c>
      <c r="Q123" s="7">
        <v>605</v>
      </c>
      <c r="R123" s="49">
        <f>VLOOKUP(H123,'Relevé T2_2019'!A2:G835,7,TRUE)</f>
        <v>0.94530000000000003</v>
      </c>
      <c r="S123" s="8">
        <v>0.90977443609022601</v>
      </c>
      <c r="T123" s="8">
        <f>VLOOKUP(H123,'Relevé T4_2018'!A2:G835,7,TRUE)</f>
        <v>0.98</v>
      </c>
      <c r="U123" s="8">
        <f t="shared" si="3"/>
        <v>-7.0225563909773969E-2</v>
      </c>
      <c r="V123" s="8">
        <f t="shared" si="4"/>
        <v>-3.1599999999999961E-2</v>
      </c>
      <c r="W123" s="7">
        <v>723</v>
      </c>
      <c r="X123" s="7">
        <f>VLOOKUP(H123,'Relevé T2_2019'!A2:L837,11,TRUE)</f>
        <v>688</v>
      </c>
      <c r="Y123" s="60">
        <f>VLOOKUP(H123,Feuil1!A2:Q837,11,TRUE)</f>
        <v>688</v>
      </c>
      <c r="Z123" s="60">
        <f t="shared" si="5"/>
        <v>2099</v>
      </c>
      <c r="AA123" s="14">
        <v>0.19504132231405</v>
      </c>
      <c r="AB123" s="14">
        <f>VLOOKUP(H123,'Relevé T2_2019'!A2:L837,12,TRUE)</f>
        <v>-0.32482826300000001</v>
      </c>
      <c r="AC123" s="56">
        <f>VLOOKUP(H123,Feuil1!A2:Q837,12,TRUE)</f>
        <v>-0.35459662288930599</v>
      </c>
    </row>
    <row r="124" spans="1:29" x14ac:dyDescent="0.25">
      <c r="A124" s="5" t="s">
        <v>32</v>
      </c>
      <c r="B124" s="5" t="str">
        <f>VLOOKUP(C124,'Correspondance DEP_REGION'!1:102,2,FALSE)</f>
        <v>BOURGOGNE - FRANCHE-COMTE</v>
      </c>
      <c r="C124" s="5" t="s">
        <v>242</v>
      </c>
      <c r="D124" s="6" t="s">
        <v>243</v>
      </c>
      <c r="E124" s="6" t="s">
        <v>665</v>
      </c>
      <c r="F124" s="6" t="s">
        <v>671</v>
      </c>
      <c r="G124" s="5" t="s">
        <v>672</v>
      </c>
      <c r="H124" s="23">
        <v>26210008400017</v>
      </c>
      <c r="I124" s="5" t="s">
        <v>38</v>
      </c>
      <c r="J124" s="5"/>
      <c r="K124" s="5"/>
      <c r="L124" s="53">
        <f>VLOOKUP(H124,Feuil1!A2:Q837,5,TRUE)</f>
        <v>478</v>
      </c>
      <c r="M124" s="5">
        <f>VLOOKUP(H124,Feuil1!A2:Q837,6,TRUE)</f>
        <v>416</v>
      </c>
      <c r="N124" s="49">
        <f>VLOOKUP(H124,Feuil1!A2:Q837,7,TRUE)</f>
        <v>0.87029999999999996</v>
      </c>
      <c r="O124" s="7" t="str">
        <f>VLOOKUP(H124,Feuil1!A2:Q837,4,TRUE)</f>
        <v>1</v>
      </c>
      <c r="P124" s="7">
        <v>302</v>
      </c>
      <c r="Q124" s="7">
        <v>242</v>
      </c>
      <c r="R124" s="49">
        <f>VLOOKUP(H124,'Relevé T2_2019'!A2:G835,7,TRUE)</f>
        <v>0.8659</v>
      </c>
      <c r="S124" s="8">
        <v>0.80132450331125804</v>
      </c>
      <c r="T124" s="8">
        <f>VLOOKUP(H124,'Relevé T4_2018'!A2:G835,7,TRUE)</f>
        <v>0.86129753914988805</v>
      </c>
      <c r="U124" s="8">
        <f t="shared" si="3"/>
        <v>-5.9973035838630007E-2</v>
      </c>
      <c r="V124" s="8">
        <f t="shared" si="4"/>
        <v>9.0024608501119152E-3</v>
      </c>
      <c r="W124" s="7">
        <v>452</v>
      </c>
      <c r="X124" s="7">
        <f>VLOOKUP(H124,'Relevé T2_2019'!A2:L837,11,TRUE)</f>
        <v>353</v>
      </c>
      <c r="Y124" s="60">
        <f>VLOOKUP(H124,Feuil1!A2:Q837,11,TRUE)</f>
        <v>422</v>
      </c>
      <c r="Z124" s="60">
        <f t="shared" si="5"/>
        <v>1227</v>
      </c>
      <c r="AA124" s="14">
        <v>0.86776859504132198</v>
      </c>
      <c r="AB124" s="14">
        <f>VLOOKUP(H124,'Relevé T2_2019'!A2:L837,12,TRUE)</f>
        <v>-0.1713615023</v>
      </c>
      <c r="AC124" s="56">
        <f>VLOOKUP(H124,Feuil1!A2:Q837,12,TRUE)</f>
        <v>1.44230769230769E-2</v>
      </c>
    </row>
    <row r="125" spans="1:29" x14ac:dyDescent="0.25">
      <c r="A125" s="5" t="s">
        <v>32</v>
      </c>
      <c r="B125" s="5" t="str">
        <f>VLOOKUP(C125,'Correspondance DEP_REGION'!1:102,2,FALSE)</f>
        <v>BOURGOGNE - FRANCHE-COMTE</v>
      </c>
      <c r="C125" s="5" t="s">
        <v>242</v>
      </c>
      <c r="D125" s="6" t="s">
        <v>243</v>
      </c>
      <c r="E125" s="6" t="s">
        <v>673</v>
      </c>
      <c r="F125" s="6" t="s">
        <v>674</v>
      </c>
      <c r="G125" s="5" t="s">
        <v>675</v>
      </c>
      <c r="H125" s="23">
        <v>26210018300017</v>
      </c>
      <c r="I125" s="5" t="s">
        <v>38</v>
      </c>
      <c r="J125" s="5" t="s">
        <v>19</v>
      </c>
      <c r="K125" s="5"/>
      <c r="L125" s="53">
        <f>VLOOKUP(H125,Feuil1!A2:Q837,5,TRUE)</f>
        <v>3380</v>
      </c>
      <c r="M125" s="5">
        <f>VLOOKUP(H125,Feuil1!A2:Q837,6,TRUE)</f>
        <v>1466</v>
      </c>
      <c r="N125" s="49">
        <f>VLOOKUP(H125,Feuil1!A2:Q837,7,TRUE)</f>
        <v>0.43369999999999997</v>
      </c>
      <c r="O125" s="7" t="str">
        <f>VLOOKUP(H125,Feuil1!A2:Q837,4,TRUE)</f>
        <v>0</v>
      </c>
      <c r="P125" s="7">
        <v>2608</v>
      </c>
      <c r="Q125" s="7">
        <v>237</v>
      </c>
      <c r="R125" s="49">
        <f>VLOOKUP(H125,'Relevé T2_2019'!A2:G835,7,TRUE)</f>
        <v>0.22489999999999999</v>
      </c>
      <c r="S125" s="8">
        <v>9.08742331288344E-2</v>
      </c>
      <c r="T125" s="8">
        <f>VLOOKUP(H125,'Relevé T4_2018'!A2:G835,7,TRUE)</f>
        <v>0</v>
      </c>
      <c r="U125" s="8">
        <f t="shared" si="3"/>
        <v>9.08742331288344E-2</v>
      </c>
      <c r="V125" s="8">
        <f t="shared" si="4"/>
        <v>0.43369999999999997</v>
      </c>
      <c r="W125" s="7">
        <v>2592</v>
      </c>
      <c r="X125" s="7">
        <f>VLOOKUP(H125,'Relevé T2_2019'!A2:L837,11,TRUE)</f>
        <v>2370</v>
      </c>
      <c r="Y125" s="60">
        <f>VLOOKUP(H125,Feuil1!A2:Q837,11,TRUE)</f>
        <v>2665</v>
      </c>
      <c r="Z125" s="60">
        <f t="shared" si="5"/>
        <v>7627</v>
      </c>
      <c r="AA125" s="14">
        <v>9.9367088607594898</v>
      </c>
      <c r="AB125" s="14">
        <f>VLOOKUP(H125,'Relevé T2_2019'!A2:L837,12,TRUE)</f>
        <v>2.2599724897</v>
      </c>
      <c r="AC125" s="56">
        <f>VLOOKUP(H125,Feuil1!A2:Q837,12,TRUE)</f>
        <v>0.81787175989086003</v>
      </c>
    </row>
    <row r="126" spans="1:29" x14ac:dyDescent="0.25">
      <c r="A126" s="5" t="s">
        <v>32</v>
      </c>
      <c r="B126" s="5" t="str">
        <f>VLOOKUP(C126,'Correspondance DEP_REGION'!1:102,2,FALSE)</f>
        <v>BOURGOGNE - FRANCHE-COMTE</v>
      </c>
      <c r="C126" s="5" t="s">
        <v>242</v>
      </c>
      <c r="D126" s="6" t="s">
        <v>243</v>
      </c>
      <c r="E126" s="6" t="s">
        <v>247</v>
      </c>
      <c r="F126" s="6" t="s">
        <v>248</v>
      </c>
      <c r="G126" s="5" t="s">
        <v>249</v>
      </c>
      <c r="H126" s="23">
        <v>20004782700015</v>
      </c>
      <c r="I126" s="5" t="s">
        <v>18</v>
      </c>
      <c r="J126" s="5" t="s">
        <v>19</v>
      </c>
      <c r="K126" s="5" t="s">
        <v>9</v>
      </c>
      <c r="L126" s="53">
        <f>VLOOKUP(H126,Feuil1!A2:Q837,5,TRUE)</f>
        <v>5840</v>
      </c>
      <c r="M126" s="5">
        <f>VLOOKUP(H126,Feuil1!A2:Q837,6,TRUE)</f>
        <v>3</v>
      </c>
      <c r="N126" s="49">
        <f>VLOOKUP(H126,Feuil1!A2:Q837,7,TRUE)</f>
        <v>5.0000000000000001E-4</v>
      </c>
      <c r="O126" s="7" t="str">
        <f>VLOOKUP(H126,Feuil1!A2:Q837,4,TRUE)</f>
        <v>0</v>
      </c>
      <c r="P126" s="7">
        <v>3795</v>
      </c>
      <c r="Q126" s="7">
        <v>3</v>
      </c>
      <c r="R126" s="49">
        <f>VLOOKUP(H126,'Relevé T2_2019'!A2:G835,7,TRUE)</f>
        <v>4.0000000000000002E-4</v>
      </c>
      <c r="S126" s="8">
        <v>7.9051383399209496E-4</v>
      </c>
      <c r="T126" s="8">
        <f>VLOOKUP(H126,'Relevé T4_2018'!A2:G835,7,TRUE)</f>
        <v>3.9603960396039601E-4</v>
      </c>
      <c r="U126" s="8">
        <f t="shared" si="3"/>
        <v>3.9447423003169895E-4</v>
      </c>
      <c r="V126" s="8">
        <f t="shared" si="4"/>
        <v>1.03960396039604E-4</v>
      </c>
      <c r="W126" s="7">
        <v>4019</v>
      </c>
      <c r="X126" s="7">
        <f>VLOOKUP(H126,'Relevé T2_2019'!A2:L837,11,TRUE)</f>
        <v>3192</v>
      </c>
      <c r="Y126" s="60">
        <f>VLOOKUP(H126,Feuil1!A2:Q837,11,TRUE)</f>
        <v>3707</v>
      </c>
      <c r="Z126" s="60">
        <f t="shared" si="5"/>
        <v>10918</v>
      </c>
      <c r="AA126" s="14">
        <v>1338.6666666666699</v>
      </c>
      <c r="AB126" s="14">
        <f>VLOOKUP(H126,'Relevé T2_2019'!A2:L837,12,TRUE)</f>
        <v>1063</v>
      </c>
      <c r="AC126" s="56">
        <f>VLOOKUP(H126,Feuil1!A2:Q837,12,TRUE)</f>
        <v>1234.6666666666699</v>
      </c>
    </row>
    <row r="127" spans="1:29" x14ac:dyDescent="0.25">
      <c r="A127" s="5" t="s">
        <v>32</v>
      </c>
      <c r="B127" s="5" t="str">
        <f>VLOOKUP(C127,'Correspondance DEP_REGION'!1:102,2,FALSE)</f>
        <v>BOURGOGNE - FRANCHE-COMTE</v>
      </c>
      <c r="C127" s="5" t="s">
        <v>242</v>
      </c>
      <c r="D127" s="6" t="s">
        <v>243</v>
      </c>
      <c r="E127" s="6" t="s">
        <v>665</v>
      </c>
      <c r="F127" s="6" t="s">
        <v>669</v>
      </c>
      <c r="G127" s="5" t="s">
        <v>670</v>
      </c>
      <c r="H127" s="23">
        <v>26210007600013</v>
      </c>
      <c r="I127" s="5" t="s">
        <v>38</v>
      </c>
      <c r="J127" s="5" t="s">
        <v>19</v>
      </c>
      <c r="K127" s="5" t="s">
        <v>9</v>
      </c>
      <c r="L127" s="53">
        <f>VLOOKUP(H127,Feuil1!A2:Q837,5,TRUE)</f>
        <v>14415</v>
      </c>
      <c r="M127" s="5">
        <f>VLOOKUP(H127,Feuil1!A2:Q837,6,TRUE)</f>
        <v>0</v>
      </c>
      <c r="N127" s="49">
        <f>VLOOKUP(H127,Feuil1!A2:Q837,7,TRUE)</f>
        <v>0</v>
      </c>
      <c r="O127" s="7" t="str">
        <f>VLOOKUP(H127,Feuil1!A2:Q837,4,TRUE)</f>
        <v>0</v>
      </c>
      <c r="P127" s="7">
        <v>9218</v>
      </c>
      <c r="Q127" s="7">
        <v>0</v>
      </c>
      <c r="R127" s="49">
        <f>VLOOKUP(H127,'Relevé T2_2019'!A2:G835,7,TRUE)</f>
        <v>0</v>
      </c>
      <c r="S127" s="8">
        <v>0</v>
      </c>
      <c r="T127" s="8">
        <f>VLOOKUP(H127,'Relevé T4_2018'!A2:G835,7,TRUE)</f>
        <v>0</v>
      </c>
      <c r="U127" s="8">
        <f t="shared" si="3"/>
        <v>0</v>
      </c>
      <c r="V127" s="8">
        <f t="shared" si="4"/>
        <v>0</v>
      </c>
      <c r="W127" s="7">
        <v>15140</v>
      </c>
      <c r="X127" s="7">
        <f>VLOOKUP(H127,'Relevé T2_2019'!A2:L837,11,TRUE)</f>
        <v>12578</v>
      </c>
      <c r="Y127" s="60">
        <f>VLOOKUP(H127,Feuil1!A2:Q837,11,TRUE)</f>
        <v>13055</v>
      </c>
      <c r="Z127" s="60">
        <f t="shared" si="5"/>
        <v>40773</v>
      </c>
      <c r="AA127" s="14">
        <v>15139</v>
      </c>
      <c r="AB127" s="14">
        <f>VLOOKUP(H127,'Relevé T2_2019'!A2:L837,12,TRUE)</f>
        <v>12577</v>
      </c>
      <c r="AC127" s="56">
        <f>VLOOKUP(H127,Feuil1!A2:Q837,12,TRUE)</f>
        <v>13055</v>
      </c>
    </row>
    <row r="128" spans="1:29" x14ac:dyDescent="0.25">
      <c r="A128" s="5" t="s">
        <v>32</v>
      </c>
      <c r="B128" s="5" t="str">
        <f>VLOOKUP(C128,'Correspondance DEP_REGION'!1:102,2,FALSE)</f>
        <v>BOURGOGNE - FRANCHE-COMTE</v>
      </c>
      <c r="C128" s="5" t="s">
        <v>723</v>
      </c>
      <c r="D128" s="6" t="s">
        <v>724</v>
      </c>
      <c r="E128" s="6" t="s">
        <v>744</v>
      </c>
      <c r="F128" s="6" t="s">
        <v>30</v>
      </c>
      <c r="G128" s="5" t="s">
        <v>745</v>
      </c>
      <c r="H128" s="23">
        <v>26250475600012</v>
      </c>
      <c r="I128" s="5" t="s">
        <v>57</v>
      </c>
      <c r="J128" s="5"/>
      <c r="K128" s="5"/>
      <c r="L128" s="53">
        <f>VLOOKUP(H128,Feuil1!A2:Q837,5,TRUE)</f>
        <v>1172</v>
      </c>
      <c r="M128" s="5">
        <f>VLOOKUP(H128,Feuil1!A2:Q837,6,TRUE)</f>
        <v>1141</v>
      </c>
      <c r="N128" s="49">
        <f>VLOOKUP(H128,Feuil1!A2:Q837,7,TRUE)</f>
        <v>0.97350000000000003</v>
      </c>
      <c r="O128" s="7" t="str">
        <f>VLOOKUP(H128,Feuil1!A2:Q837,4,TRUE)</f>
        <v>1</v>
      </c>
      <c r="P128" s="7">
        <v>690</v>
      </c>
      <c r="Q128" s="7">
        <v>655</v>
      </c>
      <c r="R128" s="49">
        <f>VLOOKUP(H128,'Relevé T2_2019'!A2:G835,7,TRUE)</f>
        <v>0.97570000000000001</v>
      </c>
      <c r="S128" s="8">
        <v>0.94927536231884102</v>
      </c>
      <c r="T128" s="8">
        <f>VLOOKUP(H128,'Relevé T4_2018'!A2:G835,7,TRUE)</f>
        <v>0.94680134680134709</v>
      </c>
      <c r="U128" s="8">
        <f t="shared" si="3"/>
        <v>2.4740155174939327E-3</v>
      </c>
      <c r="V128" s="8">
        <f t="shared" si="4"/>
        <v>2.6698653198652944E-2</v>
      </c>
      <c r="W128" s="7">
        <v>640</v>
      </c>
      <c r="X128" s="7">
        <f>VLOOKUP(H128,'Relevé T2_2019'!A2:L837,11,TRUE)</f>
        <v>682</v>
      </c>
      <c r="Y128" s="60">
        <f>VLOOKUP(H128,Feuil1!A2:Q837,11,TRUE)</f>
        <v>615</v>
      </c>
      <c r="Z128" s="60">
        <f t="shared" si="5"/>
        <v>1937</v>
      </c>
      <c r="AA128" s="14">
        <v>-2.2900763358778699E-2</v>
      </c>
      <c r="AB128" s="14">
        <f>VLOOKUP(H128,'Relevé T2_2019'!A2:L837,12,TRUE)</f>
        <v>-0.48605877920000001</v>
      </c>
      <c r="AC128" s="56">
        <f>VLOOKUP(H128,Feuil1!A2:Q837,12,TRUE)</f>
        <v>-0.46099912357581102</v>
      </c>
    </row>
    <row r="129" spans="1:29" ht="27.6" x14ac:dyDescent="0.25">
      <c r="A129" s="5" t="s">
        <v>32</v>
      </c>
      <c r="B129" s="5" t="str">
        <f>VLOOKUP(C129,'Correspondance DEP_REGION'!1:102,2,FALSE)</f>
        <v>BOURGOGNE - FRANCHE-COMTE</v>
      </c>
      <c r="C129" s="5" t="s">
        <v>723</v>
      </c>
      <c r="D129" s="6" t="s">
        <v>724</v>
      </c>
      <c r="E129" s="6" t="s">
        <v>727</v>
      </c>
      <c r="F129" s="6" t="s">
        <v>736</v>
      </c>
      <c r="G129" s="5" t="s">
        <v>737</v>
      </c>
      <c r="H129" s="23">
        <v>26250429300016</v>
      </c>
      <c r="I129" s="5" t="s">
        <v>38</v>
      </c>
      <c r="J129" s="5" t="s">
        <v>19</v>
      </c>
      <c r="K129" s="5"/>
      <c r="L129" s="53">
        <f>VLOOKUP(H129,Feuil1!A2:Q837,5,TRUE)</f>
        <v>2001</v>
      </c>
      <c r="M129" s="5">
        <f>VLOOKUP(H129,Feuil1!A2:Q837,6,TRUE)</f>
        <v>1932</v>
      </c>
      <c r="N129" s="49">
        <f>VLOOKUP(H129,Feuil1!A2:Q837,7,TRUE)</f>
        <v>0.96550000000000002</v>
      </c>
      <c r="O129" s="7" t="str">
        <f>VLOOKUP(H129,Feuil1!A2:Q837,4,TRUE)</f>
        <v>1</v>
      </c>
      <c r="P129" s="7">
        <v>834</v>
      </c>
      <c r="Q129" s="7">
        <v>695</v>
      </c>
      <c r="R129" s="49">
        <f>VLOOKUP(H129,'Relevé T2_2019'!A2:G835,7,TRUE)</f>
        <v>0.96419999999999995</v>
      </c>
      <c r="S129" s="8">
        <v>0.83333333333333304</v>
      </c>
      <c r="T129" s="8">
        <f>VLOOKUP(H129,'Relevé T4_2018'!A2:G835,7,TRUE)</f>
        <v>2.35178833904949E-2</v>
      </c>
      <c r="U129" s="8">
        <f t="shared" si="3"/>
        <v>0.80981544994283816</v>
      </c>
      <c r="V129" s="8">
        <f t="shared" si="4"/>
        <v>0.94198211660950515</v>
      </c>
      <c r="W129" s="7">
        <v>1383</v>
      </c>
      <c r="X129" s="7">
        <f>VLOOKUP(H129,'Relevé T2_2019'!A2:L837,11,TRUE)</f>
        <v>1054</v>
      </c>
      <c r="Y129" s="60">
        <f>VLOOKUP(H129,Feuil1!A2:Q837,11,TRUE)</f>
        <v>1203</v>
      </c>
      <c r="Z129" s="60">
        <f t="shared" si="5"/>
        <v>3640</v>
      </c>
      <c r="AA129" s="14">
        <v>0.98992805755395696</v>
      </c>
      <c r="AB129" s="14">
        <f>VLOOKUP(H129,'Relevé T2_2019'!A2:L837,12,TRUE)</f>
        <v>-0.49761677789999997</v>
      </c>
      <c r="AC129" s="56">
        <f>VLOOKUP(H129,Feuil1!A2:Q837,12,TRUE)</f>
        <v>-0.37732919254658398</v>
      </c>
    </row>
    <row r="130" spans="1:29" ht="27.6" x14ac:dyDescent="0.25">
      <c r="A130" s="5" t="s">
        <v>32</v>
      </c>
      <c r="B130" s="5" t="str">
        <f>VLOOKUP(C130,'Correspondance DEP_REGION'!1:102,2,FALSE)</f>
        <v>BOURGOGNE - FRANCHE-COMTE</v>
      </c>
      <c r="C130" s="5" t="s">
        <v>723</v>
      </c>
      <c r="D130" s="6" t="s">
        <v>724</v>
      </c>
      <c r="E130" s="6" t="s">
        <v>727</v>
      </c>
      <c r="F130" s="6" t="s">
        <v>730</v>
      </c>
      <c r="G130" s="5" t="s">
        <v>731</v>
      </c>
      <c r="H130" s="23">
        <v>26250176000017</v>
      </c>
      <c r="I130" s="5" t="s">
        <v>38</v>
      </c>
      <c r="J130" s="5" t="s">
        <v>19</v>
      </c>
      <c r="K130" s="5" t="s">
        <v>9</v>
      </c>
      <c r="L130" s="53">
        <f>VLOOKUP(H130,Feuil1!A2:Q837,5,TRUE)</f>
        <v>16069</v>
      </c>
      <c r="M130" s="5">
        <f>VLOOKUP(H130,Feuil1!A2:Q837,6,TRUE)</f>
        <v>13673</v>
      </c>
      <c r="N130" s="49">
        <f>VLOOKUP(H130,Feuil1!A2:Q837,7,TRUE)</f>
        <v>0.85089999999999999</v>
      </c>
      <c r="O130" s="7" t="str">
        <f>VLOOKUP(H130,Feuil1!A2:Q837,4,TRUE)</f>
        <v>1</v>
      </c>
      <c r="P130" s="7">
        <v>7083</v>
      </c>
      <c r="Q130" s="7">
        <v>5339</v>
      </c>
      <c r="R130" s="49">
        <f>VLOOKUP(H130,'Relevé T2_2019'!A2:G835,7,TRUE)</f>
        <v>0.82499999999999996</v>
      </c>
      <c r="S130" s="8">
        <v>0.75377664831286195</v>
      </c>
      <c r="T130" s="8">
        <f>VLOOKUP(H130,'Relevé T4_2018'!A2:G835,7,TRUE)</f>
        <v>0.600645025590689</v>
      </c>
      <c r="U130" s="8">
        <f t="shared" ref="U130:U193" si="6">(S130-T130)</f>
        <v>0.15313162272217296</v>
      </c>
      <c r="V130" s="8">
        <f t="shared" si="4"/>
        <v>0.25025497440931099</v>
      </c>
      <c r="W130" s="7">
        <v>12344</v>
      </c>
      <c r="X130" s="7">
        <f>VLOOKUP(H130,'Relevé T2_2019'!A2:L837,11,TRUE)</f>
        <v>11124</v>
      </c>
      <c r="Y130" s="60">
        <f>VLOOKUP(H130,Feuil1!A2:Q837,11,TRUE)</f>
        <v>11324</v>
      </c>
      <c r="Z130" s="60">
        <f t="shared" si="5"/>
        <v>34792</v>
      </c>
      <c r="AA130" s="14">
        <v>1.3120434538303101</v>
      </c>
      <c r="AB130" s="14">
        <f>VLOOKUP(H130,'Relevé T2_2019'!A2:L837,12,TRUE)</f>
        <v>-0.14993122419999999</v>
      </c>
      <c r="AC130" s="56">
        <f>VLOOKUP(H130,Feuil1!A2:Q837,12,TRUE)</f>
        <v>-0.17179843487164501</v>
      </c>
    </row>
    <row r="131" spans="1:29" x14ac:dyDescent="0.25">
      <c r="A131" s="5" t="s">
        <v>32</v>
      </c>
      <c r="B131" s="5" t="str">
        <f>VLOOKUP(C131,'Correspondance DEP_REGION'!1:102,2,FALSE)</f>
        <v>BOURGOGNE - FRANCHE-COMTE</v>
      </c>
      <c r="C131" s="5" t="s">
        <v>723</v>
      </c>
      <c r="D131" s="6" t="s">
        <v>724</v>
      </c>
      <c r="E131" s="6" t="s">
        <v>727</v>
      </c>
      <c r="F131" s="6" t="s">
        <v>445</v>
      </c>
      <c r="G131" s="5" t="s">
        <v>746</v>
      </c>
      <c r="H131" s="23">
        <v>26250673600012</v>
      </c>
      <c r="I131" s="5" t="s">
        <v>57</v>
      </c>
      <c r="J131" s="5"/>
      <c r="K131" s="5"/>
      <c r="L131" s="53">
        <f>VLOOKUP(H131,Feuil1!A2:Q837,5,TRUE)</f>
        <v>21</v>
      </c>
      <c r="M131" s="5">
        <f>VLOOKUP(H131,Feuil1!A2:Q837,6,TRUE)</f>
        <v>17</v>
      </c>
      <c r="N131" s="49">
        <f>VLOOKUP(H131,Feuil1!A2:Q837,7,TRUE)</f>
        <v>0.8095</v>
      </c>
      <c r="O131" s="7" t="str">
        <f>VLOOKUP(H131,Feuil1!A2:Q837,4,TRUE)</f>
        <v>1</v>
      </c>
      <c r="P131" s="7">
        <v>15</v>
      </c>
      <c r="Q131" s="7">
        <v>11</v>
      </c>
      <c r="R131" s="49">
        <f>VLOOKUP(H131,'Relevé T2_2019'!A2:G835,7,TRUE)</f>
        <v>1</v>
      </c>
      <c r="S131" s="8">
        <v>0.73333333333333295</v>
      </c>
      <c r="T131" s="8">
        <f>VLOOKUP(H131,'Relevé T4_2018'!A2:G835,7,TRUE)</f>
        <v>1</v>
      </c>
      <c r="U131" s="8">
        <f t="shared" si="6"/>
        <v>-0.26666666666666705</v>
      </c>
      <c r="V131" s="8">
        <f t="shared" ref="V131:V194" si="7">(N131-T131)</f>
        <v>-0.1905</v>
      </c>
      <c r="W131" s="7">
        <v>520</v>
      </c>
      <c r="X131" s="7">
        <f>VLOOKUP(H131,'Relevé T2_2019'!A2:L837,11,TRUE)</f>
        <v>585</v>
      </c>
      <c r="Y131" s="60">
        <f>VLOOKUP(H131,Feuil1!A2:Q837,11,TRUE)</f>
        <v>613</v>
      </c>
      <c r="Z131" s="60">
        <f t="shared" ref="Z131:Z194" si="8">SUM(W131:Y131)</f>
        <v>1718</v>
      </c>
      <c r="AA131" s="14">
        <v>46.272727272727302</v>
      </c>
      <c r="AB131" s="14">
        <f>VLOOKUP(H131,'Relevé T2_2019'!A2:L837,12,TRUE)</f>
        <v>52.181818181799997</v>
      </c>
      <c r="AC131" s="56">
        <f>VLOOKUP(H131,Feuil1!A2:Q837,12,TRUE)</f>
        <v>35.058823529411796</v>
      </c>
    </row>
    <row r="132" spans="1:29" ht="27.6" x14ac:dyDescent="0.25">
      <c r="A132" s="5" t="s">
        <v>32</v>
      </c>
      <c r="B132" s="5" t="str">
        <f>VLOOKUP(C132,'Correspondance DEP_REGION'!1:102,2,FALSE)</f>
        <v>BOURGOGNE - FRANCHE-COMTE</v>
      </c>
      <c r="C132" s="5" t="s">
        <v>723</v>
      </c>
      <c r="D132" s="6" t="s">
        <v>724</v>
      </c>
      <c r="E132" s="6" t="s">
        <v>727</v>
      </c>
      <c r="F132" s="6" t="s">
        <v>355</v>
      </c>
      <c r="G132" s="5" t="s">
        <v>732</v>
      </c>
      <c r="H132" s="23">
        <v>26250177800019</v>
      </c>
      <c r="I132" s="5" t="s">
        <v>71</v>
      </c>
      <c r="J132" s="5"/>
      <c r="K132" s="5"/>
      <c r="L132" s="53">
        <f>VLOOKUP(H132,Feuil1!A2:Q837,5,TRUE)</f>
        <v>1143</v>
      </c>
      <c r="M132" s="5">
        <f>VLOOKUP(H132,Feuil1!A2:Q837,6,TRUE)</f>
        <v>921</v>
      </c>
      <c r="N132" s="49">
        <f>VLOOKUP(H132,Feuil1!A2:Q837,7,TRUE)</f>
        <v>0.80579999999999996</v>
      </c>
      <c r="O132" s="7" t="str">
        <f>VLOOKUP(H132,Feuil1!A2:Q837,4,TRUE)</f>
        <v>1</v>
      </c>
      <c r="P132" s="7">
        <v>840</v>
      </c>
      <c r="Q132" s="7">
        <v>606</v>
      </c>
      <c r="R132" s="49">
        <f>VLOOKUP(H132,'Relevé T2_2019'!A2:G835,7,TRUE)</f>
        <v>0.77380000000000004</v>
      </c>
      <c r="S132" s="8">
        <v>0.72142857142857097</v>
      </c>
      <c r="T132" s="8">
        <f>VLOOKUP(H132,'Relevé T4_2018'!A2:G835,7,TRUE)</f>
        <v>0.78822495606326903</v>
      </c>
      <c r="U132" s="8">
        <f t="shared" si="6"/>
        <v>-6.6796384634698058E-2</v>
      </c>
      <c r="V132" s="8">
        <f t="shared" si="7"/>
        <v>1.7575043936730927E-2</v>
      </c>
      <c r="W132" s="7">
        <v>477</v>
      </c>
      <c r="X132" s="7">
        <f>VLOOKUP(H132,'Relevé T2_2019'!A2:L837,11,TRUE)</f>
        <v>472</v>
      </c>
      <c r="Y132" s="60">
        <f>VLOOKUP(H132,Feuil1!A2:Q837,11,TRUE)</f>
        <v>445</v>
      </c>
      <c r="Z132" s="60">
        <f t="shared" si="8"/>
        <v>1394</v>
      </c>
      <c r="AA132" s="14">
        <v>-0.212871287128713</v>
      </c>
      <c r="AB132" s="14">
        <f>VLOOKUP(H132,'Relevé T2_2019'!A2:L837,12,TRUE)</f>
        <v>-0.40253164559999999</v>
      </c>
      <c r="AC132" s="56">
        <f>VLOOKUP(H132,Feuil1!A2:Q837,12,TRUE)</f>
        <v>-0.51682953311617796</v>
      </c>
    </row>
    <row r="133" spans="1:29" ht="27.6" x14ac:dyDescent="0.25">
      <c r="A133" s="5" t="s">
        <v>32</v>
      </c>
      <c r="B133" s="5" t="str">
        <f>VLOOKUP(C133,'Correspondance DEP_REGION'!1:102,2,FALSE)</f>
        <v>BOURGOGNE - FRANCHE-COMTE</v>
      </c>
      <c r="C133" s="5" t="s">
        <v>723</v>
      </c>
      <c r="D133" s="6" t="s">
        <v>724</v>
      </c>
      <c r="E133" s="6" t="s">
        <v>725</v>
      </c>
      <c r="F133" s="6" t="s">
        <v>30</v>
      </c>
      <c r="G133" s="5" t="s">
        <v>726</v>
      </c>
      <c r="H133" s="23">
        <v>26250047300018</v>
      </c>
      <c r="I133" s="5" t="s">
        <v>38</v>
      </c>
      <c r="J133" s="5"/>
      <c r="K133" s="5"/>
      <c r="L133" s="53">
        <f>VLOOKUP(H133,Feuil1!A2:Q837,5,TRUE)</f>
        <v>522</v>
      </c>
      <c r="M133" s="5">
        <f>VLOOKUP(H133,Feuil1!A2:Q837,6,TRUE)</f>
        <v>258</v>
      </c>
      <c r="N133" s="49">
        <f>VLOOKUP(H133,Feuil1!A2:Q837,7,TRUE)</f>
        <v>0.49430000000000002</v>
      </c>
      <c r="O133" s="7" t="str">
        <f>VLOOKUP(H133,Feuil1!A2:Q837,4,TRUE)</f>
        <v>0</v>
      </c>
      <c r="P133" s="7">
        <v>378</v>
      </c>
      <c r="Q133" s="7">
        <v>191</v>
      </c>
      <c r="R133" s="49">
        <f>VLOOKUP(H133,'Relevé T2_2019'!A2:G835,7,TRUE)</f>
        <v>0.47410000000000002</v>
      </c>
      <c r="S133" s="8">
        <v>0.50529100529100501</v>
      </c>
      <c r="T133" s="8">
        <f>VLOOKUP(H133,'Relevé T4_2018'!A2:G835,7,TRUE)</f>
        <v>0.24104234527687302</v>
      </c>
      <c r="U133" s="8">
        <f t="shared" si="6"/>
        <v>0.264248660014132</v>
      </c>
      <c r="V133" s="8">
        <f t="shared" si="7"/>
        <v>0.253257654723127</v>
      </c>
      <c r="W133" s="7">
        <v>650</v>
      </c>
      <c r="X133" s="7">
        <f>VLOOKUP(H133,'Relevé T2_2019'!A2:L837,11,TRUE)</f>
        <v>608</v>
      </c>
      <c r="Y133" s="60">
        <f>VLOOKUP(H133,Feuil1!A2:Q837,11,TRUE)</f>
        <v>635</v>
      </c>
      <c r="Z133" s="60">
        <f t="shared" si="8"/>
        <v>1893</v>
      </c>
      <c r="AA133" s="14">
        <v>2.40314136125654</v>
      </c>
      <c r="AB133" s="14">
        <f>VLOOKUP(H133,'Relevé T2_2019'!A2:L837,12,TRUE)</f>
        <v>1.5546218487000001</v>
      </c>
      <c r="AC133" s="56">
        <f>VLOOKUP(H133,Feuil1!A2:Q837,12,TRUE)</f>
        <v>1.46124031007752</v>
      </c>
    </row>
    <row r="134" spans="1:29" ht="27.6" x14ac:dyDescent="0.25">
      <c r="A134" s="5" t="s">
        <v>32</v>
      </c>
      <c r="B134" s="5" t="str">
        <f>VLOOKUP(C134,'Correspondance DEP_REGION'!1:102,2,FALSE)</f>
        <v>BOURGOGNE - FRANCHE-COMTE</v>
      </c>
      <c r="C134" s="5" t="s">
        <v>723</v>
      </c>
      <c r="D134" s="6" t="s">
        <v>724</v>
      </c>
      <c r="E134" s="6" t="s">
        <v>741</v>
      </c>
      <c r="F134" s="6" t="s">
        <v>742</v>
      </c>
      <c r="G134" s="5" t="s">
        <v>743</v>
      </c>
      <c r="H134" s="23">
        <v>26250462400012</v>
      </c>
      <c r="I134" s="5" t="s">
        <v>18</v>
      </c>
      <c r="J134" s="5" t="s">
        <v>19</v>
      </c>
      <c r="K134" s="5"/>
      <c r="L134" s="53">
        <f>VLOOKUP(H134,Feuil1!A2:Q837,5,TRUE)</f>
        <v>4492</v>
      </c>
      <c r="M134" s="5">
        <f>VLOOKUP(H134,Feuil1!A2:Q837,6,TRUE)</f>
        <v>1085</v>
      </c>
      <c r="N134" s="49">
        <f>VLOOKUP(H134,Feuil1!A2:Q837,7,TRUE)</f>
        <v>0.24149999999999999</v>
      </c>
      <c r="O134" s="7" t="str">
        <f>VLOOKUP(H134,Feuil1!A2:Q837,4,TRUE)</f>
        <v>1</v>
      </c>
      <c r="P134" s="7">
        <v>2504</v>
      </c>
      <c r="Q134" s="7">
        <v>141</v>
      </c>
      <c r="R134" s="49">
        <f>VLOOKUP(H134,'Relevé T2_2019'!A2:G835,7,TRUE)</f>
        <v>0.22159999999999999</v>
      </c>
      <c r="S134" s="8">
        <v>5.6309904153354601E-2</v>
      </c>
      <c r="T134" s="8">
        <f>VLOOKUP(H134,'Relevé T4_2018'!A2:G835,7,TRUE)</f>
        <v>0</v>
      </c>
      <c r="U134" s="8">
        <f t="shared" si="6"/>
        <v>5.6309904153354601E-2</v>
      </c>
      <c r="V134" s="8">
        <f t="shared" si="7"/>
        <v>0.24149999999999999</v>
      </c>
      <c r="W134" s="7">
        <v>3309</v>
      </c>
      <c r="X134" s="7">
        <f>VLOOKUP(H134,'Relevé T2_2019'!A2:L837,11,TRUE)</f>
        <v>3025</v>
      </c>
      <c r="Y134" s="60">
        <f>VLOOKUP(H134,Feuil1!A2:Q837,11,TRUE)</f>
        <v>3245</v>
      </c>
      <c r="Z134" s="60">
        <f t="shared" si="8"/>
        <v>9579</v>
      </c>
      <c r="AA134" s="14">
        <v>22.468085106383</v>
      </c>
      <c r="AB134" s="14">
        <f>VLOOKUP(H134,'Relevé T2_2019'!A2:L837,12,TRUE)</f>
        <v>2.0679513185</v>
      </c>
      <c r="AC134" s="56">
        <f>VLOOKUP(H134,Feuil1!A2:Q837,12,TRUE)</f>
        <v>1.99078341013825</v>
      </c>
    </row>
    <row r="135" spans="1:29" ht="27.6" x14ac:dyDescent="0.25">
      <c r="A135" s="5" t="s">
        <v>32</v>
      </c>
      <c r="B135" s="5" t="str">
        <f>VLOOKUP(C135,'Correspondance DEP_REGION'!1:102,2,FALSE)</f>
        <v>BOURGOGNE - FRANCHE-COMTE</v>
      </c>
      <c r="C135" s="5" t="s">
        <v>723</v>
      </c>
      <c r="D135" s="6" t="s">
        <v>724</v>
      </c>
      <c r="E135" s="6" t="s">
        <v>727</v>
      </c>
      <c r="F135" s="6" t="s">
        <v>728</v>
      </c>
      <c r="G135" s="5" t="s">
        <v>729</v>
      </c>
      <c r="H135" s="23">
        <v>26250175200170</v>
      </c>
      <c r="I135" s="5" t="s">
        <v>38</v>
      </c>
      <c r="J135" s="5"/>
      <c r="K135" s="5"/>
      <c r="L135" s="53">
        <f>VLOOKUP(H135,Feuil1!A2:Q837,5,TRUE)</f>
        <v>16</v>
      </c>
      <c r="M135" s="5">
        <f>VLOOKUP(H135,Feuil1!A2:Q837,6,TRUE)</f>
        <v>0</v>
      </c>
      <c r="N135" s="49">
        <f>VLOOKUP(H135,Feuil1!A2:Q837,7,TRUE)</f>
        <v>0</v>
      </c>
      <c r="O135" s="7" t="str">
        <f>VLOOKUP(H135,Feuil1!A2:Q837,4,TRUE)</f>
        <v>0</v>
      </c>
      <c r="P135" s="7">
        <v>36</v>
      </c>
      <c r="Q135" s="7">
        <v>0</v>
      </c>
      <c r="R135" s="49">
        <f>VLOOKUP(H135,'Relevé T2_2019'!A2:G835,7,TRUE)</f>
        <v>0</v>
      </c>
      <c r="S135" s="8">
        <v>0</v>
      </c>
      <c r="T135" s="8">
        <f>VLOOKUP(H135,'Relevé T4_2018'!A2:G835,7,TRUE)</f>
        <v>6.3829787234042493E-2</v>
      </c>
      <c r="U135" s="8">
        <f t="shared" si="6"/>
        <v>-6.3829787234042493E-2</v>
      </c>
      <c r="V135" s="8">
        <f t="shared" si="7"/>
        <v>-6.3829787234042493E-2</v>
      </c>
      <c r="W135" s="7">
        <v>0</v>
      </c>
      <c r="X135" s="7">
        <f>VLOOKUP(H135,'Relevé T2_2019'!A2:L837,11,TRUE)</f>
        <v>0</v>
      </c>
      <c r="Y135" s="60">
        <f>VLOOKUP(H135,Feuil1!A2:Q837,11,TRUE)</f>
        <v>0</v>
      </c>
      <c r="Z135" s="60">
        <f t="shared" si="8"/>
        <v>0</v>
      </c>
      <c r="AA135" s="14">
        <v>-1</v>
      </c>
      <c r="AB135" s="14">
        <f>VLOOKUP(H135,'Relevé T2_2019'!A2:L837,12,TRUE)</f>
        <v>-1</v>
      </c>
      <c r="AC135" s="56">
        <f>VLOOKUP(H135,Feuil1!A2:Q837,12,TRUE)</f>
        <v>0</v>
      </c>
    </row>
    <row r="136" spans="1:29" x14ac:dyDescent="0.25">
      <c r="A136" s="5" t="s">
        <v>32</v>
      </c>
      <c r="B136" s="5" t="str">
        <f>VLOOKUP(C136,'Correspondance DEP_REGION'!1:102,2,FALSE)</f>
        <v>BOURGOGNE - FRANCHE-COMTE</v>
      </c>
      <c r="C136" s="5" t="s">
        <v>723</v>
      </c>
      <c r="D136" s="6" t="s">
        <v>724</v>
      </c>
      <c r="E136" s="6" t="s">
        <v>733</v>
      </c>
      <c r="F136" s="6" t="s">
        <v>734</v>
      </c>
      <c r="G136" s="5" t="s">
        <v>735</v>
      </c>
      <c r="H136" s="23">
        <v>26250411100010</v>
      </c>
      <c r="I136" s="5" t="s">
        <v>38</v>
      </c>
      <c r="J136" s="5"/>
      <c r="K136" s="5"/>
      <c r="L136" s="53">
        <f>VLOOKUP(H136,Feuil1!A2:Q837,5,TRUE)</f>
        <v>684</v>
      </c>
      <c r="M136" s="5">
        <f>VLOOKUP(H136,Feuil1!A2:Q837,6,TRUE)</f>
        <v>0</v>
      </c>
      <c r="N136" s="49">
        <f>VLOOKUP(H136,Feuil1!A2:Q837,7,TRUE)</f>
        <v>0</v>
      </c>
      <c r="O136" s="7" t="str">
        <f>VLOOKUP(H136,Feuil1!A2:Q837,4,TRUE)</f>
        <v>0</v>
      </c>
      <c r="P136" s="7">
        <v>477</v>
      </c>
      <c r="Q136" s="7">
        <v>0</v>
      </c>
      <c r="R136" s="49">
        <f>VLOOKUP(H136,'Relevé T2_2019'!A2:G835,7,TRUE)</f>
        <v>0</v>
      </c>
      <c r="S136" s="8">
        <v>0</v>
      </c>
      <c r="T136" s="8">
        <f>VLOOKUP(H136,'Relevé T4_2018'!A2:G835,7,TRUE)</f>
        <v>0</v>
      </c>
      <c r="U136" s="8">
        <f t="shared" si="6"/>
        <v>0</v>
      </c>
      <c r="V136" s="8">
        <f t="shared" si="7"/>
        <v>0</v>
      </c>
      <c r="W136" s="7">
        <v>690</v>
      </c>
      <c r="X136" s="7">
        <f>VLOOKUP(H136,'Relevé T2_2019'!A2:L837,11,TRUE)</f>
        <v>590</v>
      </c>
      <c r="Y136" s="60">
        <f>VLOOKUP(H136,Feuil1!A2:Q837,11,TRUE)</f>
        <v>525</v>
      </c>
      <c r="Z136" s="60">
        <f t="shared" si="8"/>
        <v>1805</v>
      </c>
      <c r="AA136" s="14">
        <v>689</v>
      </c>
      <c r="AB136" s="14">
        <f>VLOOKUP(H136,'Relevé T2_2019'!A2:L837,12,TRUE)</f>
        <v>589</v>
      </c>
      <c r="AC136" s="56">
        <f>VLOOKUP(H136,Feuil1!A2:Q837,12,TRUE)</f>
        <v>0</v>
      </c>
    </row>
    <row r="137" spans="1:29" x14ac:dyDescent="0.25">
      <c r="A137" s="5" t="s">
        <v>32</v>
      </c>
      <c r="B137" s="5" t="str">
        <f>VLOOKUP(C137,'Correspondance DEP_REGION'!1:102,2,FALSE)</f>
        <v>BOURGOGNE - FRANCHE-COMTE</v>
      </c>
      <c r="C137" s="5" t="s">
        <v>723</v>
      </c>
      <c r="D137" s="6" t="s">
        <v>724</v>
      </c>
      <c r="E137" s="6" t="s">
        <v>738</v>
      </c>
      <c r="F137" s="6" t="s">
        <v>739</v>
      </c>
      <c r="G137" s="5" t="s">
        <v>740</v>
      </c>
      <c r="H137" s="23">
        <v>26250434300019</v>
      </c>
      <c r="I137" s="5" t="s">
        <v>38</v>
      </c>
      <c r="J137" s="5"/>
      <c r="K137" s="5"/>
      <c r="L137" s="53">
        <f>VLOOKUP(H137,Feuil1!A2:Q837,5,TRUE)</f>
        <v>1082</v>
      </c>
      <c r="M137" s="5">
        <f>VLOOKUP(H137,Feuil1!A2:Q837,6,TRUE)</f>
        <v>0</v>
      </c>
      <c r="N137" s="49">
        <f>VLOOKUP(H137,Feuil1!A2:Q837,7,TRUE)</f>
        <v>0</v>
      </c>
      <c r="O137" s="7" t="str">
        <f>VLOOKUP(H137,Feuil1!A2:Q837,4,TRUE)</f>
        <v>0</v>
      </c>
      <c r="P137" s="7">
        <v>478</v>
      </c>
      <c r="Q137" s="7">
        <v>0</v>
      </c>
      <c r="R137" s="49">
        <f>VLOOKUP(H137,'Relevé T2_2019'!A2:G835,7,TRUE)</f>
        <v>0</v>
      </c>
      <c r="S137" s="8">
        <v>0</v>
      </c>
      <c r="T137" s="8">
        <f>VLOOKUP(H137,'Relevé T4_2018'!A2:G835,7,TRUE)</f>
        <v>0</v>
      </c>
      <c r="U137" s="8">
        <f t="shared" si="6"/>
        <v>0</v>
      </c>
      <c r="V137" s="8">
        <f t="shared" si="7"/>
        <v>0</v>
      </c>
      <c r="W137" s="7">
        <v>762</v>
      </c>
      <c r="X137" s="7">
        <f>VLOOKUP(H137,'Relevé T2_2019'!A2:L837,11,TRUE)</f>
        <v>810</v>
      </c>
      <c r="Y137" s="60">
        <f>VLOOKUP(H137,Feuil1!A2:Q837,11,TRUE)</f>
        <v>743</v>
      </c>
      <c r="Z137" s="60">
        <f t="shared" si="8"/>
        <v>2315</v>
      </c>
      <c r="AA137" s="14">
        <v>761</v>
      </c>
      <c r="AB137" s="14">
        <f>VLOOKUP(H137,'Relevé T2_2019'!A2:L837,12,TRUE)</f>
        <v>809</v>
      </c>
      <c r="AC137" s="56">
        <f>VLOOKUP(H137,Feuil1!A2:Q837,12,TRUE)</f>
        <v>743</v>
      </c>
    </row>
    <row r="138" spans="1:29" ht="27.6" x14ac:dyDescent="0.25">
      <c r="A138" s="5" t="s">
        <v>32</v>
      </c>
      <c r="B138" s="5" t="str">
        <f>VLOOKUP(C138,'Correspondance DEP_REGION'!11:134,2,FALSE)</f>
        <v>BOURGOGNE - FRANCHE-COMTE</v>
      </c>
      <c r="C138" s="5" t="s">
        <v>1571</v>
      </c>
      <c r="D138" s="6" t="s">
        <v>1572</v>
      </c>
      <c r="E138" s="6" t="s">
        <v>1573</v>
      </c>
      <c r="F138" s="6" t="s">
        <v>1387</v>
      </c>
      <c r="G138" s="5" t="s">
        <v>1575</v>
      </c>
      <c r="H138" s="23">
        <v>26700661700109</v>
      </c>
      <c r="I138" s="5" t="s">
        <v>38</v>
      </c>
      <c r="J138" s="5" t="s">
        <v>19</v>
      </c>
      <c r="K138" s="5" t="s">
        <v>9</v>
      </c>
      <c r="L138" s="53">
        <f>VLOOKUP(H138,Feuil1!A2:Q837,5,TRUE)</f>
        <v>7770</v>
      </c>
      <c r="M138" s="5">
        <f>VLOOKUP(H138,Feuil1!A2:Q837,6,TRUE)</f>
        <v>7712</v>
      </c>
      <c r="N138" s="49">
        <f>VLOOKUP(H138,Feuil1!A2:Q837,7,TRUE)</f>
        <v>0.99250000000000005</v>
      </c>
      <c r="O138" s="7" t="str">
        <f>VLOOKUP(H138,Feuil1!A2:Q837,4,TRUE)</f>
        <v>1</v>
      </c>
      <c r="P138" s="7">
        <v>3993</v>
      </c>
      <c r="Q138" s="7">
        <v>3931</v>
      </c>
      <c r="R138" s="49">
        <f>VLOOKUP(H138,'Relevé T2_2019'!A2:G835,7,TRUE)</f>
        <v>0.99280000000000002</v>
      </c>
      <c r="S138" s="8">
        <v>0.98447282744803399</v>
      </c>
      <c r="T138" s="8">
        <f>VLOOKUP(H138,'Relevé T4_2018'!A2:G835,7,TRUE)</f>
        <v>5.7138258490262397E-2</v>
      </c>
      <c r="U138" s="8">
        <f t="shared" si="6"/>
        <v>0.92733456895777155</v>
      </c>
      <c r="V138" s="8">
        <f t="shared" si="7"/>
        <v>0.93536174150973761</v>
      </c>
      <c r="W138" s="7">
        <v>6417</v>
      </c>
      <c r="X138" s="7">
        <f>VLOOKUP(H138,'Relevé T2_2019'!A2:L837,11,TRUE)</f>
        <v>5020</v>
      </c>
      <c r="Y138" s="60">
        <f>VLOOKUP(H138,Feuil1!A2:Q837,11,TRUE)</f>
        <v>5925</v>
      </c>
      <c r="Z138" s="60">
        <f t="shared" si="8"/>
        <v>17362</v>
      </c>
      <c r="AA138" s="14">
        <v>0.63240905621979204</v>
      </c>
      <c r="AB138" s="14">
        <f>VLOOKUP(H138,'Relevé T2_2019'!A2:L837,12,TRUE)</f>
        <v>-0.3824578669</v>
      </c>
      <c r="AC138" s="56">
        <f>VLOOKUP(H138,Feuil1!A2:Q837,12,TRUE)</f>
        <v>-0.23171680497925301</v>
      </c>
    </row>
    <row r="139" spans="1:29" x14ac:dyDescent="0.25">
      <c r="A139" s="5" t="s">
        <v>32</v>
      </c>
      <c r="B139" s="5" t="str">
        <f>VLOOKUP(C139,'Correspondance DEP_REGION'!1:102,2,FALSE)</f>
        <v>BOURGOGNE - FRANCHE-COMTE</v>
      </c>
      <c r="C139" s="5" t="s">
        <v>1571</v>
      </c>
      <c r="D139" s="6" t="s">
        <v>1572</v>
      </c>
      <c r="E139" s="6" t="s">
        <v>1573</v>
      </c>
      <c r="F139" s="6" t="s">
        <v>197</v>
      </c>
      <c r="G139" s="5" t="s">
        <v>1574</v>
      </c>
      <c r="H139" s="23">
        <v>26700002400013</v>
      </c>
      <c r="I139" s="5" t="s">
        <v>38</v>
      </c>
      <c r="J139" s="5" t="s">
        <v>19</v>
      </c>
      <c r="K139" s="5"/>
      <c r="L139" s="53">
        <f>VLOOKUP(H139,Feuil1!A2:Q837,5,TRUE)</f>
        <v>2023</v>
      </c>
      <c r="M139" s="5">
        <f>VLOOKUP(H139,Feuil1!A2:Q837,6,TRUE)</f>
        <v>1554</v>
      </c>
      <c r="N139" s="49">
        <f>VLOOKUP(H139,Feuil1!A2:Q837,7,TRUE)</f>
        <v>0.76819999999999999</v>
      </c>
      <c r="O139" s="7" t="str">
        <f>VLOOKUP(H139,Feuil1!A2:Q837,4,TRUE)</f>
        <v>0</v>
      </c>
      <c r="P139" s="7">
        <v>916</v>
      </c>
      <c r="Q139" s="7">
        <v>0</v>
      </c>
      <c r="R139" s="49">
        <f>VLOOKUP(H139,'Relevé T2_2019'!A2:G835,7,TRUE)</f>
        <v>3.3999999999999998E-3</v>
      </c>
      <c r="S139" s="8">
        <v>0</v>
      </c>
      <c r="T139" s="8">
        <f>VLOOKUP(H139,'Relevé T4_2018'!A2:G835,7,TRUE)</f>
        <v>0</v>
      </c>
      <c r="U139" s="8">
        <f t="shared" si="6"/>
        <v>0</v>
      </c>
      <c r="V139" s="8">
        <f t="shared" si="7"/>
        <v>0.76819999999999999</v>
      </c>
      <c r="W139" s="7">
        <v>1512</v>
      </c>
      <c r="X139" s="7">
        <f>VLOOKUP(H139,'Relevé T2_2019'!A2:L837,11,TRUE)</f>
        <v>1229</v>
      </c>
      <c r="Y139" s="60">
        <f>VLOOKUP(H139,Feuil1!A2:Q837,11,TRUE)</f>
        <v>1188</v>
      </c>
      <c r="Z139" s="60">
        <f t="shared" si="8"/>
        <v>3929</v>
      </c>
      <c r="AA139" s="14">
        <v>1511</v>
      </c>
      <c r="AB139" s="14">
        <f>VLOOKUP(H139,'Relevé T2_2019'!A2:L837,12,TRUE)</f>
        <v>203.8333333333</v>
      </c>
      <c r="AC139" s="56">
        <f>VLOOKUP(H139,Feuil1!A2:Q837,12,TRUE)</f>
        <v>-0.235521235521235</v>
      </c>
    </row>
    <row r="140" spans="1:29" ht="27.6" x14ac:dyDescent="0.25">
      <c r="A140" s="5" t="s">
        <v>32</v>
      </c>
      <c r="B140" s="5" t="str">
        <f>VLOOKUP(C140,'Correspondance DEP_REGION'!1:102,2,FALSE)</f>
        <v>BOURGOGNE - FRANCHE-COMTE</v>
      </c>
      <c r="C140" s="5" t="s">
        <v>994</v>
      </c>
      <c r="D140" s="6" t="s">
        <v>995</v>
      </c>
      <c r="E140" s="6" t="s">
        <v>996</v>
      </c>
      <c r="F140" s="6" t="s">
        <v>997</v>
      </c>
      <c r="G140" s="5" t="s">
        <v>998</v>
      </c>
      <c r="H140" s="23">
        <v>26390004500018</v>
      </c>
      <c r="I140" s="5" t="s">
        <v>38</v>
      </c>
      <c r="J140" s="5" t="s">
        <v>19</v>
      </c>
      <c r="K140" s="5"/>
      <c r="L140" s="53">
        <f>VLOOKUP(H140,Feuil1!A2:Q837,5,TRUE)</f>
        <v>3914</v>
      </c>
      <c r="M140" s="5">
        <f>VLOOKUP(H140,Feuil1!A2:Q837,6,TRUE)</f>
        <v>3825</v>
      </c>
      <c r="N140" s="49">
        <f>VLOOKUP(H140,Feuil1!A2:Q837,7,TRUE)</f>
        <v>0.97729999999999995</v>
      </c>
      <c r="O140" s="7" t="str">
        <f>VLOOKUP(H140,Feuil1!A2:Q837,4,TRUE)</f>
        <v>1</v>
      </c>
      <c r="P140" s="7">
        <v>1981</v>
      </c>
      <c r="Q140" s="7">
        <v>1869</v>
      </c>
      <c r="R140" s="49">
        <f>VLOOKUP(H140,'Relevé T2_2019'!A2:G835,7,TRUE)</f>
        <v>0.97260000000000002</v>
      </c>
      <c r="S140" s="8">
        <v>0.94346289752650203</v>
      </c>
      <c r="T140" s="8">
        <f>VLOOKUP(H140,'Relevé T4_2018'!A2:G835,7,TRUE)</f>
        <v>3.0543677458766004E-4</v>
      </c>
      <c r="U140" s="8">
        <f t="shared" si="6"/>
        <v>0.94315746075191442</v>
      </c>
      <c r="V140" s="8">
        <f t="shared" si="7"/>
        <v>0.97699456322541234</v>
      </c>
      <c r="W140" s="7">
        <v>3000</v>
      </c>
      <c r="X140" s="7">
        <f>VLOOKUP(H140,'Relevé T2_2019'!A2:L837,11,TRUE)</f>
        <v>2606</v>
      </c>
      <c r="Y140" s="60">
        <f>VLOOKUP(H140,Feuil1!A2:Q837,11,TRUE)</f>
        <v>2980</v>
      </c>
      <c r="Z140" s="60">
        <f t="shared" si="8"/>
        <v>8586</v>
      </c>
      <c r="AA140" s="14">
        <v>0.60513643659711103</v>
      </c>
      <c r="AB140" s="14">
        <f>VLOOKUP(H140,'Relevé T2_2019'!A2:L837,12,TRUE)</f>
        <v>-0.28641840089999998</v>
      </c>
      <c r="AC140" s="56">
        <f>VLOOKUP(H140,Feuil1!A2:Q837,12,TRUE)</f>
        <v>-0.220915032679739</v>
      </c>
    </row>
    <row r="141" spans="1:29" x14ac:dyDescent="0.25">
      <c r="A141" s="5" t="s">
        <v>32</v>
      </c>
      <c r="B141" s="5" t="str">
        <f>VLOOKUP(C141,'Correspondance DEP_REGION'!1:102,2,FALSE)</f>
        <v>BOURGOGNE - FRANCHE-COMTE</v>
      </c>
      <c r="C141" s="5" t="s">
        <v>994</v>
      </c>
      <c r="D141" s="6" t="s">
        <v>995</v>
      </c>
      <c r="E141" s="6" t="s">
        <v>996</v>
      </c>
      <c r="F141" s="6" t="s">
        <v>254</v>
      </c>
      <c r="G141" s="5" t="s">
        <v>1007</v>
      </c>
      <c r="H141" s="23">
        <v>26390014400019</v>
      </c>
      <c r="I141" s="5" t="s">
        <v>38</v>
      </c>
      <c r="J141" s="5" t="s">
        <v>19</v>
      </c>
      <c r="K141" s="5" t="s">
        <v>9</v>
      </c>
      <c r="L141" s="53">
        <f>VLOOKUP(H141,Feuil1!A2:Q837,5,TRUE)</f>
        <v>2122</v>
      </c>
      <c r="M141" s="5">
        <f>VLOOKUP(H141,Feuil1!A2:Q837,6,TRUE)</f>
        <v>2043</v>
      </c>
      <c r="N141" s="49">
        <f>VLOOKUP(H141,Feuil1!A2:Q837,7,TRUE)</f>
        <v>0.96279999999999999</v>
      </c>
      <c r="O141" s="7" t="str">
        <f>VLOOKUP(H141,Feuil1!A2:Q837,4,TRUE)</f>
        <v>1</v>
      </c>
      <c r="P141" s="7">
        <v>1119</v>
      </c>
      <c r="Q141" s="7">
        <v>1029</v>
      </c>
      <c r="R141" s="49">
        <f>VLOOKUP(H141,'Relevé T2_2019'!A2:G835,7,TRUE)</f>
        <v>0.96950000000000003</v>
      </c>
      <c r="S141" s="8">
        <v>0.91957104557640701</v>
      </c>
      <c r="T141" s="8">
        <f>VLOOKUP(H141,'Relevé T4_2018'!A2:G835,7,TRUE)</f>
        <v>0.32832729155877804</v>
      </c>
      <c r="U141" s="8">
        <f t="shared" si="6"/>
        <v>0.59124375401762896</v>
      </c>
      <c r="V141" s="8">
        <f t="shared" si="7"/>
        <v>0.63447270844122194</v>
      </c>
      <c r="W141" s="7">
        <v>1885</v>
      </c>
      <c r="X141" s="7">
        <f>VLOOKUP(H141,'Relevé T2_2019'!A2:L837,11,TRUE)</f>
        <v>1799</v>
      </c>
      <c r="Y141" s="60">
        <f>VLOOKUP(H141,Feuil1!A2:Q837,11,TRUE)</f>
        <v>1872</v>
      </c>
      <c r="Z141" s="60">
        <f t="shared" si="8"/>
        <v>5556</v>
      </c>
      <c r="AA141" s="14">
        <v>0.83187560738581201</v>
      </c>
      <c r="AB141" s="14">
        <f>VLOOKUP(H141,'Relevé T2_2019'!A2:L837,12,TRUE)</f>
        <v>-0.18078324230000001</v>
      </c>
      <c r="AC141" s="56">
        <f>VLOOKUP(H141,Feuil1!A2:Q837,12,TRUE)</f>
        <v>-8.3700440528634304E-2</v>
      </c>
    </row>
    <row r="142" spans="1:29" x14ac:dyDescent="0.25">
      <c r="A142" s="5" t="s">
        <v>32</v>
      </c>
      <c r="B142" s="5" t="str">
        <f>VLOOKUP(C142,'Correspondance DEP_REGION'!1:102,2,FALSE)</f>
        <v>BOURGOGNE - FRANCHE-COMTE</v>
      </c>
      <c r="C142" s="5" t="s">
        <v>994</v>
      </c>
      <c r="D142" s="6" t="s">
        <v>995</v>
      </c>
      <c r="E142" s="6" t="s">
        <v>999</v>
      </c>
      <c r="F142" s="6" t="s">
        <v>1003</v>
      </c>
      <c r="G142" s="5" t="s">
        <v>1004</v>
      </c>
      <c r="H142" s="23">
        <v>26390011000010</v>
      </c>
      <c r="I142" s="5" t="s">
        <v>38</v>
      </c>
      <c r="J142" s="5" t="s">
        <v>19</v>
      </c>
      <c r="K142" s="5"/>
      <c r="L142" s="53">
        <f>VLOOKUP(H142,Feuil1!A2:Q837,5,TRUE)</f>
        <v>1395</v>
      </c>
      <c r="M142" s="5">
        <f>VLOOKUP(H142,Feuil1!A2:Q837,6,TRUE)</f>
        <v>1369</v>
      </c>
      <c r="N142" s="49">
        <f>VLOOKUP(H142,Feuil1!A2:Q837,7,TRUE)</f>
        <v>0.98140000000000005</v>
      </c>
      <c r="O142" s="7" t="str">
        <f>VLOOKUP(H142,Feuil1!A2:Q837,4,TRUE)</f>
        <v>1</v>
      </c>
      <c r="P142" s="7">
        <v>432</v>
      </c>
      <c r="Q142" s="7">
        <v>392</v>
      </c>
      <c r="R142" s="49">
        <f>VLOOKUP(H142,'Relevé T2_2019'!A2:G835,7,TRUE)</f>
        <v>0.9778</v>
      </c>
      <c r="S142" s="8">
        <v>0.907407407407407</v>
      </c>
      <c r="T142" s="8">
        <f>VLOOKUP(H142,'Relevé T4_2018'!A2:G835,7,TRUE)</f>
        <v>0.95383932534398608</v>
      </c>
      <c r="U142" s="8">
        <f t="shared" si="6"/>
        <v>-4.6431917936579081E-2</v>
      </c>
      <c r="V142" s="8">
        <f t="shared" si="7"/>
        <v>2.7560674656013973E-2</v>
      </c>
      <c r="W142" s="7">
        <v>947</v>
      </c>
      <c r="X142" s="7">
        <f>VLOOKUP(H142,'Relevé T2_2019'!A2:L837,11,TRUE)</f>
        <v>900</v>
      </c>
      <c r="Y142" s="60">
        <f>VLOOKUP(H142,Feuil1!A2:Q837,11,TRUE)</f>
        <v>829</v>
      </c>
      <c r="Z142" s="60">
        <f t="shared" si="8"/>
        <v>2676</v>
      </c>
      <c r="AA142" s="14">
        <v>1.4158163265306101</v>
      </c>
      <c r="AB142" s="14">
        <f>VLOOKUP(H142,'Relevé T2_2019'!A2:L837,12,TRUE)</f>
        <v>-0.2139737991</v>
      </c>
      <c r="AC142" s="56">
        <f>VLOOKUP(H142,Feuil1!A2:Q837,12,TRUE)</f>
        <v>-0.39444850255661101</v>
      </c>
    </row>
    <row r="143" spans="1:29" x14ac:dyDescent="0.25">
      <c r="A143" s="5" t="s">
        <v>32</v>
      </c>
      <c r="B143" s="5" t="str">
        <f>VLOOKUP(C143,'Correspondance DEP_REGION'!1:102,2,FALSE)</f>
        <v>BOURGOGNE - FRANCHE-COMTE</v>
      </c>
      <c r="C143" s="5" t="s">
        <v>994</v>
      </c>
      <c r="D143" s="6" t="s">
        <v>995</v>
      </c>
      <c r="E143" s="6" t="s">
        <v>999</v>
      </c>
      <c r="F143" s="6" t="s">
        <v>76</v>
      </c>
      <c r="G143" s="5" t="s">
        <v>1002</v>
      </c>
      <c r="H143" s="23">
        <v>26390006000017</v>
      </c>
      <c r="I143" s="5" t="s">
        <v>38</v>
      </c>
      <c r="J143" s="5"/>
      <c r="K143" s="5"/>
      <c r="L143" s="53">
        <f>VLOOKUP(H143,Feuil1!A2:Q837,5,TRUE)</f>
        <v>862</v>
      </c>
      <c r="M143" s="5">
        <f>VLOOKUP(H143,Feuil1!A2:Q837,6,TRUE)</f>
        <v>832</v>
      </c>
      <c r="N143" s="49">
        <f>VLOOKUP(H143,Feuil1!A2:Q837,7,TRUE)</f>
        <v>0.96519999999999995</v>
      </c>
      <c r="O143" s="7" t="str">
        <f>VLOOKUP(H143,Feuil1!A2:Q837,4,TRUE)</f>
        <v>1</v>
      </c>
      <c r="P143" s="7">
        <v>286</v>
      </c>
      <c r="Q143" s="7">
        <v>258</v>
      </c>
      <c r="R143" s="49">
        <f>VLOOKUP(H143,'Relevé T2_2019'!A2:G835,7,TRUE)</f>
        <v>0.81089999999999995</v>
      </c>
      <c r="S143" s="8">
        <v>0.90209790209790197</v>
      </c>
      <c r="T143" s="8">
        <f>VLOOKUP(H143,'Relevé T4_2018'!A2:G835,7,TRUE)</f>
        <v>0.97546728971962604</v>
      </c>
      <c r="U143" s="8">
        <f t="shared" si="6"/>
        <v>-7.3369387621724069E-2</v>
      </c>
      <c r="V143" s="8">
        <f t="shared" si="7"/>
        <v>-1.0267289719626094E-2</v>
      </c>
      <c r="W143" s="7">
        <v>591</v>
      </c>
      <c r="X143" s="7">
        <f>VLOOKUP(H143,'Relevé T2_2019'!A2:L837,11,TRUE)</f>
        <v>451</v>
      </c>
      <c r="Y143" s="60">
        <f>VLOOKUP(H143,Feuil1!A2:Q837,11,TRUE)</f>
        <v>541</v>
      </c>
      <c r="Z143" s="60">
        <f t="shared" si="8"/>
        <v>1583</v>
      </c>
      <c r="AA143" s="14">
        <v>1.2906976744186001</v>
      </c>
      <c r="AB143" s="14">
        <f>VLOOKUP(H143,'Relevé T2_2019'!A2:L837,12,TRUE)</f>
        <v>-0.32585949180000001</v>
      </c>
      <c r="AC143" s="56">
        <f>VLOOKUP(H143,Feuil1!A2:Q837,12,TRUE)</f>
        <v>-0.34975961538461497</v>
      </c>
    </row>
    <row r="144" spans="1:29" x14ac:dyDescent="0.25">
      <c r="A144" s="5" t="s">
        <v>32</v>
      </c>
      <c r="B144" s="5" t="str">
        <f>VLOOKUP(C144,'Correspondance DEP_REGION'!1:102,2,FALSE)</f>
        <v>BOURGOGNE - FRANCHE-COMTE</v>
      </c>
      <c r="C144" s="5" t="s">
        <v>994</v>
      </c>
      <c r="D144" s="6" t="s">
        <v>995</v>
      </c>
      <c r="E144" s="6" t="s">
        <v>999</v>
      </c>
      <c r="F144" s="6" t="s">
        <v>1000</v>
      </c>
      <c r="G144" s="5" t="s">
        <v>1001</v>
      </c>
      <c r="H144" s="23">
        <v>26390005200014</v>
      </c>
      <c r="I144" s="5" t="s">
        <v>38</v>
      </c>
      <c r="J144" s="5" t="s">
        <v>19</v>
      </c>
      <c r="K144" s="5" t="s">
        <v>9</v>
      </c>
      <c r="L144" s="53">
        <f>VLOOKUP(H144,Feuil1!A2:Q837,5,TRUE)</f>
        <v>6221</v>
      </c>
      <c r="M144" s="5">
        <f>VLOOKUP(H144,Feuil1!A2:Q837,6,TRUE)</f>
        <v>6159</v>
      </c>
      <c r="N144" s="49">
        <f>VLOOKUP(H144,Feuil1!A2:Q837,7,TRUE)</f>
        <v>0.99</v>
      </c>
      <c r="O144" s="7" t="str">
        <f>VLOOKUP(H144,Feuil1!A2:Q837,4,TRUE)</f>
        <v>1</v>
      </c>
      <c r="P144" s="7">
        <v>2862</v>
      </c>
      <c r="Q144" s="7">
        <v>446</v>
      </c>
      <c r="R144" s="49">
        <f>VLOOKUP(H144,'Relevé T2_2019'!A2:G835,7,TRUE)</f>
        <v>0.98060000000000003</v>
      </c>
      <c r="S144" s="8">
        <v>0.15583508036338201</v>
      </c>
      <c r="T144" s="8">
        <f>VLOOKUP(H144,'Relevé T4_2018'!A2:G835,7,TRUE)</f>
        <v>0</v>
      </c>
      <c r="U144" s="8">
        <f t="shared" si="6"/>
        <v>0.15583508036338201</v>
      </c>
      <c r="V144" s="8">
        <f t="shared" si="7"/>
        <v>0.99</v>
      </c>
      <c r="W144" s="7">
        <v>3843</v>
      </c>
      <c r="X144" s="7">
        <f>VLOOKUP(H144,'Relevé T2_2019'!A2:L837,11,TRUE)</f>
        <v>3741</v>
      </c>
      <c r="Y144" s="60">
        <f>VLOOKUP(H144,Feuil1!A2:Q837,11,TRUE)</f>
        <v>3674</v>
      </c>
      <c r="Z144" s="60">
        <f t="shared" si="8"/>
        <v>11258</v>
      </c>
      <c r="AA144" s="14">
        <v>7.6165919282511201</v>
      </c>
      <c r="AB144" s="14">
        <f>VLOOKUP(H144,'Relevé T2_2019'!A2:L837,12,TRUE)</f>
        <v>-0.26819248829999998</v>
      </c>
      <c r="AC144" s="56">
        <f>VLOOKUP(H144,Feuil1!A2:Q837,12,TRUE)</f>
        <v>-0.40347459003084901</v>
      </c>
    </row>
    <row r="145" spans="1:29" x14ac:dyDescent="0.25">
      <c r="A145" s="5" t="s">
        <v>32</v>
      </c>
      <c r="B145" s="5" t="str">
        <f>VLOOKUP(C145,'Correspondance DEP_REGION'!1:102,2,FALSE)</f>
        <v>BOURGOGNE - FRANCHE-COMTE</v>
      </c>
      <c r="C145" s="5" t="s">
        <v>994</v>
      </c>
      <c r="D145" s="6" t="s">
        <v>995</v>
      </c>
      <c r="E145" s="6" t="s">
        <v>996</v>
      </c>
      <c r="F145" s="6" t="s">
        <v>1005</v>
      </c>
      <c r="G145" s="5" t="s">
        <v>1006</v>
      </c>
      <c r="H145" s="23">
        <v>26390012800012</v>
      </c>
      <c r="I145" s="5" t="s">
        <v>38</v>
      </c>
      <c r="J145" s="5"/>
      <c r="K145" s="5"/>
      <c r="L145" s="53">
        <f>VLOOKUP(H145,Feuil1!A2:Q837,5,TRUE)</f>
        <v>2585</v>
      </c>
      <c r="M145" s="5">
        <f>VLOOKUP(H145,Feuil1!A2:Q837,6,TRUE)</f>
        <v>0</v>
      </c>
      <c r="N145" s="49">
        <f>VLOOKUP(H145,Feuil1!A2:Q837,7,TRUE)</f>
        <v>0</v>
      </c>
      <c r="O145" s="7" t="str">
        <f>VLOOKUP(H145,Feuil1!A2:Q837,4,TRUE)</f>
        <v>0</v>
      </c>
      <c r="P145" s="7">
        <v>1797</v>
      </c>
      <c r="Q145" s="7">
        <v>0</v>
      </c>
      <c r="R145" s="49">
        <f>VLOOKUP(H145,'Relevé T2_2019'!A2:G835,7,TRUE)</f>
        <v>0</v>
      </c>
      <c r="S145" s="8">
        <v>0</v>
      </c>
      <c r="T145" s="8">
        <f>VLOOKUP(H145,'Relevé T4_2018'!A2:G835,7,TRUE)</f>
        <v>0</v>
      </c>
      <c r="U145" s="8">
        <f t="shared" si="6"/>
        <v>0</v>
      </c>
      <c r="V145" s="8">
        <f t="shared" si="7"/>
        <v>0</v>
      </c>
      <c r="W145" s="7">
        <v>2102</v>
      </c>
      <c r="X145" s="7">
        <f>VLOOKUP(H145,'Relevé T2_2019'!A2:L837,11,TRUE)</f>
        <v>1771</v>
      </c>
      <c r="Y145" s="60">
        <f>VLOOKUP(H145,Feuil1!A2:Q837,11,TRUE)</f>
        <v>2031</v>
      </c>
      <c r="Z145" s="60">
        <f t="shared" si="8"/>
        <v>5904</v>
      </c>
      <c r="AA145" s="14">
        <v>2101</v>
      </c>
      <c r="AB145" s="14">
        <f>VLOOKUP(H145,'Relevé T2_2019'!A2:L837,12,TRUE)</f>
        <v>1770</v>
      </c>
      <c r="AC145" s="56">
        <f>VLOOKUP(H145,Feuil1!A2:Q837,12,TRUE)</f>
        <v>2031</v>
      </c>
    </row>
    <row r="146" spans="1:29" x14ac:dyDescent="0.25">
      <c r="A146" s="5" t="s">
        <v>32</v>
      </c>
      <c r="B146" s="5" t="str">
        <f>VLOOKUP(C146,'Correspondance DEP_REGION'!10:111,2,FALSE)</f>
        <v>BOURGOGNE - FRANCHE-COMTE</v>
      </c>
      <c r="C146" s="5" t="s">
        <v>39</v>
      </c>
      <c r="D146" s="6" t="s">
        <v>40</v>
      </c>
      <c r="E146" s="6" t="s">
        <v>1297</v>
      </c>
      <c r="F146" s="6" t="s">
        <v>1300</v>
      </c>
      <c r="G146" s="5" t="s">
        <v>1301</v>
      </c>
      <c r="H146" s="23">
        <v>26580004500014</v>
      </c>
      <c r="I146" s="5" t="s">
        <v>38</v>
      </c>
      <c r="J146" s="5"/>
      <c r="K146" s="5"/>
      <c r="L146" s="53">
        <f>VLOOKUP(H146,Feuil1!A2:Q837,5,TRUE)</f>
        <v>1175</v>
      </c>
      <c r="M146" s="5">
        <f>VLOOKUP(H146,Feuil1!A2:Q837,6,TRUE)</f>
        <v>1172</v>
      </c>
      <c r="N146" s="49">
        <f>VLOOKUP(H146,Feuil1!A2:Q837,7,TRUE)</f>
        <v>0.99739999999999995</v>
      </c>
      <c r="O146" s="7" t="str">
        <f>VLOOKUP(H146,Feuil1!A2:Q837,4,TRUE)</f>
        <v>0</v>
      </c>
      <c r="P146" s="7">
        <v>488</v>
      </c>
      <c r="Q146" s="7">
        <v>488</v>
      </c>
      <c r="R146" s="49">
        <f>VLOOKUP(H146,'Relevé T2_2019'!A2:G835,7,TRUE)</f>
        <v>0.99660000000000004</v>
      </c>
      <c r="S146" s="8">
        <v>1</v>
      </c>
      <c r="T146" s="8">
        <f>VLOOKUP(H146,'Relevé T4_2018'!A2:G835,7,TRUE)</f>
        <v>0.99773499433748603</v>
      </c>
      <c r="U146" s="8">
        <f t="shared" si="6"/>
        <v>2.2650056625139747E-3</v>
      </c>
      <c r="V146" s="8">
        <f t="shared" si="7"/>
        <v>-3.3499433748607199E-4</v>
      </c>
      <c r="W146" s="7">
        <v>881</v>
      </c>
      <c r="X146" s="7">
        <f>VLOOKUP(H146,'Relevé T2_2019'!A2:L837,11,TRUE)</f>
        <v>701</v>
      </c>
      <c r="Y146" s="60">
        <f>VLOOKUP(H146,Feuil1!A2:Q837,11,TRUE)</f>
        <v>771</v>
      </c>
      <c r="Z146" s="60">
        <f t="shared" si="8"/>
        <v>2353</v>
      </c>
      <c r="AA146" s="14">
        <v>0.80532786885245899</v>
      </c>
      <c r="AB146" s="14">
        <f>VLOOKUP(H146,'Relevé T2_2019'!A2:L837,12,TRUE)</f>
        <v>-0.40340425530000001</v>
      </c>
      <c r="AC146" s="56">
        <f>VLOOKUP(H146,Feuil1!A2:Q837,12,TRUE)</f>
        <v>-0.34215017064846398</v>
      </c>
    </row>
    <row r="147" spans="1:29" x14ac:dyDescent="0.25">
      <c r="A147" s="5" t="s">
        <v>32</v>
      </c>
      <c r="B147" s="5" t="str">
        <f>VLOOKUP(C147,'Correspondance DEP_REGION'!1:102,2,FALSE)</f>
        <v>BOURGOGNE - FRANCHE-COMTE</v>
      </c>
      <c r="C147" s="5" t="s">
        <v>39</v>
      </c>
      <c r="D147" s="6" t="s">
        <v>40</v>
      </c>
      <c r="E147" s="6" t="s">
        <v>1297</v>
      </c>
      <c r="F147" s="6" t="s">
        <v>1298</v>
      </c>
      <c r="G147" s="5" t="s">
        <v>1299</v>
      </c>
      <c r="H147" s="23">
        <v>26580003700011</v>
      </c>
      <c r="I147" s="5" t="s">
        <v>38</v>
      </c>
      <c r="J147" s="5" t="s">
        <v>19</v>
      </c>
      <c r="K147" s="5"/>
      <c r="L147" s="53">
        <f>VLOOKUP(H147,Feuil1!A2:Q837,5,TRUE)</f>
        <v>1843</v>
      </c>
      <c r="M147" s="5">
        <f>VLOOKUP(H147,Feuil1!A2:Q837,6,TRUE)</f>
        <v>1774</v>
      </c>
      <c r="N147" s="49">
        <f>VLOOKUP(H147,Feuil1!A2:Q837,7,TRUE)</f>
        <v>0.96260000000000001</v>
      </c>
      <c r="O147" s="7" t="str">
        <f>VLOOKUP(H147,Feuil1!A2:Q837,4,TRUE)</f>
        <v>0</v>
      </c>
      <c r="P147" s="7">
        <v>1169</v>
      </c>
      <c r="Q147" s="7">
        <v>1105</v>
      </c>
      <c r="R147" s="49">
        <f>VLOOKUP(H147,'Relevé T2_2019'!A2:G835,7,TRUE)</f>
        <v>0.96450000000000002</v>
      </c>
      <c r="S147" s="8">
        <v>0.945252352437981</v>
      </c>
      <c r="T147" s="8">
        <f>VLOOKUP(H147,'Relevé T4_2018'!A2:G835,7,TRUE)</f>
        <v>0.96793680297397811</v>
      </c>
      <c r="U147" s="8">
        <f t="shared" si="6"/>
        <v>-2.2684450535997103E-2</v>
      </c>
      <c r="V147" s="8">
        <f t="shared" si="7"/>
        <v>-5.3368029739780942E-3</v>
      </c>
      <c r="W147" s="7">
        <v>1385</v>
      </c>
      <c r="X147" s="7">
        <f>VLOOKUP(H147,'Relevé T2_2019'!A2:L837,11,TRUE)</f>
        <v>1322</v>
      </c>
      <c r="Y147" s="60">
        <f>VLOOKUP(H147,Feuil1!A2:Q837,11,TRUE)</f>
        <v>1536</v>
      </c>
      <c r="Z147" s="60">
        <f t="shared" si="8"/>
        <v>4243</v>
      </c>
      <c r="AA147" s="14">
        <v>0.25339366515837097</v>
      </c>
      <c r="AB147" s="14">
        <f>VLOOKUP(H147,'Relevé T2_2019'!A2:L837,12,TRUE)</f>
        <v>-0.2945570971</v>
      </c>
      <c r="AC147" s="56">
        <f>VLOOKUP(H147,Feuil1!A2:Q837,12,TRUE)</f>
        <v>-0.13416009019165701</v>
      </c>
    </row>
    <row r="148" spans="1:29" ht="27.6" x14ac:dyDescent="0.25">
      <c r="A148" s="5" t="s">
        <v>32</v>
      </c>
      <c r="B148" s="5" t="str">
        <f>VLOOKUP(C148,'Correspondance DEP_REGION'!1:102,2,FALSE)</f>
        <v>BOURGOGNE - FRANCHE-COMTE</v>
      </c>
      <c r="C148" s="5" t="s">
        <v>39</v>
      </c>
      <c r="D148" s="6" t="s">
        <v>40</v>
      </c>
      <c r="E148" s="6" t="s">
        <v>41</v>
      </c>
      <c r="F148" s="6" t="s">
        <v>1314</v>
      </c>
      <c r="G148" s="5" t="s">
        <v>1315</v>
      </c>
      <c r="H148" s="23">
        <v>26580017700023</v>
      </c>
      <c r="I148" s="5" t="s">
        <v>57</v>
      </c>
      <c r="J148" s="5"/>
      <c r="K148" s="5"/>
      <c r="L148" s="53">
        <f>VLOOKUP(H148,Feuil1!A2:Q837,5,TRUE)</f>
        <v>301</v>
      </c>
      <c r="M148" s="5">
        <f>VLOOKUP(H148,Feuil1!A2:Q837,6,TRUE)</f>
        <v>271</v>
      </c>
      <c r="N148" s="49">
        <f>VLOOKUP(H148,Feuil1!A2:Q837,7,TRUE)</f>
        <v>0.90029999999999999</v>
      </c>
      <c r="O148" s="7" t="str">
        <f>VLOOKUP(H148,Feuil1!A2:Q837,4,TRUE)</f>
        <v>1</v>
      </c>
      <c r="P148" s="7">
        <v>181</v>
      </c>
      <c r="Q148" s="7">
        <v>163</v>
      </c>
      <c r="R148" s="49">
        <f>VLOOKUP(H148,'Relevé T2_2019'!A2:G835,7,TRUE)</f>
        <v>0.89770000000000005</v>
      </c>
      <c r="S148" s="8">
        <v>0.900552486187845</v>
      </c>
      <c r="T148" s="8">
        <f>VLOOKUP(H148,'Relevé T4_2018'!A2:G835,7,TRUE)</f>
        <v>0.91648822269807306</v>
      </c>
      <c r="U148" s="8">
        <f t="shared" si="6"/>
        <v>-1.593573651022806E-2</v>
      </c>
      <c r="V148" s="8">
        <f t="shared" si="7"/>
        <v>-1.6188222698073074E-2</v>
      </c>
      <c r="W148" s="7">
        <v>227</v>
      </c>
      <c r="X148" s="7">
        <f>VLOOKUP(H148,'Relevé T2_2019'!A2:L837,11,TRUE)</f>
        <v>178</v>
      </c>
      <c r="Y148" s="60">
        <f>VLOOKUP(H148,Feuil1!A2:Q837,11,TRUE)</f>
        <v>154</v>
      </c>
      <c r="Z148" s="60">
        <f t="shared" si="8"/>
        <v>559</v>
      </c>
      <c r="AA148" s="14">
        <v>0.39263803680981602</v>
      </c>
      <c r="AB148" s="14">
        <f>VLOOKUP(H148,'Relevé T2_2019'!A2:L837,12,TRUE)</f>
        <v>-0.43670886079999999</v>
      </c>
      <c r="AC148" s="56">
        <f>VLOOKUP(H148,Feuil1!A2:Q837,12,TRUE)</f>
        <v>-0.43173431734317302</v>
      </c>
    </row>
    <row r="149" spans="1:29" x14ac:dyDescent="0.25">
      <c r="A149" s="5" t="s">
        <v>32</v>
      </c>
      <c r="B149" s="5" t="str">
        <f>VLOOKUP(C149,'Correspondance DEP_REGION'!1:102,2,FALSE)</f>
        <v>BOURGOGNE - FRANCHE-COMTE</v>
      </c>
      <c r="C149" s="5" t="s">
        <v>39</v>
      </c>
      <c r="D149" s="6" t="s">
        <v>40</v>
      </c>
      <c r="E149" s="6" t="s">
        <v>41</v>
      </c>
      <c r="F149" s="6" t="s">
        <v>1302</v>
      </c>
      <c r="G149" s="5" t="s">
        <v>1303</v>
      </c>
      <c r="H149" s="23">
        <v>26580005200010</v>
      </c>
      <c r="I149" s="5" t="s">
        <v>38</v>
      </c>
      <c r="J149" s="5"/>
      <c r="K149" s="5"/>
      <c r="L149" s="53">
        <f>VLOOKUP(H149,Feuil1!A2:Q837,5,TRUE)</f>
        <v>917</v>
      </c>
      <c r="M149" s="5">
        <f>VLOOKUP(H149,Feuil1!A2:Q837,6,TRUE)</f>
        <v>854</v>
      </c>
      <c r="N149" s="49">
        <f>VLOOKUP(H149,Feuil1!A2:Q837,7,TRUE)</f>
        <v>0.93130000000000002</v>
      </c>
      <c r="O149" s="7" t="str">
        <f>VLOOKUP(H149,Feuil1!A2:Q837,4,TRUE)</f>
        <v>0</v>
      </c>
      <c r="P149" s="7">
        <v>308</v>
      </c>
      <c r="Q149" s="7">
        <v>243</v>
      </c>
      <c r="R149" s="49">
        <f>VLOOKUP(H149,'Relevé T2_2019'!A2:G835,7,TRUE)</f>
        <v>0.94640000000000002</v>
      </c>
      <c r="S149" s="8">
        <v>0.78896103896103897</v>
      </c>
      <c r="T149" s="8">
        <f>VLOOKUP(H149,'Relevé T4_2018'!A2:G835,7,TRUE)</f>
        <v>0.9357277882797731</v>
      </c>
      <c r="U149" s="8">
        <f t="shared" si="6"/>
        <v>-0.14676674931873412</v>
      </c>
      <c r="V149" s="8">
        <f t="shared" si="7"/>
        <v>-4.4277882797730816E-3</v>
      </c>
      <c r="W149" s="7">
        <v>619</v>
      </c>
      <c r="X149" s="7">
        <f>VLOOKUP(H149,'Relevé T2_2019'!A2:L837,11,TRUE)</f>
        <v>459</v>
      </c>
      <c r="Y149" s="60">
        <f>VLOOKUP(H149,Feuil1!A2:Q837,11,TRUE)</f>
        <v>480</v>
      </c>
      <c r="Z149" s="60">
        <f t="shared" si="8"/>
        <v>1558</v>
      </c>
      <c r="AA149" s="14">
        <v>1.5473251028806601</v>
      </c>
      <c r="AB149" s="14">
        <f>VLOOKUP(H149,'Relevé T2_2019'!A2:L837,12,TRUE)</f>
        <v>-0.59344552699999997</v>
      </c>
      <c r="AC149" s="56">
        <f>VLOOKUP(H149,Feuil1!A2:Q837,12,TRUE)</f>
        <v>-0.43793911007025799</v>
      </c>
    </row>
    <row r="150" spans="1:29" ht="27.6" x14ac:dyDescent="0.25">
      <c r="A150" s="5" t="s">
        <v>32</v>
      </c>
      <c r="B150" s="5" t="str">
        <f>VLOOKUP(C150,'Correspondance DEP_REGION'!1:102,2,FALSE)</f>
        <v>BOURGOGNE - FRANCHE-COMTE</v>
      </c>
      <c r="C150" s="5" t="s">
        <v>39</v>
      </c>
      <c r="D150" s="6" t="s">
        <v>40</v>
      </c>
      <c r="E150" s="6" t="s">
        <v>1306</v>
      </c>
      <c r="F150" s="6" t="s">
        <v>63</v>
      </c>
      <c r="G150" s="5" t="s">
        <v>1307</v>
      </c>
      <c r="H150" s="23">
        <v>26580007800015</v>
      </c>
      <c r="I150" s="5" t="s">
        <v>71</v>
      </c>
      <c r="J150" s="5" t="s">
        <v>19</v>
      </c>
      <c r="K150" s="5"/>
      <c r="L150" s="53">
        <f>VLOOKUP(H150,Feuil1!A2:Q837,5,TRUE)</f>
        <v>1622</v>
      </c>
      <c r="M150" s="5">
        <f>VLOOKUP(H150,Feuil1!A2:Q837,6,TRUE)</f>
        <v>831</v>
      </c>
      <c r="N150" s="49">
        <f>VLOOKUP(H150,Feuil1!A2:Q837,7,TRUE)</f>
        <v>0.51229999999999998</v>
      </c>
      <c r="O150" s="7" t="str">
        <f>VLOOKUP(H150,Feuil1!A2:Q837,4,TRUE)</f>
        <v>1</v>
      </c>
      <c r="P150" s="7">
        <v>1039</v>
      </c>
      <c r="Q150" s="7">
        <v>453</v>
      </c>
      <c r="R150" s="49">
        <f>VLOOKUP(H150,'Relevé T2_2019'!A2:G835,7,TRUE)</f>
        <v>0.43169999999999997</v>
      </c>
      <c r="S150" s="8">
        <v>0.43599615014436999</v>
      </c>
      <c r="T150" s="8">
        <f>VLOOKUP(H150,'Relevé T4_2018'!A2:G835,7,TRUE)</f>
        <v>0.50642054574638806</v>
      </c>
      <c r="U150" s="8">
        <f t="shared" si="6"/>
        <v>-7.0424395602018075E-2</v>
      </c>
      <c r="V150" s="8">
        <f t="shared" si="7"/>
        <v>5.8794542536119154E-3</v>
      </c>
      <c r="W150" s="7">
        <v>789</v>
      </c>
      <c r="X150" s="7">
        <f>VLOOKUP(H150,'Relevé T2_2019'!A2:L837,11,TRUE)</f>
        <v>692</v>
      </c>
      <c r="Y150" s="60">
        <f>VLOOKUP(H150,Feuil1!A2:Q837,11,TRUE)</f>
        <v>713</v>
      </c>
      <c r="Z150" s="60">
        <f t="shared" si="8"/>
        <v>2194</v>
      </c>
      <c r="AA150" s="14">
        <v>0.741721854304636</v>
      </c>
      <c r="AB150" s="14">
        <f>VLOOKUP(H150,'Relevé T2_2019'!A2:L837,12,TRUE)</f>
        <v>0.19723183389999999</v>
      </c>
      <c r="AC150" s="56">
        <f>VLOOKUP(H150,Feuil1!A2:Q837,12,TRUE)</f>
        <v>-0.14199759326113101</v>
      </c>
    </row>
    <row r="151" spans="1:29" x14ac:dyDescent="0.25">
      <c r="A151" s="5" t="s">
        <v>32</v>
      </c>
      <c r="B151" s="5" t="str">
        <f>VLOOKUP(C151,'Correspondance DEP_REGION'!1:102,2,FALSE)</f>
        <v>BOURGOGNE - FRANCHE-COMTE</v>
      </c>
      <c r="C151" s="5" t="s">
        <v>39</v>
      </c>
      <c r="D151" s="6" t="s">
        <v>40</v>
      </c>
      <c r="E151" s="6" t="s">
        <v>41</v>
      </c>
      <c r="F151" s="6" t="s">
        <v>42</v>
      </c>
      <c r="G151" s="5" t="s">
        <v>43</v>
      </c>
      <c r="H151" s="23">
        <v>20001120300011</v>
      </c>
      <c r="I151" s="5" t="s">
        <v>38</v>
      </c>
      <c r="J151" s="5" t="s">
        <v>19</v>
      </c>
      <c r="K151" s="5" t="s">
        <v>9</v>
      </c>
      <c r="L151" s="53">
        <f>VLOOKUP(H151,Feuil1!A2:Q837,5,TRUE)</f>
        <v>9236</v>
      </c>
      <c r="M151" s="5">
        <f>VLOOKUP(H151,Feuil1!A2:Q837,6,TRUE)</f>
        <v>28</v>
      </c>
      <c r="N151" s="49">
        <f>VLOOKUP(H151,Feuil1!A2:Q837,7,TRUE)</f>
        <v>3.0000000000000001E-3</v>
      </c>
      <c r="O151" s="7" t="str">
        <f>VLOOKUP(H151,Feuil1!A2:Q837,4,TRUE)</f>
        <v>0</v>
      </c>
      <c r="P151" s="7">
        <v>2278</v>
      </c>
      <c r="Q151" s="7">
        <v>46</v>
      </c>
      <c r="R151" s="49">
        <f>VLOOKUP(H151,'Relevé T2_2019'!A2:G835,7,TRUE)</f>
        <v>0</v>
      </c>
      <c r="S151" s="8">
        <v>2.0193151887620699E-2</v>
      </c>
      <c r="T151" s="8">
        <f>VLOOKUP(H151,'Relevé T4_2018'!A2:G835,7,TRUE)</f>
        <v>0</v>
      </c>
      <c r="U151" s="8">
        <f t="shared" si="6"/>
        <v>2.0193151887620699E-2</v>
      </c>
      <c r="V151" s="8">
        <f t="shared" si="7"/>
        <v>3.0000000000000001E-3</v>
      </c>
      <c r="W151" s="7">
        <v>5604</v>
      </c>
      <c r="X151" s="7">
        <f>VLOOKUP(H151,'Relevé T2_2019'!A2:L837,11,TRUE)</f>
        <v>5080</v>
      </c>
      <c r="Y151" s="60">
        <f>VLOOKUP(H151,Feuil1!A2:Q837,11,TRUE)</f>
        <v>5413</v>
      </c>
      <c r="Z151" s="60">
        <f t="shared" si="8"/>
        <v>16097</v>
      </c>
      <c r="AA151" s="14">
        <v>120.826086956522</v>
      </c>
      <c r="AB151" s="14">
        <f>VLOOKUP(H151,'Relevé T2_2019'!A2:L837,12,TRUE)</f>
        <v>5079</v>
      </c>
      <c r="AC151" s="56">
        <f>VLOOKUP(H151,Feuil1!A2:Q837,12,TRUE)</f>
        <v>192.32142857142901</v>
      </c>
    </row>
    <row r="152" spans="1:29" ht="27.6" x14ac:dyDescent="0.25">
      <c r="A152" s="5" t="s">
        <v>32</v>
      </c>
      <c r="B152" s="5" t="str">
        <f>VLOOKUP(C152,'Correspondance DEP_REGION'!1:102,2,FALSE)</f>
        <v>BOURGOGNE - FRANCHE-COMTE</v>
      </c>
      <c r="C152" s="5" t="s">
        <v>39</v>
      </c>
      <c r="D152" s="6" t="s">
        <v>40</v>
      </c>
      <c r="E152" s="6" t="s">
        <v>1304</v>
      </c>
      <c r="F152" s="6" t="s">
        <v>373</v>
      </c>
      <c r="G152" s="5" t="s">
        <v>1305</v>
      </c>
      <c r="H152" s="23">
        <v>26580006000013</v>
      </c>
      <c r="I152" s="5" t="s">
        <v>38</v>
      </c>
      <c r="J152" s="5"/>
      <c r="K152" s="5"/>
      <c r="L152" s="53">
        <f>VLOOKUP(H152,Feuil1!A2:Q837,5,TRUE)</f>
        <v>947</v>
      </c>
      <c r="M152" s="5">
        <f>VLOOKUP(H152,Feuil1!A2:Q837,6,TRUE)</f>
        <v>686</v>
      </c>
      <c r="N152" s="49">
        <f>VLOOKUP(H152,Feuil1!A2:Q837,7,TRUE)</f>
        <v>0.72440000000000004</v>
      </c>
      <c r="O152" s="7" t="str">
        <f>VLOOKUP(H152,Feuil1!A2:Q837,4,TRUE)</f>
        <v>0</v>
      </c>
      <c r="P152" s="7">
        <v>622</v>
      </c>
      <c r="Q152" s="7">
        <v>2</v>
      </c>
      <c r="R152" s="49">
        <f>VLOOKUP(H152,'Relevé T2_2019'!A2:G835,7,TRUE)</f>
        <v>5.5899999999999998E-2</v>
      </c>
      <c r="S152" s="8">
        <v>3.21543408360129E-3</v>
      </c>
      <c r="T152" s="8">
        <f>VLOOKUP(H152,'Relevé T4_2018'!A2:G835,7,TRUE)</f>
        <v>0</v>
      </c>
      <c r="U152" s="8">
        <f t="shared" si="6"/>
        <v>3.21543408360129E-3</v>
      </c>
      <c r="V152" s="8">
        <f t="shared" si="7"/>
        <v>0.72440000000000004</v>
      </c>
      <c r="W152" s="7">
        <v>851</v>
      </c>
      <c r="X152" s="7">
        <f>VLOOKUP(H152,'Relevé T2_2019'!A2:L837,11,TRUE)</f>
        <v>694</v>
      </c>
      <c r="Y152" s="60">
        <f>VLOOKUP(H152,Feuil1!A2:Q837,11,TRUE)</f>
        <v>704</v>
      </c>
      <c r="Z152" s="60">
        <f t="shared" si="8"/>
        <v>2249</v>
      </c>
      <c r="AA152" s="14">
        <v>424.5</v>
      </c>
      <c r="AB152" s="14">
        <f>VLOOKUP(H152,'Relevé T2_2019'!A2:L837,12,TRUE)</f>
        <v>13.1632653061</v>
      </c>
      <c r="AC152" s="56">
        <f>VLOOKUP(H152,Feuil1!A2:Q837,12,TRUE)</f>
        <v>2.6239067055393601E-2</v>
      </c>
    </row>
    <row r="153" spans="1:29" x14ac:dyDescent="0.25">
      <c r="A153" s="5" t="s">
        <v>32</v>
      </c>
      <c r="B153" s="5" t="str">
        <f>VLOOKUP(C153,'Correspondance DEP_REGION'!1:102,2,FALSE)</f>
        <v>BOURGOGNE - FRANCHE-COMTE</v>
      </c>
      <c r="C153" s="5" t="s">
        <v>39</v>
      </c>
      <c r="D153" s="6" t="s">
        <v>40</v>
      </c>
      <c r="E153" s="6" t="s">
        <v>1308</v>
      </c>
      <c r="F153" s="6" t="s">
        <v>1309</v>
      </c>
      <c r="G153" s="5" t="s">
        <v>1310</v>
      </c>
      <c r="H153" s="23">
        <v>26580008600018</v>
      </c>
      <c r="I153" s="5" t="s">
        <v>18</v>
      </c>
      <c r="J153" s="5" t="s">
        <v>19</v>
      </c>
      <c r="K153" s="5"/>
      <c r="L153" s="53">
        <f>VLOOKUP(H153,Feuil1!A2:Q837,5,TRUE)</f>
        <v>2673</v>
      </c>
      <c r="M153" s="5">
        <f>VLOOKUP(H153,Feuil1!A2:Q837,6,TRUE)</f>
        <v>0</v>
      </c>
      <c r="N153" s="49">
        <f>VLOOKUP(H153,Feuil1!A2:Q837,7,TRUE)</f>
        <v>0</v>
      </c>
      <c r="O153" s="7" t="str">
        <f>VLOOKUP(H153,Feuil1!A2:Q837,4,TRUE)</f>
        <v>0</v>
      </c>
      <c r="P153" s="7">
        <v>1942</v>
      </c>
      <c r="Q153" s="7">
        <v>0</v>
      </c>
      <c r="R153" s="49">
        <f>VLOOKUP(H153,'Relevé T2_2019'!A2:G835,7,TRUE)</f>
        <v>0</v>
      </c>
      <c r="S153" s="8">
        <v>0</v>
      </c>
      <c r="T153" s="8">
        <f>VLOOKUP(H153,'Relevé T4_2018'!A2:G835,7,TRUE)</f>
        <v>0</v>
      </c>
      <c r="U153" s="8">
        <f t="shared" si="6"/>
        <v>0</v>
      </c>
      <c r="V153" s="8">
        <f t="shared" si="7"/>
        <v>0</v>
      </c>
      <c r="W153" s="7">
        <v>1572</v>
      </c>
      <c r="X153" s="7">
        <f>VLOOKUP(H153,'Relevé T2_2019'!A2:L837,11,TRUE)</f>
        <v>1303</v>
      </c>
      <c r="Y153" s="60">
        <f>VLOOKUP(H153,Feuil1!A2:Q837,11,TRUE)</f>
        <v>1350</v>
      </c>
      <c r="Z153" s="60">
        <f t="shared" si="8"/>
        <v>4225</v>
      </c>
      <c r="AA153" s="14">
        <v>1571</v>
      </c>
      <c r="AB153" s="14">
        <f>VLOOKUP(H153,'Relevé T2_2019'!A2:L837,12,TRUE)</f>
        <v>1302</v>
      </c>
      <c r="AC153" s="56">
        <f>VLOOKUP(H153,Feuil1!A2:Q837,12,TRUE)</f>
        <v>1350</v>
      </c>
    </row>
    <row r="154" spans="1:29" x14ac:dyDescent="0.25">
      <c r="A154" s="5" t="s">
        <v>32</v>
      </c>
      <c r="B154" s="5" t="str">
        <f>VLOOKUP(C154,'Correspondance DEP_REGION'!1:102,2,FALSE)</f>
        <v>BOURGOGNE - FRANCHE-COMTE</v>
      </c>
      <c r="C154" s="5" t="s">
        <v>39</v>
      </c>
      <c r="D154" s="6" t="s">
        <v>40</v>
      </c>
      <c r="E154" s="6" t="s">
        <v>41</v>
      </c>
      <c r="F154" s="6" t="s">
        <v>503</v>
      </c>
      <c r="G154" s="5" t="s">
        <v>1311</v>
      </c>
      <c r="H154" s="23">
        <v>26580011000016</v>
      </c>
      <c r="I154" s="5" t="s">
        <v>38</v>
      </c>
      <c r="J154" s="5"/>
      <c r="K154" s="5"/>
      <c r="L154" s="53">
        <f>VLOOKUP(H154,Feuil1!A2:Q837,5,TRUE)</f>
        <v>599</v>
      </c>
      <c r="M154" s="5">
        <f>VLOOKUP(H154,Feuil1!A2:Q837,6,TRUE)</f>
        <v>0</v>
      </c>
      <c r="N154" s="49">
        <f>VLOOKUP(H154,Feuil1!A2:Q837,7,TRUE)</f>
        <v>0</v>
      </c>
      <c r="O154" s="7" t="str">
        <f>VLOOKUP(H154,Feuil1!A2:Q837,4,TRUE)</f>
        <v>0</v>
      </c>
      <c r="P154" s="7">
        <v>156</v>
      </c>
      <c r="Q154" s="7">
        <v>0</v>
      </c>
      <c r="R154" s="49">
        <f>VLOOKUP(H154,'Relevé T2_2019'!A2:G835,7,TRUE)</f>
        <v>0</v>
      </c>
      <c r="S154" s="8">
        <v>0</v>
      </c>
      <c r="T154" s="8">
        <f>VLOOKUP(H154,'Relevé T4_2018'!A2:G835,7,TRUE)</f>
        <v>0</v>
      </c>
      <c r="U154" s="8">
        <f t="shared" si="6"/>
        <v>0</v>
      </c>
      <c r="V154" s="8">
        <f t="shared" si="7"/>
        <v>0</v>
      </c>
      <c r="W154" s="7">
        <v>595</v>
      </c>
      <c r="X154" s="7">
        <f>VLOOKUP(H154,'Relevé T2_2019'!A2:L837,11,TRUE)</f>
        <v>505</v>
      </c>
      <c r="Y154" s="60">
        <f>VLOOKUP(H154,Feuil1!A2:Q837,11,TRUE)</f>
        <v>550</v>
      </c>
      <c r="Z154" s="60">
        <f t="shared" si="8"/>
        <v>1650</v>
      </c>
      <c r="AA154" s="14">
        <v>594</v>
      </c>
      <c r="AB154" s="14">
        <f>VLOOKUP(H154,'Relevé T2_2019'!A2:L837,12,TRUE)</f>
        <v>504</v>
      </c>
      <c r="AC154" s="56">
        <f>VLOOKUP(H154,Feuil1!A2:Q837,12,TRUE)</f>
        <v>550</v>
      </c>
    </row>
    <row r="155" spans="1:29" ht="27.6" x14ac:dyDescent="0.25">
      <c r="A155" s="5" t="s">
        <v>32</v>
      </c>
      <c r="B155" s="5" t="str">
        <f>VLOOKUP(C155,'Correspondance DEP_REGION'!1:102,2,FALSE)</f>
        <v>BOURGOGNE - FRANCHE-COMTE</v>
      </c>
      <c r="C155" s="5" t="s">
        <v>39</v>
      </c>
      <c r="D155" s="6" t="s">
        <v>40</v>
      </c>
      <c r="E155" s="6" t="s">
        <v>1312</v>
      </c>
      <c r="F155" s="6" t="s">
        <v>63</v>
      </c>
      <c r="G155" s="5" t="s">
        <v>1313</v>
      </c>
      <c r="H155" s="23">
        <v>26580012800026</v>
      </c>
      <c r="I155" s="5" t="s">
        <v>71</v>
      </c>
      <c r="J155" s="5"/>
      <c r="K155" s="5"/>
      <c r="L155" s="53">
        <f>VLOOKUP(H155,Feuil1!A2:Q837,5,TRUE)</f>
        <v>239</v>
      </c>
      <c r="M155" s="5">
        <f>VLOOKUP(H155,Feuil1!A2:Q837,6,TRUE)</f>
        <v>0</v>
      </c>
      <c r="N155" s="49">
        <f>VLOOKUP(H155,Feuil1!A2:Q837,7,TRUE)</f>
        <v>0</v>
      </c>
      <c r="O155" s="7" t="str">
        <f>VLOOKUP(H155,Feuil1!A2:Q837,4,TRUE)</f>
        <v>0</v>
      </c>
      <c r="P155" s="7">
        <v>253</v>
      </c>
      <c r="Q155" s="7">
        <v>0</v>
      </c>
      <c r="R155" s="49">
        <f>VLOOKUP(H155,'Relevé T2_2019'!A2:G835,7,TRUE)</f>
        <v>0</v>
      </c>
      <c r="S155" s="8">
        <v>0</v>
      </c>
      <c r="T155" s="8">
        <f>VLOOKUP(H155,'Relevé T4_2018'!A2:G835,7,TRUE)</f>
        <v>0</v>
      </c>
      <c r="U155" s="8">
        <f t="shared" si="6"/>
        <v>0</v>
      </c>
      <c r="V155" s="8">
        <f t="shared" si="7"/>
        <v>0</v>
      </c>
      <c r="W155" s="7">
        <v>114</v>
      </c>
      <c r="X155" s="7">
        <f>VLOOKUP(H155,'Relevé T2_2019'!A2:L837,11,TRUE)</f>
        <v>110</v>
      </c>
      <c r="Y155" s="60">
        <f>VLOOKUP(H155,Feuil1!A2:Q837,11,TRUE)</f>
        <v>117</v>
      </c>
      <c r="Z155" s="60">
        <f t="shared" si="8"/>
        <v>341</v>
      </c>
      <c r="AA155" s="14">
        <v>113</v>
      </c>
      <c r="AB155" s="14">
        <f>VLOOKUP(H155,'Relevé T2_2019'!A2:L837,12,TRUE)</f>
        <v>109</v>
      </c>
      <c r="AC155" s="56">
        <f>VLOOKUP(H155,Feuil1!A2:Q837,12,TRUE)</f>
        <v>117</v>
      </c>
    </row>
    <row r="156" spans="1:29" ht="27.6" x14ac:dyDescent="0.25">
      <c r="A156" s="5" t="s">
        <v>32</v>
      </c>
      <c r="B156" s="5" t="str">
        <f>VLOOKUP(C156,'Correspondance DEP_REGION'!12:113,2,FALSE)</f>
        <v>BOURGOGNE - FRANCHE-COMTE</v>
      </c>
      <c r="C156" s="5" t="s">
        <v>1576</v>
      </c>
      <c r="D156" s="6" t="s">
        <v>1577</v>
      </c>
      <c r="E156" s="6" t="s">
        <v>1598</v>
      </c>
      <c r="F156" s="6" t="s">
        <v>132</v>
      </c>
      <c r="G156" s="5" t="s">
        <v>1599</v>
      </c>
      <c r="H156" s="23">
        <v>26710030300010</v>
      </c>
      <c r="I156" s="5" t="s">
        <v>71</v>
      </c>
      <c r="J156" s="5"/>
      <c r="K156" s="5"/>
      <c r="L156" s="53">
        <f>VLOOKUP(H156,Feuil1!A2:Q837,5,TRUE)</f>
        <v>29</v>
      </c>
      <c r="M156" s="5">
        <f>VLOOKUP(H156,Feuil1!A2:Q837,6,TRUE)</f>
        <v>27</v>
      </c>
      <c r="N156" s="49">
        <f>VLOOKUP(H156,Feuil1!A2:Q837,7,TRUE)</f>
        <v>0.93100000000000005</v>
      </c>
      <c r="O156" s="7" t="str">
        <f>VLOOKUP(H156,Feuil1!A2:Q837,4,TRUE)</f>
        <v>1</v>
      </c>
      <c r="P156" s="7">
        <v>1</v>
      </c>
      <c r="Q156" s="7">
        <v>1</v>
      </c>
      <c r="R156" s="49">
        <f>VLOOKUP(H156,'Relevé T2_2019'!A2:G835,7,TRUE)</f>
        <v>1</v>
      </c>
      <c r="S156" s="8">
        <v>1</v>
      </c>
      <c r="T156" s="8">
        <f>VLOOKUP(H156,'Relevé T4_2018'!A2:G835,7,TRUE)</f>
        <v>0.93538461538461504</v>
      </c>
      <c r="U156" s="8">
        <f t="shared" si="6"/>
        <v>6.4615384615384963E-2</v>
      </c>
      <c r="V156" s="8">
        <f t="shared" si="7"/>
        <v>-4.3846153846149871E-3</v>
      </c>
      <c r="W156" s="7">
        <v>135</v>
      </c>
      <c r="X156" s="7">
        <f>VLOOKUP(H156,'Relevé T2_2019'!A2:L837,11,TRUE)</f>
        <v>86</v>
      </c>
      <c r="Y156" s="60">
        <f>VLOOKUP(H156,Feuil1!A2:Q837,11,TRUE)</f>
        <v>84</v>
      </c>
      <c r="Z156" s="60">
        <f t="shared" si="8"/>
        <v>305</v>
      </c>
      <c r="AA156" s="14">
        <v>134</v>
      </c>
      <c r="AB156" s="14">
        <f>VLOOKUP(H156,'Relevé T2_2019'!A2:L837,12,TRUE)</f>
        <v>27.666666666699999</v>
      </c>
      <c r="AC156" s="56">
        <f>VLOOKUP(H156,Feuil1!A2:Q837,12,TRUE)</f>
        <v>2.1111111111111098</v>
      </c>
    </row>
    <row r="157" spans="1:29" x14ac:dyDescent="0.25">
      <c r="A157" s="5" t="s">
        <v>32</v>
      </c>
      <c r="B157" s="5" t="str">
        <f>VLOOKUP(C157,'Correspondance DEP_REGION'!3:126,2,FALSE)</f>
        <v>BOURGOGNE - FRANCHE-COMTE</v>
      </c>
      <c r="C157" s="5" t="s">
        <v>1576</v>
      </c>
      <c r="D157" s="6" t="s">
        <v>1577</v>
      </c>
      <c r="E157" s="6" t="s">
        <v>1578</v>
      </c>
      <c r="F157" s="6" t="s">
        <v>1579</v>
      </c>
      <c r="G157" s="5" t="s">
        <v>1580</v>
      </c>
      <c r="H157" s="23">
        <v>26710001400062</v>
      </c>
      <c r="I157" s="5" t="s">
        <v>65</v>
      </c>
      <c r="J157" s="5" t="s">
        <v>19</v>
      </c>
      <c r="K157" s="5"/>
      <c r="L157" s="53">
        <f>VLOOKUP(H157,Feuil1!A2:Q837,5,TRUE)</f>
        <v>1906</v>
      </c>
      <c r="M157" s="5">
        <f>VLOOKUP(H157,Feuil1!A2:Q837,6,TRUE)</f>
        <v>1906</v>
      </c>
      <c r="N157" s="49">
        <f>VLOOKUP(H157,Feuil1!A2:Q837,7,TRUE)</f>
        <v>1</v>
      </c>
      <c r="O157" s="7" t="str">
        <f>VLOOKUP(H157,Feuil1!A2:Q837,4,TRUE)</f>
        <v>1</v>
      </c>
      <c r="P157" s="7">
        <v>1362</v>
      </c>
      <c r="Q157" s="7">
        <v>1359</v>
      </c>
      <c r="R157" s="49">
        <f>VLOOKUP(H157,'Relevé T2_2019'!A2:G835,7,TRUE)</f>
        <v>1</v>
      </c>
      <c r="S157" s="8">
        <v>0.99779735682819404</v>
      </c>
      <c r="T157" s="8">
        <f>VLOOKUP(H157,'Relevé T4_2018'!A2:G835,7,TRUE)</f>
        <v>1</v>
      </c>
      <c r="U157" s="8">
        <f t="shared" si="6"/>
        <v>-2.2026431718059625E-3</v>
      </c>
      <c r="V157" s="8">
        <f t="shared" si="7"/>
        <v>0</v>
      </c>
      <c r="W157" s="7">
        <v>1082</v>
      </c>
      <c r="X157" s="7">
        <f>VLOOKUP(H157,'Relevé T2_2019'!A2:L837,11,TRUE)</f>
        <v>992</v>
      </c>
      <c r="Y157" s="60">
        <f>VLOOKUP(H157,Feuil1!A2:Q837,11,TRUE)</f>
        <v>1006</v>
      </c>
      <c r="Z157" s="60">
        <f t="shared" si="8"/>
        <v>3080</v>
      </c>
      <c r="AA157" s="14">
        <v>-0.20382634289919099</v>
      </c>
      <c r="AB157" s="14">
        <f>VLOOKUP(H157,'Relevé T2_2019'!A2:L837,12,TRUE)</f>
        <v>-0.56241729159999998</v>
      </c>
      <c r="AC157" s="56">
        <f>VLOOKUP(H157,Feuil1!A2:Q837,12,TRUE)</f>
        <v>-0.47219307450157399</v>
      </c>
    </row>
    <row r="158" spans="1:29" x14ac:dyDescent="0.25">
      <c r="A158" s="5" t="s">
        <v>32</v>
      </c>
      <c r="B158" s="5" t="str">
        <f>VLOOKUP(C158,'Correspondance DEP_REGION'!1:102,2,FALSE)</f>
        <v>BOURGOGNE - FRANCHE-COMTE</v>
      </c>
      <c r="C158" s="5" t="s">
        <v>1576</v>
      </c>
      <c r="D158" s="6" t="s">
        <v>1577</v>
      </c>
      <c r="E158" s="6" t="s">
        <v>1589</v>
      </c>
      <c r="F158" s="6" t="s">
        <v>1590</v>
      </c>
      <c r="G158" s="5" t="s">
        <v>1591</v>
      </c>
      <c r="H158" s="23">
        <v>26710014700011</v>
      </c>
      <c r="I158" s="5" t="s">
        <v>57</v>
      </c>
      <c r="J158" s="5"/>
      <c r="K158" s="5"/>
      <c r="L158" s="53">
        <f>VLOOKUP(H158,Feuil1!A2:Q837,5,TRUE)</f>
        <v>1312</v>
      </c>
      <c r="M158" s="5">
        <f>VLOOKUP(H158,Feuil1!A2:Q837,6,TRUE)</f>
        <v>1271</v>
      </c>
      <c r="N158" s="49">
        <f>VLOOKUP(H158,Feuil1!A2:Q837,7,TRUE)</f>
        <v>0.96879999999999999</v>
      </c>
      <c r="O158" s="7" t="str">
        <f>VLOOKUP(H158,Feuil1!A2:Q837,4,TRUE)</f>
        <v>1</v>
      </c>
      <c r="P158" s="7">
        <v>1057</v>
      </c>
      <c r="Q158" s="7">
        <v>1006</v>
      </c>
      <c r="R158" s="49">
        <f>VLOOKUP(H158,'Relevé T2_2019'!A2:G835,7,TRUE)</f>
        <v>0.96519999999999995</v>
      </c>
      <c r="S158" s="8">
        <v>0.95175023651844803</v>
      </c>
      <c r="T158" s="8">
        <f>VLOOKUP(H158,'Relevé T4_2018'!A2:G835,7,TRUE)</f>
        <v>0.91152815013404809</v>
      </c>
      <c r="U158" s="8">
        <f t="shared" si="6"/>
        <v>4.0222086384399947E-2</v>
      </c>
      <c r="V158" s="8">
        <f t="shared" si="7"/>
        <v>5.7271849865951907E-2</v>
      </c>
      <c r="W158" s="7">
        <v>720</v>
      </c>
      <c r="X158" s="7">
        <f>VLOOKUP(H158,'Relevé T2_2019'!A2:L837,11,TRUE)</f>
        <v>642</v>
      </c>
      <c r="Y158" s="60">
        <f>VLOOKUP(H158,Feuil1!A2:Q837,11,TRUE)</f>
        <v>662</v>
      </c>
      <c r="Z158" s="60">
        <f t="shared" si="8"/>
        <v>2024</v>
      </c>
      <c r="AA158" s="14">
        <v>-0.28429423459244502</v>
      </c>
      <c r="AB158" s="14">
        <f>VLOOKUP(H158,'Relevé T2_2019'!A2:L837,12,TRUE)</f>
        <v>-0.44892703859999999</v>
      </c>
      <c r="AC158" s="56">
        <f>VLOOKUP(H158,Feuil1!A2:Q837,12,TRUE)</f>
        <v>-0.47915027537372101</v>
      </c>
    </row>
    <row r="159" spans="1:29" ht="27.6" x14ac:dyDescent="0.25">
      <c r="A159" s="5" t="s">
        <v>32</v>
      </c>
      <c r="B159" s="5" t="str">
        <f>VLOOKUP(C159,'Correspondance DEP_REGION'!1:102,2,FALSE)</f>
        <v>BOURGOGNE - FRANCHE-COMTE</v>
      </c>
      <c r="C159" s="5" t="s">
        <v>1576</v>
      </c>
      <c r="D159" s="6" t="s">
        <v>1577</v>
      </c>
      <c r="E159" s="6" t="s">
        <v>1606</v>
      </c>
      <c r="F159" s="6" t="s">
        <v>63</v>
      </c>
      <c r="G159" s="5" t="s">
        <v>1607</v>
      </c>
      <c r="H159" s="23">
        <v>26710045100033</v>
      </c>
      <c r="I159" s="5" t="s">
        <v>71</v>
      </c>
      <c r="J159" s="5"/>
      <c r="K159" s="5"/>
      <c r="L159" s="53">
        <f>VLOOKUP(H159,Feuil1!A2:Q837,5,TRUE)</f>
        <v>734</v>
      </c>
      <c r="M159" s="5">
        <f>VLOOKUP(H159,Feuil1!A2:Q837,6,TRUE)</f>
        <v>718</v>
      </c>
      <c r="N159" s="49">
        <f>VLOOKUP(H159,Feuil1!A2:Q837,7,TRUE)</f>
        <v>0.97819999999999996</v>
      </c>
      <c r="O159" s="7" t="str">
        <f>VLOOKUP(H159,Feuil1!A2:Q837,4,TRUE)</f>
        <v>1</v>
      </c>
      <c r="P159" s="7">
        <v>600</v>
      </c>
      <c r="Q159" s="7">
        <v>548</v>
      </c>
      <c r="R159" s="49">
        <f>VLOOKUP(H159,'Relevé T2_2019'!A2:G835,7,TRUE)</f>
        <v>0.96950000000000003</v>
      </c>
      <c r="S159" s="8">
        <v>0.913333333333333</v>
      </c>
      <c r="T159" s="8">
        <f>VLOOKUP(H159,'Relevé T4_2018'!A2:G835,7,TRUE)</f>
        <v>0.97900262467191612</v>
      </c>
      <c r="U159" s="8">
        <f t="shared" si="6"/>
        <v>-6.5669291338583125E-2</v>
      </c>
      <c r="V159" s="8">
        <f t="shared" si="7"/>
        <v>-8.0262467191616338E-4</v>
      </c>
      <c r="W159" s="7">
        <v>182</v>
      </c>
      <c r="X159" s="7">
        <f>VLOOKUP(H159,'Relevé T2_2019'!A2:L837,11,TRUE)</f>
        <v>183</v>
      </c>
      <c r="Y159" s="60">
        <f>VLOOKUP(H159,Feuil1!A2:Q837,11,TRUE)</f>
        <v>190</v>
      </c>
      <c r="Z159" s="60">
        <f t="shared" si="8"/>
        <v>555</v>
      </c>
      <c r="AA159" s="14">
        <v>-0.66788321167883202</v>
      </c>
      <c r="AB159" s="14">
        <f>VLOOKUP(H159,'Relevé T2_2019'!A2:L837,12,TRUE)</f>
        <v>-0.71181102360000004</v>
      </c>
      <c r="AC159" s="56">
        <f>VLOOKUP(H159,Feuil1!A2:Q837,12,TRUE)</f>
        <v>-0.73537604456824501</v>
      </c>
    </row>
    <row r="160" spans="1:29" x14ac:dyDescent="0.25">
      <c r="A160" s="5" t="s">
        <v>32</v>
      </c>
      <c r="B160" s="5" t="str">
        <f>VLOOKUP(C160,'Correspondance DEP_REGION'!1:102,2,FALSE)</f>
        <v>BOURGOGNE - FRANCHE-COMTE</v>
      </c>
      <c r="C160" s="5" t="s">
        <v>1576</v>
      </c>
      <c r="D160" s="6" t="s">
        <v>1577</v>
      </c>
      <c r="E160" s="6" t="s">
        <v>1608</v>
      </c>
      <c r="F160" s="6" t="s">
        <v>576</v>
      </c>
      <c r="G160" s="5" t="s">
        <v>1609</v>
      </c>
      <c r="H160" s="23">
        <v>26710046900035</v>
      </c>
      <c r="I160" s="5" t="s">
        <v>38</v>
      </c>
      <c r="J160" s="5"/>
      <c r="K160" s="5"/>
      <c r="L160" s="53">
        <f>VLOOKUP(H160,Feuil1!A2:Q837,5,TRUE)</f>
        <v>889</v>
      </c>
      <c r="M160" s="5">
        <f>VLOOKUP(H160,Feuil1!A2:Q837,6,TRUE)</f>
        <v>828</v>
      </c>
      <c r="N160" s="49">
        <f>VLOOKUP(H160,Feuil1!A2:Q837,7,TRUE)</f>
        <v>0.93140000000000001</v>
      </c>
      <c r="O160" s="7" t="str">
        <f>VLOOKUP(H160,Feuil1!A2:Q837,4,TRUE)</f>
        <v>1</v>
      </c>
      <c r="P160" s="7">
        <v>636</v>
      </c>
      <c r="Q160" s="7">
        <v>575</v>
      </c>
      <c r="R160" s="49">
        <f>VLOOKUP(H160,'Relevé T2_2019'!A2:G835,7,TRUE)</f>
        <v>0.90969999999999995</v>
      </c>
      <c r="S160" s="8">
        <v>0.90408805031446504</v>
      </c>
      <c r="T160" s="8">
        <f>VLOOKUP(H160,'Relevé T4_2018'!A2:G835,7,TRUE)</f>
        <v>0.93431483578708996</v>
      </c>
      <c r="U160" s="8">
        <f t="shared" si="6"/>
        <v>-3.0226785472624917E-2</v>
      </c>
      <c r="V160" s="8">
        <f t="shared" si="7"/>
        <v>-2.9148357870899533E-3</v>
      </c>
      <c r="W160" s="7">
        <v>655</v>
      </c>
      <c r="X160" s="7">
        <f>VLOOKUP(H160,'Relevé T2_2019'!A2:L837,11,TRUE)</f>
        <v>561</v>
      </c>
      <c r="Y160" s="60">
        <f>VLOOKUP(H160,Feuil1!A2:Q837,11,TRUE)</f>
        <v>549</v>
      </c>
      <c r="Z160" s="60">
        <f t="shared" si="8"/>
        <v>1765</v>
      </c>
      <c r="AA160" s="14">
        <v>0.139130434782609</v>
      </c>
      <c r="AB160" s="14">
        <f>VLOOKUP(H160,'Relevé T2_2019'!A2:L837,12,TRUE)</f>
        <v>-5.3191489E-3</v>
      </c>
      <c r="AC160" s="56">
        <f>VLOOKUP(H160,Feuil1!A2:Q837,12,TRUE)</f>
        <v>-0.33695652173912999</v>
      </c>
    </row>
    <row r="161" spans="1:29" x14ac:dyDescent="0.25">
      <c r="A161" s="5" t="s">
        <v>32</v>
      </c>
      <c r="B161" s="5" t="str">
        <f>VLOOKUP(C161,'Correspondance DEP_REGION'!1:102,2,FALSE)</f>
        <v>BOURGOGNE - FRANCHE-COMTE</v>
      </c>
      <c r="C161" s="5" t="s">
        <v>1576</v>
      </c>
      <c r="D161" s="6" t="s">
        <v>1577</v>
      </c>
      <c r="E161" s="6" t="s">
        <v>1587</v>
      </c>
      <c r="F161" s="6" t="s">
        <v>63</v>
      </c>
      <c r="G161" s="5" t="s">
        <v>1588</v>
      </c>
      <c r="H161" s="23">
        <v>26710013900018</v>
      </c>
      <c r="I161" s="5" t="s">
        <v>65</v>
      </c>
      <c r="J161" s="5"/>
      <c r="K161" s="5"/>
      <c r="L161" s="53">
        <f>VLOOKUP(H161,Feuil1!A2:Q837,5,TRUE)</f>
        <v>658</v>
      </c>
      <c r="M161" s="5">
        <f>VLOOKUP(H161,Feuil1!A2:Q837,6,TRUE)</f>
        <v>657</v>
      </c>
      <c r="N161" s="49">
        <f>VLOOKUP(H161,Feuil1!A2:Q837,7,TRUE)</f>
        <v>0.99850000000000005</v>
      </c>
      <c r="O161" s="7" t="str">
        <f>VLOOKUP(H161,Feuil1!A2:Q837,4,TRUE)</f>
        <v>0</v>
      </c>
      <c r="P161" s="7">
        <v>245</v>
      </c>
      <c r="Q161" s="7">
        <v>216</v>
      </c>
      <c r="R161" s="49">
        <f>VLOOKUP(H161,'Relevé T2_2019'!A2:G835,7,TRUE)</f>
        <v>0.97270000000000001</v>
      </c>
      <c r="S161" s="8">
        <v>0.88163265306122496</v>
      </c>
      <c r="T161" s="8">
        <f>VLOOKUP(H161,'Relevé T4_2018'!A2:G835,7,TRUE)</f>
        <v>0.96140939597315411</v>
      </c>
      <c r="U161" s="8">
        <f t="shared" si="6"/>
        <v>-7.9776742911929155E-2</v>
      </c>
      <c r="V161" s="8">
        <f t="shared" si="7"/>
        <v>3.7090604026845941E-2</v>
      </c>
      <c r="W161" s="7">
        <v>244</v>
      </c>
      <c r="X161" s="7">
        <f>VLOOKUP(H161,'Relevé T2_2019'!A2:L837,11,TRUE)</f>
        <v>204</v>
      </c>
      <c r="Y161" s="60">
        <f>VLOOKUP(H161,Feuil1!A2:Q837,11,TRUE)</f>
        <v>217</v>
      </c>
      <c r="Z161" s="60">
        <f t="shared" si="8"/>
        <v>665</v>
      </c>
      <c r="AA161" s="14">
        <v>0.12962962962963001</v>
      </c>
      <c r="AB161" s="14">
        <f>VLOOKUP(H161,'Relevé T2_2019'!A2:L837,12,TRUE)</f>
        <v>-0.71388499299999997</v>
      </c>
      <c r="AC161" s="56">
        <f>VLOOKUP(H161,Feuil1!A2:Q837,12,TRUE)</f>
        <v>-0.66971080669710803</v>
      </c>
    </row>
    <row r="162" spans="1:29" ht="27.6" x14ac:dyDescent="0.25">
      <c r="A162" s="5" t="s">
        <v>32</v>
      </c>
      <c r="B162" s="5" t="str">
        <f>VLOOKUP(C162,'Correspondance DEP_REGION'!1:102,2,FALSE)</f>
        <v>BOURGOGNE - FRANCHE-COMTE</v>
      </c>
      <c r="C162" s="5" t="s">
        <v>1576</v>
      </c>
      <c r="D162" s="6" t="s">
        <v>1577</v>
      </c>
      <c r="E162" s="6" t="s">
        <v>1581</v>
      </c>
      <c r="F162" s="6" t="s">
        <v>55</v>
      </c>
      <c r="G162" s="5" t="s">
        <v>1582</v>
      </c>
      <c r="H162" s="23">
        <v>26710004800011</v>
      </c>
      <c r="I162" s="5" t="s">
        <v>65</v>
      </c>
      <c r="J162" s="5"/>
      <c r="K162" s="5"/>
      <c r="L162" s="53">
        <f>VLOOKUP(H162,Feuil1!A2:Q837,5,TRUE)</f>
        <v>1226</v>
      </c>
      <c r="M162" s="5">
        <f>VLOOKUP(H162,Feuil1!A2:Q837,6,TRUE)</f>
        <v>1163</v>
      </c>
      <c r="N162" s="49">
        <f>VLOOKUP(H162,Feuil1!A2:Q837,7,TRUE)</f>
        <v>0.9486</v>
      </c>
      <c r="O162" s="7" t="str">
        <f>VLOOKUP(H162,Feuil1!A2:Q837,4,TRUE)</f>
        <v>1</v>
      </c>
      <c r="P162" s="7">
        <v>478</v>
      </c>
      <c r="Q162" s="7">
        <v>413</v>
      </c>
      <c r="R162" s="49">
        <f>VLOOKUP(H162,'Relevé T2_2019'!A2:G835,7,TRUE)</f>
        <v>0.95020000000000004</v>
      </c>
      <c r="S162" s="8">
        <v>0.86401673640167398</v>
      </c>
      <c r="T162" s="8">
        <f>VLOOKUP(H162,'Relevé T4_2018'!A2:G835,7,TRUE)</f>
        <v>0.80669398907103806</v>
      </c>
      <c r="U162" s="8">
        <f t="shared" si="6"/>
        <v>5.7322747330635915E-2</v>
      </c>
      <c r="V162" s="8">
        <f t="shared" si="7"/>
        <v>0.14190601092896193</v>
      </c>
      <c r="W162" s="7">
        <v>844</v>
      </c>
      <c r="X162" s="7">
        <f>VLOOKUP(H162,'Relevé T2_2019'!A2:L837,11,TRUE)</f>
        <v>701</v>
      </c>
      <c r="Y162" s="60">
        <f>VLOOKUP(H162,Feuil1!A2:Q837,11,TRUE)</f>
        <v>727</v>
      </c>
      <c r="Z162" s="60">
        <f t="shared" si="8"/>
        <v>2272</v>
      </c>
      <c r="AA162" s="14">
        <v>1.04358353510896</v>
      </c>
      <c r="AB162" s="14">
        <f>VLOOKUP(H162,'Relevé T2_2019'!A2:L837,12,TRUE)</f>
        <v>-0.4172901081</v>
      </c>
      <c r="AC162" s="56">
        <f>VLOOKUP(H162,Feuil1!A2:Q837,12,TRUE)</f>
        <v>-0.37489251934651802</v>
      </c>
    </row>
    <row r="163" spans="1:29" x14ac:dyDescent="0.25">
      <c r="A163" s="5" t="s">
        <v>32</v>
      </c>
      <c r="B163" s="5" t="str">
        <f>VLOOKUP(C163,'Correspondance DEP_REGION'!1:102,2,FALSE)</f>
        <v>BOURGOGNE - FRANCHE-COMTE</v>
      </c>
      <c r="C163" s="5" t="s">
        <v>1576</v>
      </c>
      <c r="D163" s="6" t="s">
        <v>1577</v>
      </c>
      <c r="E163" s="6" t="s">
        <v>1603</v>
      </c>
      <c r="F163" s="6" t="s">
        <v>1610</v>
      </c>
      <c r="G163" s="5" t="s">
        <v>1611</v>
      </c>
      <c r="H163" s="23">
        <v>26710076600109</v>
      </c>
      <c r="I163" s="5" t="s">
        <v>38</v>
      </c>
      <c r="J163" s="5" t="s">
        <v>19</v>
      </c>
      <c r="K163" s="5" t="s">
        <v>9</v>
      </c>
      <c r="L163" s="53">
        <f>VLOOKUP(H163,Feuil1!A2:Q837,5,TRUE)</f>
        <v>3594</v>
      </c>
      <c r="M163" s="5">
        <f>VLOOKUP(H163,Feuil1!A2:Q837,6,TRUE)</f>
        <v>2581</v>
      </c>
      <c r="N163" s="49">
        <f>VLOOKUP(H163,Feuil1!A2:Q837,7,TRUE)</f>
        <v>0.71809999999999996</v>
      </c>
      <c r="O163" s="7" t="str">
        <f>VLOOKUP(H163,Feuil1!A2:Q837,4,TRUE)</f>
        <v>0</v>
      </c>
      <c r="P163" s="7">
        <v>2606</v>
      </c>
      <c r="Q163" s="7">
        <v>935</v>
      </c>
      <c r="R163" s="49">
        <f>VLOOKUP(H163,'Relevé T2_2019'!A2:G835,7,TRUE)</f>
        <v>0.70350000000000001</v>
      </c>
      <c r="S163" s="8">
        <v>0.35878741366078298</v>
      </c>
      <c r="T163" s="8">
        <f>VLOOKUP(H163,'Relevé T4_2018'!A2:G835,7,TRUE)</f>
        <v>0</v>
      </c>
      <c r="U163" s="8">
        <f t="shared" si="6"/>
        <v>0.35878741366078298</v>
      </c>
      <c r="V163" s="8">
        <f t="shared" si="7"/>
        <v>0.71809999999999996</v>
      </c>
      <c r="W163" s="7">
        <v>4201</v>
      </c>
      <c r="X163" s="7">
        <f>VLOOKUP(H163,'Relevé T2_2019'!A2:L837,11,TRUE)</f>
        <v>3747</v>
      </c>
      <c r="Y163" s="60">
        <f>VLOOKUP(H163,Feuil1!A2:Q837,11,TRUE)</f>
        <v>4107</v>
      </c>
      <c r="Z163" s="60">
        <f t="shared" si="8"/>
        <v>12055</v>
      </c>
      <c r="AA163" s="14">
        <v>3.4930481283422501</v>
      </c>
      <c r="AB163" s="14">
        <f>VLOOKUP(H163,'Relevé T2_2019'!A2:L837,12,TRUE)</f>
        <v>0.12657847259999999</v>
      </c>
      <c r="AC163" s="56">
        <f>VLOOKUP(H163,Feuil1!A2:Q837,12,TRUE)</f>
        <v>0.59124370399070103</v>
      </c>
    </row>
    <row r="164" spans="1:29" x14ac:dyDescent="0.25">
      <c r="A164" s="5" t="s">
        <v>32</v>
      </c>
      <c r="B164" s="5" t="str">
        <f>VLOOKUP(C164,'Correspondance DEP_REGION'!1:102,2,FALSE)</f>
        <v>BOURGOGNE - FRANCHE-COMTE</v>
      </c>
      <c r="C164" s="5" t="s">
        <v>1576</v>
      </c>
      <c r="D164" s="6" t="s">
        <v>1577</v>
      </c>
      <c r="E164" s="6" t="s">
        <v>1596</v>
      </c>
      <c r="F164" s="6" t="s">
        <v>301</v>
      </c>
      <c r="G164" s="5" t="s">
        <v>1597</v>
      </c>
      <c r="H164" s="23">
        <v>26710028700015</v>
      </c>
      <c r="I164" s="5" t="s">
        <v>38</v>
      </c>
      <c r="J164" s="5" t="s">
        <v>19</v>
      </c>
      <c r="K164" s="5" t="s">
        <v>9</v>
      </c>
      <c r="L164" s="53">
        <f>VLOOKUP(H164,Feuil1!A2:Q837,5,TRUE)</f>
        <v>8275</v>
      </c>
      <c r="M164" s="5">
        <f>VLOOKUP(H164,Feuil1!A2:Q837,6,TRUE)</f>
        <v>8025</v>
      </c>
      <c r="N164" s="49">
        <f>VLOOKUP(H164,Feuil1!A2:Q837,7,TRUE)</f>
        <v>0.9698</v>
      </c>
      <c r="O164" s="7" t="str">
        <f>VLOOKUP(H164,Feuil1!A2:Q837,4,TRUE)</f>
        <v>0</v>
      </c>
      <c r="P164" s="7">
        <v>3474</v>
      </c>
      <c r="Q164" s="7">
        <v>1085</v>
      </c>
      <c r="R164" s="49">
        <f>VLOOKUP(H164,'Relevé T2_2019'!A2:G835,7,TRUE)</f>
        <v>0.8538</v>
      </c>
      <c r="S164" s="8">
        <v>0.31232009211283801</v>
      </c>
      <c r="T164" s="8">
        <f>VLOOKUP(H164,'Relevé T4_2018'!A2:G835,7,TRUE)</f>
        <v>0.15448821203690102</v>
      </c>
      <c r="U164" s="8">
        <f t="shared" si="6"/>
        <v>0.15783188007593699</v>
      </c>
      <c r="V164" s="8">
        <f t="shared" si="7"/>
        <v>0.815311787963099</v>
      </c>
      <c r="W164" s="7">
        <v>5951</v>
      </c>
      <c r="X164" s="7">
        <f>VLOOKUP(H164,'Relevé T2_2019'!A2:L837,11,TRUE)</f>
        <v>4802</v>
      </c>
      <c r="Y164" s="60">
        <f>VLOOKUP(H164,Feuil1!A2:Q837,11,TRUE)</f>
        <v>5056</v>
      </c>
      <c r="Z164" s="60">
        <f t="shared" si="8"/>
        <v>15809</v>
      </c>
      <c r="AA164" s="14">
        <v>4.48479262672811</v>
      </c>
      <c r="AB164" s="14">
        <f>VLOOKUP(H164,'Relevé T2_2019'!A2:L837,12,TRUE)</f>
        <v>-0.30966072459999999</v>
      </c>
      <c r="AC164" s="56">
        <f>VLOOKUP(H164,Feuil1!A2:Q837,12,TRUE)</f>
        <v>-0.36996884735202501</v>
      </c>
    </row>
    <row r="165" spans="1:29" x14ac:dyDescent="0.25">
      <c r="A165" s="5" t="s">
        <v>32</v>
      </c>
      <c r="B165" s="5" t="str">
        <f>VLOOKUP(C165,'Correspondance DEP_REGION'!1:102,2,FALSE)</f>
        <v>BOURGOGNE - FRANCHE-COMTE</v>
      </c>
      <c r="C165" s="5" t="s">
        <v>1576</v>
      </c>
      <c r="D165" s="6" t="s">
        <v>1577</v>
      </c>
      <c r="E165" s="6" t="s">
        <v>1583</v>
      </c>
      <c r="F165" s="6" t="s">
        <v>1293</v>
      </c>
      <c r="G165" s="5" t="s">
        <v>1584</v>
      </c>
      <c r="H165" s="23">
        <v>26710006300010</v>
      </c>
      <c r="I165" s="5" t="s">
        <v>38</v>
      </c>
      <c r="J165" s="5"/>
      <c r="K165" s="5"/>
      <c r="L165" s="53">
        <f>VLOOKUP(H165,Feuil1!A2:Q837,5,TRUE)</f>
        <v>351</v>
      </c>
      <c r="M165" s="5">
        <f>VLOOKUP(H165,Feuil1!A2:Q837,6,TRUE)</f>
        <v>4</v>
      </c>
      <c r="N165" s="49">
        <f>VLOOKUP(H165,Feuil1!A2:Q837,7,TRUE)</f>
        <v>1.14E-2</v>
      </c>
      <c r="O165" s="7" t="str">
        <f>VLOOKUP(H165,Feuil1!A2:Q837,4,TRUE)</f>
        <v>0</v>
      </c>
      <c r="P165" s="7">
        <v>344</v>
      </c>
      <c r="Q165" s="7">
        <v>0</v>
      </c>
      <c r="R165" s="49">
        <f>VLOOKUP(H165,'Relevé T2_2019'!A2:G835,7,TRUE)</f>
        <v>0</v>
      </c>
      <c r="S165" s="8">
        <v>0</v>
      </c>
      <c r="T165" s="8">
        <f>VLOOKUP(H165,'Relevé T4_2018'!A2:G835,7,TRUE)</f>
        <v>0</v>
      </c>
      <c r="U165" s="8">
        <f t="shared" si="6"/>
        <v>0</v>
      </c>
      <c r="V165" s="8">
        <f t="shared" si="7"/>
        <v>1.14E-2</v>
      </c>
      <c r="W165" s="7">
        <v>512</v>
      </c>
      <c r="X165" s="7">
        <f>VLOOKUP(H165,'Relevé T2_2019'!A2:L837,11,TRUE)</f>
        <v>446</v>
      </c>
      <c r="Y165" s="60">
        <f>VLOOKUP(H165,Feuil1!A2:Q837,11,TRUE)</f>
        <v>522</v>
      </c>
      <c r="Z165" s="60">
        <f t="shared" si="8"/>
        <v>1480</v>
      </c>
      <c r="AA165" s="14">
        <v>511</v>
      </c>
      <c r="AB165" s="14">
        <f>VLOOKUP(H165,'Relevé T2_2019'!A2:L837,12,TRUE)</f>
        <v>445</v>
      </c>
      <c r="AC165" s="56">
        <f>VLOOKUP(H165,Feuil1!A2:Q837,12,TRUE)</f>
        <v>129.5</v>
      </c>
    </row>
    <row r="166" spans="1:29" x14ac:dyDescent="0.25">
      <c r="A166" s="5" t="s">
        <v>32</v>
      </c>
      <c r="B166" s="5" t="str">
        <f>VLOOKUP(C166,'Correspondance DEP_REGION'!1:102,2,FALSE)</f>
        <v>BOURGOGNE - FRANCHE-COMTE</v>
      </c>
      <c r="C166" s="5" t="s">
        <v>1576</v>
      </c>
      <c r="D166" s="6" t="s">
        <v>1577</v>
      </c>
      <c r="E166" s="6" t="s">
        <v>1585</v>
      </c>
      <c r="F166" s="6" t="s">
        <v>615</v>
      </c>
      <c r="G166" s="5" t="s">
        <v>1586</v>
      </c>
      <c r="H166" s="23">
        <v>26710009700018</v>
      </c>
      <c r="I166" s="5" t="s">
        <v>18</v>
      </c>
      <c r="J166" s="5"/>
      <c r="K166" s="5"/>
      <c r="L166" s="53">
        <f>VLOOKUP(H166,Feuil1!A2:Q837,5,TRUE)</f>
        <v>1005</v>
      </c>
      <c r="M166" s="5">
        <f>VLOOKUP(H166,Feuil1!A2:Q837,6,TRUE)</f>
        <v>0</v>
      </c>
      <c r="N166" s="49">
        <f>VLOOKUP(H166,Feuil1!A2:Q837,7,TRUE)</f>
        <v>0</v>
      </c>
      <c r="O166" s="7" t="str">
        <f>VLOOKUP(H166,Feuil1!A2:Q837,4,TRUE)</f>
        <v>0</v>
      </c>
      <c r="P166" s="7">
        <v>328</v>
      </c>
      <c r="Q166" s="7">
        <v>0</v>
      </c>
      <c r="R166" s="49">
        <f>VLOOKUP(H166,'Relevé T2_2019'!A2:G835,7,TRUE)</f>
        <v>0</v>
      </c>
      <c r="S166" s="8">
        <v>0</v>
      </c>
      <c r="T166" s="8">
        <f>VLOOKUP(H166,'Relevé T4_2018'!A2:G835,7,TRUE)</f>
        <v>0</v>
      </c>
      <c r="U166" s="8">
        <f t="shared" si="6"/>
        <v>0</v>
      </c>
      <c r="V166" s="8">
        <f t="shared" si="7"/>
        <v>0</v>
      </c>
      <c r="W166" s="7">
        <v>547</v>
      </c>
      <c r="X166" s="7">
        <f>VLOOKUP(H166,'Relevé T2_2019'!A2:L837,11,TRUE)</f>
        <v>376</v>
      </c>
      <c r="Y166" s="60">
        <f>VLOOKUP(H166,Feuil1!A2:Q837,11,TRUE)</f>
        <v>430</v>
      </c>
      <c r="Z166" s="60">
        <f t="shared" si="8"/>
        <v>1353</v>
      </c>
      <c r="AA166" s="14">
        <v>546</v>
      </c>
      <c r="AB166" s="14">
        <f>VLOOKUP(H166,'Relevé T2_2019'!A2:L837,12,TRUE)</f>
        <v>375</v>
      </c>
      <c r="AC166" s="56">
        <f>VLOOKUP(H166,Feuil1!A2:Q837,12,TRUE)</f>
        <v>430</v>
      </c>
    </row>
    <row r="167" spans="1:29" x14ac:dyDescent="0.25">
      <c r="A167" s="5" t="s">
        <v>32</v>
      </c>
      <c r="B167" s="5" t="str">
        <f>VLOOKUP(C167,'Correspondance DEP_REGION'!1:102,2,FALSE)</f>
        <v>BOURGOGNE - FRANCHE-COMTE</v>
      </c>
      <c r="C167" s="5" t="s">
        <v>1576</v>
      </c>
      <c r="D167" s="6" t="s">
        <v>1577</v>
      </c>
      <c r="E167" s="6" t="s">
        <v>1592</v>
      </c>
      <c r="F167" s="6" t="s">
        <v>394</v>
      </c>
      <c r="G167" s="5" t="s">
        <v>1593</v>
      </c>
      <c r="H167" s="23">
        <v>26710023800018</v>
      </c>
      <c r="I167" s="5" t="s">
        <v>38</v>
      </c>
      <c r="J167" s="5"/>
      <c r="K167" s="5"/>
      <c r="L167" s="53">
        <f>VLOOKUP(H167,Feuil1!A2:Q837,5,TRUE)</f>
        <v>546</v>
      </c>
      <c r="M167" s="5">
        <f>VLOOKUP(H167,Feuil1!A2:Q837,6,TRUE)</f>
        <v>19</v>
      </c>
      <c r="N167" s="49">
        <f>VLOOKUP(H167,Feuil1!A2:Q837,7,TRUE)</f>
        <v>3.4799999999999998E-2</v>
      </c>
      <c r="O167" s="7" t="str">
        <f>VLOOKUP(H167,Feuil1!A2:Q837,4,TRUE)</f>
        <v>0</v>
      </c>
      <c r="P167" s="7">
        <v>386</v>
      </c>
      <c r="Q167" s="7">
        <v>0</v>
      </c>
      <c r="R167" s="49">
        <f>VLOOKUP(H167,'Relevé T2_2019'!A2:G835,7,TRUE)</f>
        <v>1.6000000000000001E-3</v>
      </c>
      <c r="S167" s="8">
        <v>0</v>
      </c>
      <c r="T167" s="8">
        <f>VLOOKUP(H167,'Relevé T4_2018'!A2:G835,7,TRUE)</f>
        <v>0</v>
      </c>
      <c r="U167" s="8">
        <f t="shared" si="6"/>
        <v>0</v>
      </c>
      <c r="V167" s="8">
        <f t="shared" si="7"/>
        <v>3.4799999999999998E-2</v>
      </c>
      <c r="W167" s="7">
        <v>943</v>
      </c>
      <c r="X167" s="7">
        <f>VLOOKUP(H167,'Relevé T2_2019'!A2:L837,11,TRUE)</f>
        <v>795</v>
      </c>
      <c r="Y167" s="60">
        <f>VLOOKUP(H167,Feuil1!A2:Q837,11,TRUE)</f>
        <v>907</v>
      </c>
      <c r="Z167" s="60">
        <f t="shared" si="8"/>
        <v>2645</v>
      </c>
      <c r="AA167" s="14">
        <v>942</v>
      </c>
      <c r="AB167" s="14">
        <f>VLOOKUP(H167,'Relevé T2_2019'!A2:L837,12,TRUE)</f>
        <v>794</v>
      </c>
      <c r="AC167" s="56">
        <f>VLOOKUP(H167,Feuil1!A2:Q837,12,TRUE)</f>
        <v>46.7368421052632</v>
      </c>
    </row>
    <row r="168" spans="1:29" x14ac:dyDescent="0.25">
      <c r="A168" s="5" t="s">
        <v>32</v>
      </c>
      <c r="B168" s="5" t="str">
        <f>VLOOKUP(C168,'Correspondance DEP_REGION'!1:102,2,FALSE)</f>
        <v>BOURGOGNE - FRANCHE-COMTE</v>
      </c>
      <c r="C168" s="5" t="s">
        <v>1576</v>
      </c>
      <c r="D168" s="6" t="s">
        <v>1577</v>
      </c>
      <c r="E168" s="6" t="s">
        <v>1594</v>
      </c>
      <c r="F168" s="6" t="s">
        <v>476</v>
      </c>
      <c r="G168" s="5" t="s">
        <v>1595</v>
      </c>
      <c r="H168" s="23">
        <v>26710025300017</v>
      </c>
      <c r="I168" s="5" t="s">
        <v>38</v>
      </c>
      <c r="J168" s="5"/>
      <c r="K168" s="5"/>
      <c r="L168" s="53">
        <f>VLOOKUP(H168,Feuil1!A2:Q837,5,TRUE)</f>
        <v>1351</v>
      </c>
      <c r="M168" s="5">
        <f>VLOOKUP(H168,Feuil1!A2:Q837,6,TRUE)</f>
        <v>1129</v>
      </c>
      <c r="N168" s="49">
        <f>VLOOKUP(H168,Feuil1!A2:Q837,7,TRUE)</f>
        <v>0.8357</v>
      </c>
      <c r="O168" s="7" t="str">
        <f>VLOOKUP(H168,Feuil1!A2:Q837,4,TRUE)</f>
        <v>0</v>
      </c>
      <c r="P168" s="7">
        <v>718</v>
      </c>
      <c r="Q168" s="7">
        <v>0</v>
      </c>
      <c r="R168" s="49">
        <f>VLOOKUP(H168,'Relevé T2_2019'!A2:G835,7,TRUE)</f>
        <v>0.45200000000000001</v>
      </c>
      <c r="S168" s="8">
        <v>0</v>
      </c>
      <c r="T168" s="8">
        <f>VLOOKUP(H168,'Relevé T4_2018'!A2:G835,7,TRUE)</f>
        <v>0</v>
      </c>
      <c r="U168" s="8">
        <f t="shared" si="6"/>
        <v>0</v>
      </c>
      <c r="V168" s="8">
        <f t="shared" si="7"/>
        <v>0.8357</v>
      </c>
      <c r="W168" s="7">
        <v>809</v>
      </c>
      <c r="X168" s="7">
        <f>VLOOKUP(H168,'Relevé T2_2019'!A2:L837,11,TRUE)</f>
        <v>792</v>
      </c>
      <c r="Y168" s="60">
        <f>VLOOKUP(H168,Feuil1!A2:Q837,11,TRUE)</f>
        <v>809</v>
      </c>
      <c r="Z168" s="60">
        <f t="shared" si="8"/>
        <v>2410</v>
      </c>
      <c r="AA168" s="14">
        <v>808</v>
      </c>
      <c r="AB168" s="14">
        <f>VLOOKUP(H168,'Relevé T2_2019'!A2:L837,12,TRUE)</f>
        <v>0.3894736842</v>
      </c>
      <c r="AC168" s="56">
        <f>VLOOKUP(H168,Feuil1!A2:Q837,12,TRUE)</f>
        <v>-0.283436669619132</v>
      </c>
    </row>
    <row r="169" spans="1:29" x14ac:dyDescent="0.25">
      <c r="A169" s="5" t="s">
        <v>32</v>
      </c>
      <c r="B169" s="5" t="str">
        <f>VLOOKUP(C169,'Correspondance DEP_REGION'!1:102,2,FALSE)</f>
        <v>BOURGOGNE - FRANCHE-COMTE</v>
      </c>
      <c r="C169" s="5" t="s">
        <v>1576</v>
      </c>
      <c r="D169" s="6" t="s">
        <v>1577</v>
      </c>
      <c r="E169" s="6" t="s">
        <v>1600</v>
      </c>
      <c r="F169" s="6" t="s">
        <v>1601</v>
      </c>
      <c r="G169" s="5" t="s">
        <v>1602</v>
      </c>
      <c r="H169" s="23">
        <v>26710033700109</v>
      </c>
      <c r="I169" s="5" t="s">
        <v>18</v>
      </c>
      <c r="J169" s="5" t="s">
        <v>19</v>
      </c>
      <c r="K169" s="5"/>
      <c r="L169" s="53">
        <f>VLOOKUP(H169,Feuil1!A2:Q837,5,TRUE)</f>
        <v>4673</v>
      </c>
      <c r="M169" s="5">
        <f>VLOOKUP(H169,Feuil1!A2:Q837,6,TRUE)</f>
        <v>2233</v>
      </c>
      <c r="N169" s="49">
        <f>VLOOKUP(H169,Feuil1!A2:Q837,7,TRUE)</f>
        <v>0.47789999999999999</v>
      </c>
      <c r="O169" s="7" t="str">
        <f>VLOOKUP(H169,Feuil1!A2:Q837,4,TRUE)</f>
        <v>1</v>
      </c>
      <c r="P169" s="7">
        <v>3000</v>
      </c>
      <c r="Q169" s="7">
        <v>0</v>
      </c>
      <c r="R169" s="49">
        <f>VLOOKUP(H169,'Relevé T2_2019'!A2:G835,7,TRUE)</f>
        <v>0</v>
      </c>
      <c r="S169" s="8">
        <v>0</v>
      </c>
      <c r="T169" s="8">
        <f>VLOOKUP(H169,'Relevé T4_2018'!A2:G835,7,TRUE)</f>
        <v>0</v>
      </c>
      <c r="U169" s="8">
        <f t="shared" si="6"/>
        <v>0</v>
      </c>
      <c r="V169" s="8">
        <f t="shared" si="7"/>
        <v>0.47789999999999999</v>
      </c>
      <c r="W169" s="7">
        <v>2384</v>
      </c>
      <c r="X169" s="7">
        <f>VLOOKUP(H169,'Relevé T2_2019'!A2:L837,11,TRUE)</f>
        <v>2205</v>
      </c>
      <c r="Y169" s="60">
        <f>VLOOKUP(H169,Feuil1!A2:Q837,11,TRUE)</f>
        <v>2309</v>
      </c>
      <c r="Z169" s="60">
        <f t="shared" si="8"/>
        <v>6898</v>
      </c>
      <c r="AA169" s="14">
        <v>2383</v>
      </c>
      <c r="AB169" s="14">
        <f>VLOOKUP(H169,'Relevé T2_2019'!A2:L837,12,TRUE)</f>
        <v>2204</v>
      </c>
      <c r="AC169" s="56">
        <f>VLOOKUP(H169,Feuil1!A2:Q837,12,TRUE)</f>
        <v>3.4034930586654702E-2</v>
      </c>
    </row>
    <row r="170" spans="1:29" x14ac:dyDescent="0.25">
      <c r="A170" s="5" t="s">
        <v>32</v>
      </c>
      <c r="B170" s="5" t="str">
        <f>VLOOKUP(C170,'Correspondance DEP_REGION'!1:102,2,FALSE)</f>
        <v>BOURGOGNE - FRANCHE-COMTE</v>
      </c>
      <c r="C170" s="5" t="s">
        <v>1576</v>
      </c>
      <c r="D170" s="6" t="s">
        <v>1577</v>
      </c>
      <c r="E170" s="6" t="s">
        <v>1603</v>
      </c>
      <c r="F170" s="6" t="s">
        <v>1604</v>
      </c>
      <c r="G170" s="5" t="s">
        <v>1605</v>
      </c>
      <c r="H170" s="23">
        <v>26710044400012</v>
      </c>
      <c r="I170" s="5" t="s">
        <v>38</v>
      </c>
      <c r="J170" s="5" t="s">
        <v>19</v>
      </c>
      <c r="K170" s="5"/>
      <c r="L170" s="53">
        <f>VLOOKUP(H170,Feuil1!A2:Q837,5,TRUE)</f>
        <v>2219</v>
      </c>
      <c r="M170" s="5">
        <f>VLOOKUP(H170,Feuil1!A2:Q837,6,TRUE)</f>
        <v>1808</v>
      </c>
      <c r="N170" s="49">
        <f>VLOOKUP(H170,Feuil1!A2:Q837,7,TRUE)</f>
        <v>0.81479999999999997</v>
      </c>
      <c r="O170" s="7" t="str">
        <f>VLOOKUP(H170,Feuil1!A2:Q837,4,TRUE)</f>
        <v>0</v>
      </c>
      <c r="P170" s="7">
        <v>1693</v>
      </c>
      <c r="Q170" s="7">
        <v>0</v>
      </c>
      <c r="R170" s="49">
        <f>VLOOKUP(H170,'Relevé T2_2019'!A2:G835,7,TRUE)</f>
        <v>0.25740000000000002</v>
      </c>
      <c r="S170" s="8">
        <v>0</v>
      </c>
      <c r="T170" s="8">
        <f>VLOOKUP(H170,'Relevé T4_2018'!A2:G835,7,TRUE)</f>
        <v>0</v>
      </c>
      <c r="U170" s="8">
        <f t="shared" si="6"/>
        <v>0</v>
      </c>
      <c r="V170" s="8">
        <f t="shared" si="7"/>
        <v>0.81479999999999997</v>
      </c>
      <c r="W170" s="7">
        <v>1650</v>
      </c>
      <c r="X170" s="7">
        <f>VLOOKUP(H170,'Relevé T2_2019'!A2:L837,11,TRUE)</f>
        <v>1445</v>
      </c>
      <c r="Y170" s="60">
        <f>VLOOKUP(H170,Feuil1!A2:Q837,11,TRUE)</f>
        <v>1720</v>
      </c>
      <c r="Z170" s="60">
        <f t="shared" si="8"/>
        <v>4815</v>
      </c>
      <c r="AA170" s="14">
        <v>1649</v>
      </c>
      <c r="AB170" s="14">
        <f>VLOOKUP(H170,'Relevé T2_2019'!A2:L837,12,TRUE)</f>
        <v>1.4408783784000001</v>
      </c>
      <c r="AC170" s="56">
        <f>VLOOKUP(H170,Feuil1!A2:Q837,12,TRUE)</f>
        <v>-4.8672566371681401E-2</v>
      </c>
    </row>
    <row r="171" spans="1:29" x14ac:dyDescent="0.25">
      <c r="A171" s="5" t="s">
        <v>32</v>
      </c>
      <c r="B171" s="5" t="str">
        <f>VLOOKUP(C171,'Correspondance DEP_REGION'!1:102,2,FALSE)</f>
        <v>BOURGOGNE - FRANCHE-COMTE</v>
      </c>
      <c r="C171" s="5" t="s">
        <v>1576</v>
      </c>
      <c r="D171" s="6" t="s">
        <v>1577</v>
      </c>
      <c r="E171" s="6" t="s">
        <v>1592</v>
      </c>
      <c r="F171" s="6" t="s">
        <v>1612</v>
      </c>
      <c r="G171" s="5" t="s">
        <v>1613</v>
      </c>
      <c r="H171" s="23">
        <v>26710079000018</v>
      </c>
      <c r="I171" s="5" t="s">
        <v>38</v>
      </c>
      <c r="J171" s="5" t="s">
        <v>19</v>
      </c>
      <c r="K171" s="5"/>
      <c r="L171" s="53">
        <f>VLOOKUP(H171,Feuil1!A2:Q837,5,TRUE)</f>
        <v>3160</v>
      </c>
      <c r="M171" s="5">
        <f>VLOOKUP(H171,Feuil1!A2:Q837,6,TRUE)</f>
        <v>1750</v>
      </c>
      <c r="N171" s="49">
        <f>VLOOKUP(H171,Feuil1!A2:Q837,7,TRUE)</f>
        <v>0.55379999999999996</v>
      </c>
      <c r="O171" s="7" t="str">
        <f>VLOOKUP(H171,Feuil1!A2:Q837,4,TRUE)</f>
        <v>0</v>
      </c>
      <c r="P171" s="7">
        <v>252</v>
      </c>
      <c r="Q171" s="7">
        <v>0</v>
      </c>
      <c r="R171" s="49">
        <f>VLOOKUP(H171,'Relevé T2_2019'!A2:G835,7,TRUE)</f>
        <v>6.0600000000000001E-2</v>
      </c>
      <c r="S171" s="8">
        <v>0</v>
      </c>
      <c r="T171" s="8">
        <f>VLOOKUP(H171,'Relevé T4_2018'!A2:G835,7,TRUE)</f>
        <v>0</v>
      </c>
      <c r="U171" s="8">
        <f t="shared" si="6"/>
        <v>0</v>
      </c>
      <c r="V171" s="8">
        <f t="shared" si="7"/>
        <v>0.55379999999999996</v>
      </c>
      <c r="W171" s="7">
        <v>1737</v>
      </c>
      <c r="X171" s="7">
        <f>VLOOKUP(H171,'Relevé T2_2019'!A2:L837,11,TRUE)</f>
        <v>1545</v>
      </c>
      <c r="Y171" s="60">
        <f>VLOOKUP(H171,Feuil1!A2:Q837,11,TRUE)</f>
        <v>1763</v>
      </c>
      <c r="Z171" s="60">
        <f t="shared" si="8"/>
        <v>5045</v>
      </c>
      <c r="AA171" s="14">
        <v>1736</v>
      </c>
      <c r="AB171" s="14">
        <f>VLOOKUP(H171,'Relevé T2_2019'!A2:L837,12,TRUE)</f>
        <v>13.0454545455</v>
      </c>
      <c r="AC171" s="56">
        <f>VLOOKUP(H171,Feuil1!A2:Q837,12,TRUE)</f>
        <v>7.42857142857134E-3</v>
      </c>
    </row>
    <row r="172" spans="1:29" ht="27.6" x14ac:dyDescent="0.25">
      <c r="A172" s="5" t="s">
        <v>32</v>
      </c>
      <c r="B172" s="5" t="str">
        <f>VLOOKUP(C172,'Correspondance DEP_REGION'!1:102,2,FALSE)</f>
        <v>BOURGOGNE - FRANCHE-COMTE</v>
      </c>
      <c r="C172" s="5" t="s">
        <v>1869</v>
      </c>
      <c r="D172" s="6" t="s">
        <v>1870</v>
      </c>
      <c r="E172" s="6" t="s">
        <v>1871</v>
      </c>
      <c r="F172" s="6" t="s">
        <v>1872</v>
      </c>
      <c r="G172" s="5" t="s">
        <v>1873</v>
      </c>
      <c r="H172" s="23">
        <v>26900003000024</v>
      </c>
      <c r="I172" s="5" t="s">
        <v>38</v>
      </c>
      <c r="J172" s="5" t="s">
        <v>19</v>
      </c>
      <c r="K172" s="5"/>
      <c r="L172" s="53">
        <f>VLOOKUP(H172,Feuil1!A2:Q837,5,TRUE)</f>
        <v>222</v>
      </c>
      <c r="M172" s="5">
        <f>VLOOKUP(H172,Feuil1!A2:Q837,6,TRUE)</f>
        <v>0</v>
      </c>
      <c r="N172" s="49">
        <f>VLOOKUP(H172,Feuil1!A2:Q837,7,TRUE)</f>
        <v>0</v>
      </c>
      <c r="O172" s="7" t="str">
        <f>VLOOKUP(H172,Feuil1!A2:Q837,4,TRUE)</f>
        <v>0</v>
      </c>
      <c r="P172" s="7">
        <v>129</v>
      </c>
      <c r="Q172" s="7">
        <v>0</v>
      </c>
      <c r="R172" s="49">
        <f>VLOOKUP(H172,'Relevé T2_2019'!A2:G835,7,TRUE)</f>
        <v>0</v>
      </c>
      <c r="S172" s="8">
        <v>0</v>
      </c>
      <c r="T172" s="8">
        <f>VLOOKUP(H172,'Relevé T4_2018'!A2:G835,7,TRUE)</f>
        <v>0</v>
      </c>
      <c r="U172" s="8">
        <f t="shared" si="6"/>
        <v>0</v>
      </c>
      <c r="V172" s="8">
        <f t="shared" si="7"/>
        <v>0</v>
      </c>
      <c r="W172" s="7">
        <v>418</v>
      </c>
      <c r="X172" s="7">
        <f>VLOOKUP(H172,'Relevé T2_2019'!A2:L837,11,TRUE)</f>
        <v>283</v>
      </c>
      <c r="Y172" s="60">
        <f>VLOOKUP(H172,Feuil1!A2:Q837,11,TRUE)</f>
        <v>289</v>
      </c>
      <c r="Z172" s="60">
        <f t="shared" si="8"/>
        <v>990</v>
      </c>
      <c r="AA172" s="14">
        <v>417</v>
      </c>
      <c r="AB172" s="14">
        <f>VLOOKUP(H172,'Relevé T2_2019'!A2:L837,12,TRUE)</f>
        <v>282</v>
      </c>
      <c r="AC172" s="56">
        <f>VLOOKUP(H172,Feuil1!A2:Q837,12,TRUE)</f>
        <v>289</v>
      </c>
    </row>
    <row r="173" spans="1:29" x14ac:dyDescent="0.25">
      <c r="A173" s="5" t="s">
        <v>32</v>
      </c>
      <c r="B173" s="5" t="str">
        <f>VLOOKUP(C173,'Correspondance DEP_REGION'!1:102,2,FALSE)</f>
        <v>BOURGOGNE - FRANCHE-COMTE</v>
      </c>
      <c r="C173" s="5" t="s">
        <v>1869</v>
      </c>
      <c r="D173" s="6" t="s">
        <v>1870</v>
      </c>
      <c r="E173" s="6" t="s">
        <v>1871</v>
      </c>
      <c r="F173" s="6" t="s">
        <v>1874</v>
      </c>
      <c r="G173" s="5" t="s">
        <v>1875</v>
      </c>
      <c r="H173" s="23">
        <v>26900129300209</v>
      </c>
      <c r="I173" s="5" t="s">
        <v>18</v>
      </c>
      <c r="J173" s="5" t="s">
        <v>19</v>
      </c>
      <c r="K173" s="5" t="s">
        <v>9</v>
      </c>
      <c r="L173" s="53">
        <f>VLOOKUP(H173,Feuil1!A2:Q837,5,TRUE)</f>
        <v>13888</v>
      </c>
      <c r="M173" s="5">
        <f>VLOOKUP(H173,Feuil1!A2:Q837,6,TRUE)</f>
        <v>0</v>
      </c>
      <c r="N173" s="49">
        <f>VLOOKUP(H173,Feuil1!A2:Q837,7,TRUE)</f>
        <v>0</v>
      </c>
      <c r="O173" s="7" t="str">
        <f>VLOOKUP(H173,Feuil1!A2:Q837,4,TRUE)</f>
        <v>0</v>
      </c>
      <c r="P173" s="7">
        <v>8073</v>
      </c>
      <c r="Q173" s="7">
        <v>0</v>
      </c>
      <c r="R173" s="49">
        <f>VLOOKUP(H173,'Relevé T2_2019'!A2:G835,7,TRUE)</f>
        <v>0</v>
      </c>
      <c r="S173" s="8">
        <v>0</v>
      </c>
      <c r="T173" s="8">
        <f>VLOOKUP(H173,'Relevé T4_2018'!A2:G835,7,TRUE)</f>
        <v>0</v>
      </c>
      <c r="U173" s="8">
        <f t="shared" si="6"/>
        <v>0</v>
      </c>
      <c r="V173" s="8">
        <f t="shared" si="7"/>
        <v>0</v>
      </c>
      <c r="W173" s="7">
        <v>6074</v>
      </c>
      <c r="X173" s="7">
        <f>VLOOKUP(H173,'Relevé T2_2019'!A2:L837,11,TRUE)</f>
        <v>5067</v>
      </c>
      <c r="Y173" s="60">
        <f>VLOOKUP(H173,Feuil1!A2:Q837,11,TRUE)</f>
        <v>5387</v>
      </c>
      <c r="Z173" s="60">
        <f t="shared" si="8"/>
        <v>16528</v>
      </c>
      <c r="AA173" s="14">
        <v>6073</v>
      </c>
      <c r="AB173" s="14">
        <f>VLOOKUP(H173,'Relevé T2_2019'!A2:L837,12,TRUE)</f>
        <v>5066</v>
      </c>
      <c r="AC173" s="56">
        <f>VLOOKUP(H173,Feuil1!A2:Q837,12,TRUE)</f>
        <v>5387</v>
      </c>
    </row>
    <row r="174" spans="1:29" x14ac:dyDescent="0.25">
      <c r="A174" s="5" t="s">
        <v>32</v>
      </c>
      <c r="B174" s="5" t="str">
        <f>VLOOKUP(C174,'Correspondance DEP_REGION'!15:116,2,FALSE)</f>
        <v>BOURGOGNE - FRANCHE-COMTE</v>
      </c>
      <c r="C174" s="5" t="s">
        <v>1851</v>
      </c>
      <c r="D174" s="6" t="s">
        <v>1852</v>
      </c>
      <c r="E174" s="6" t="s">
        <v>1858</v>
      </c>
      <c r="F174" s="6" t="s">
        <v>1859</v>
      </c>
      <c r="G174" s="5" t="s">
        <v>1860</v>
      </c>
      <c r="H174" s="23">
        <v>26890007300019</v>
      </c>
      <c r="I174" s="5" t="s">
        <v>57</v>
      </c>
      <c r="J174" s="5" t="s">
        <v>19</v>
      </c>
      <c r="K174" s="5"/>
      <c r="L174" s="53">
        <f>VLOOKUP(H174,Feuil1!A2:Q837,5,TRUE)</f>
        <v>1807</v>
      </c>
      <c r="M174" s="5">
        <f>VLOOKUP(H174,Feuil1!A2:Q837,6,TRUE)</f>
        <v>1806</v>
      </c>
      <c r="N174" s="49">
        <f>VLOOKUP(H174,Feuil1!A2:Q837,7,TRUE)</f>
        <v>0.99939999999999996</v>
      </c>
      <c r="O174" s="7" t="str">
        <f>VLOOKUP(H174,Feuil1!A2:Q837,4,TRUE)</f>
        <v>1</v>
      </c>
      <c r="P174" s="7">
        <v>1298</v>
      </c>
      <c r="Q174" s="7">
        <v>1298</v>
      </c>
      <c r="R174" s="49">
        <f>VLOOKUP(H174,'Relevé T2_2019'!A2:G835,7,TRUE)</f>
        <v>1</v>
      </c>
      <c r="S174" s="8">
        <v>1</v>
      </c>
      <c r="T174" s="8">
        <f>VLOOKUP(H174,'Relevé T4_2018'!A2:G835,7,TRUE)</f>
        <v>0.99753846153846104</v>
      </c>
      <c r="U174" s="8">
        <f t="shared" si="6"/>
        <v>2.4615384615389591E-3</v>
      </c>
      <c r="V174" s="8">
        <f t="shared" si="7"/>
        <v>1.8615384615389141E-3</v>
      </c>
      <c r="W174" s="7">
        <v>1491</v>
      </c>
      <c r="X174" s="7">
        <f>VLOOKUP(H174,'Relevé T2_2019'!A2:L837,11,TRUE)</f>
        <v>1188</v>
      </c>
      <c r="Y174" s="60">
        <f>VLOOKUP(H174,Feuil1!A2:Q837,11,TRUE)</f>
        <v>1257</v>
      </c>
      <c r="Z174" s="60">
        <f t="shared" si="8"/>
        <v>3936</v>
      </c>
      <c r="AA174" s="14">
        <v>0.14869029275808901</v>
      </c>
      <c r="AB174" s="14">
        <f>VLOOKUP(H174,'Relevé T2_2019'!A2:L837,12,TRUE)</f>
        <v>-0.29074626869999998</v>
      </c>
      <c r="AC174" s="56">
        <f>VLOOKUP(H174,Feuil1!A2:Q837,12,TRUE)</f>
        <v>-0.30398671096345498</v>
      </c>
    </row>
    <row r="175" spans="1:29" x14ac:dyDescent="0.25">
      <c r="A175" s="5" t="s">
        <v>32</v>
      </c>
      <c r="B175" s="5" t="str">
        <f>VLOOKUP(C175,'Correspondance DEP_REGION'!1:102,2,FALSE)</f>
        <v>BOURGOGNE - FRANCHE-COMTE</v>
      </c>
      <c r="C175" s="5" t="s">
        <v>1851</v>
      </c>
      <c r="D175" s="6" t="s">
        <v>1852</v>
      </c>
      <c r="E175" s="6" t="s">
        <v>1853</v>
      </c>
      <c r="F175" s="6" t="s">
        <v>1854</v>
      </c>
      <c r="G175" s="5" t="s">
        <v>1855</v>
      </c>
      <c r="H175" s="23">
        <v>26890002400012</v>
      </c>
      <c r="I175" s="5" t="s">
        <v>38</v>
      </c>
      <c r="J175" s="5" t="s">
        <v>19</v>
      </c>
      <c r="K175" s="5"/>
      <c r="L175" s="53">
        <f>VLOOKUP(H175,Feuil1!A2:Q837,5,TRUE)</f>
        <v>1964</v>
      </c>
      <c r="M175" s="5">
        <f>VLOOKUP(H175,Feuil1!A2:Q837,6,TRUE)</f>
        <v>1925</v>
      </c>
      <c r="N175" s="49">
        <f>VLOOKUP(H175,Feuil1!A2:Q837,7,TRUE)</f>
        <v>0.98009999999999997</v>
      </c>
      <c r="O175" s="7" t="str">
        <f>VLOOKUP(H175,Feuil1!A2:Q837,4,TRUE)</f>
        <v>1</v>
      </c>
      <c r="P175" s="7">
        <v>1282</v>
      </c>
      <c r="Q175" s="7">
        <v>1235</v>
      </c>
      <c r="R175" s="49">
        <f>VLOOKUP(H175,'Relevé T2_2019'!A2:G835,7,TRUE)</f>
        <v>0.97660000000000002</v>
      </c>
      <c r="S175" s="8">
        <v>0.96333853354134202</v>
      </c>
      <c r="T175" s="8">
        <f>VLOOKUP(H175,'Relevé T4_2018'!A2:G835,7,TRUE)</f>
        <v>0.95014807502467913</v>
      </c>
      <c r="U175" s="8">
        <f t="shared" si="6"/>
        <v>1.3190458516662895E-2</v>
      </c>
      <c r="V175" s="8">
        <f t="shared" si="7"/>
        <v>2.9951924975320843E-2</v>
      </c>
      <c r="W175" s="7">
        <v>1087</v>
      </c>
      <c r="X175" s="7">
        <f>VLOOKUP(H175,'Relevé T2_2019'!A2:L837,11,TRUE)</f>
        <v>897</v>
      </c>
      <c r="Y175" s="60">
        <f>VLOOKUP(H175,Feuil1!A2:Q837,11,TRUE)</f>
        <v>798</v>
      </c>
      <c r="Z175" s="60">
        <f t="shared" si="8"/>
        <v>2782</v>
      </c>
      <c r="AA175" s="14">
        <v>-0.11983805668016199</v>
      </c>
      <c r="AB175" s="14">
        <f>VLOOKUP(H175,'Relevé T2_2019'!A2:L837,12,TRUE)</f>
        <v>-0.54351145040000004</v>
      </c>
      <c r="AC175" s="56">
        <f>VLOOKUP(H175,Feuil1!A2:Q837,12,TRUE)</f>
        <v>-0.58545454545454501</v>
      </c>
    </row>
    <row r="176" spans="1:29" x14ac:dyDescent="0.25">
      <c r="A176" s="5" t="s">
        <v>32</v>
      </c>
      <c r="B176" s="5" t="str">
        <f>VLOOKUP(C176,'Correspondance DEP_REGION'!1:102,2,FALSE)</f>
        <v>BOURGOGNE - FRANCHE-COMTE</v>
      </c>
      <c r="C176" s="5" t="s">
        <v>1851</v>
      </c>
      <c r="D176" s="6" t="s">
        <v>1852</v>
      </c>
      <c r="E176" s="6" t="s">
        <v>1864</v>
      </c>
      <c r="F176" s="6" t="s">
        <v>1865</v>
      </c>
      <c r="G176" s="5" t="s">
        <v>1866</v>
      </c>
      <c r="H176" s="23">
        <v>26890025500012</v>
      </c>
      <c r="I176" s="5" t="s">
        <v>38</v>
      </c>
      <c r="J176" s="5" t="s">
        <v>19</v>
      </c>
      <c r="K176" s="5"/>
      <c r="L176" s="53">
        <f>VLOOKUP(H176,Feuil1!A2:Q837,5,TRUE)</f>
        <v>1640</v>
      </c>
      <c r="M176" s="5">
        <f>VLOOKUP(H176,Feuil1!A2:Q837,6,TRUE)</f>
        <v>1551</v>
      </c>
      <c r="N176" s="49">
        <f>VLOOKUP(H176,Feuil1!A2:Q837,7,TRUE)</f>
        <v>0.94569999999999999</v>
      </c>
      <c r="O176" s="7" t="str">
        <f>VLOOKUP(H176,Feuil1!A2:Q837,4,TRUE)</f>
        <v>1</v>
      </c>
      <c r="P176" s="7">
        <v>689</v>
      </c>
      <c r="Q176" s="7">
        <v>600</v>
      </c>
      <c r="R176" s="49">
        <f>VLOOKUP(H176,'Relevé T2_2019'!A2:G835,7,TRUE)</f>
        <v>0.94599999999999995</v>
      </c>
      <c r="S176" s="8">
        <v>0.87082728592162595</v>
      </c>
      <c r="T176" s="8">
        <f>VLOOKUP(H176,'Relevé T4_2018'!A2:G835,7,TRUE)</f>
        <v>0.93578700078308508</v>
      </c>
      <c r="U176" s="8">
        <f t="shared" si="6"/>
        <v>-6.4959714861459128E-2</v>
      </c>
      <c r="V176" s="8">
        <f t="shared" si="7"/>
        <v>9.9129992169149084E-3</v>
      </c>
      <c r="W176" s="7">
        <v>1395</v>
      </c>
      <c r="X176" s="7">
        <f>VLOOKUP(H176,'Relevé T2_2019'!A2:L837,11,TRUE)</f>
        <v>1249</v>
      </c>
      <c r="Y176" s="60">
        <f>VLOOKUP(H176,Feuil1!A2:Q837,11,TRUE)</f>
        <v>1197</v>
      </c>
      <c r="Z176" s="60">
        <f t="shared" si="8"/>
        <v>3841</v>
      </c>
      <c r="AA176" s="14">
        <v>1.325</v>
      </c>
      <c r="AB176" s="14">
        <f>VLOOKUP(H176,'Relevé T2_2019'!A2:L837,12,TRUE)</f>
        <v>-0.17120106169999999</v>
      </c>
      <c r="AC176" s="56">
        <f>VLOOKUP(H176,Feuil1!A2:Q837,12,TRUE)</f>
        <v>-0.22823984526112201</v>
      </c>
    </row>
    <row r="177" spans="1:29" x14ac:dyDescent="0.25">
      <c r="A177" s="5" t="s">
        <v>32</v>
      </c>
      <c r="B177" s="5" t="str">
        <f>VLOOKUP(C177,'Correspondance DEP_REGION'!1:102,2,FALSE)</f>
        <v>BOURGOGNE - FRANCHE-COMTE</v>
      </c>
      <c r="C177" s="5" t="s">
        <v>1851</v>
      </c>
      <c r="D177" s="6" t="s">
        <v>1852</v>
      </c>
      <c r="E177" s="6" t="s">
        <v>1853</v>
      </c>
      <c r="F177" s="6" t="s">
        <v>1856</v>
      </c>
      <c r="G177" s="5" t="s">
        <v>1857</v>
      </c>
      <c r="H177" s="23">
        <v>26890005700012</v>
      </c>
      <c r="I177" s="5" t="s">
        <v>38</v>
      </c>
      <c r="J177" s="5" t="s">
        <v>19</v>
      </c>
      <c r="K177" s="5" t="s">
        <v>9</v>
      </c>
      <c r="L177" s="53">
        <f>VLOOKUP(H177,Feuil1!A2:Q837,5,TRUE)</f>
        <v>3807</v>
      </c>
      <c r="M177" s="5">
        <f>VLOOKUP(H177,Feuil1!A2:Q837,6,TRUE)</f>
        <v>981</v>
      </c>
      <c r="N177" s="49">
        <f>VLOOKUP(H177,Feuil1!A2:Q837,7,TRUE)</f>
        <v>0.25769999999999998</v>
      </c>
      <c r="O177" s="7" t="str">
        <f>VLOOKUP(H177,Feuil1!A2:Q837,4,TRUE)</f>
        <v>0</v>
      </c>
      <c r="P177" s="7">
        <v>1602</v>
      </c>
      <c r="Q177" s="7">
        <v>117</v>
      </c>
      <c r="R177" s="49">
        <f>VLOOKUP(H177,'Relevé T2_2019'!A2:G835,7,TRUE)</f>
        <v>0.223</v>
      </c>
      <c r="S177" s="8">
        <v>7.3033707865168496E-2</v>
      </c>
      <c r="T177" s="8">
        <f>VLOOKUP(H177,'Relevé T4_2018'!A2:G835,7,TRUE)</f>
        <v>9.6941333779040611E-3</v>
      </c>
      <c r="U177" s="8">
        <f t="shared" si="6"/>
        <v>6.3339574487264433E-2</v>
      </c>
      <c r="V177" s="8">
        <f t="shared" si="7"/>
        <v>0.24800586662209592</v>
      </c>
      <c r="W177" s="7">
        <v>4122</v>
      </c>
      <c r="X177" s="7">
        <f>VLOOKUP(H177,'Relevé T2_2019'!A2:L837,11,TRUE)</f>
        <v>3269</v>
      </c>
      <c r="Y177" s="60">
        <f>VLOOKUP(H177,Feuil1!A2:Q837,11,TRUE)</f>
        <v>3207</v>
      </c>
      <c r="Z177" s="60">
        <f t="shared" si="8"/>
        <v>10598</v>
      </c>
      <c r="AA177" s="14">
        <v>34.230769230769198</v>
      </c>
      <c r="AB177" s="14">
        <f>VLOOKUP(H177,'Relevé T2_2019'!A2:L837,12,TRUE)</f>
        <v>2.4592592593</v>
      </c>
      <c r="AC177" s="56">
        <f>VLOOKUP(H177,Feuil1!A2:Q837,12,TRUE)</f>
        <v>2.2691131498470898</v>
      </c>
    </row>
    <row r="178" spans="1:29" x14ac:dyDescent="0.25">
      <c r="A178" s="5" t="s">
        <v>32</v>
      </c>
      <c r="B178" s="5" t="str">
        <f>VLOOKUP(C178,'Correspondance DEP_REGION'!1:102,2,FALSE)</f>
        <v>BOURGOGNE - FRANCHE-COMTE</v>
      </c>
      <c r="C178" s="5" t="s">
        <v>1851</v>
      </c>
      <c r="D178" s="6" t="s">
        <v>1852</v>
      </c>
      <c r="E178" s="6" t="s">
        <v>1861</v>
      </c>
      <c r="F178" s="6" t="s">
        <v>1862</v>
      </c>
      <c r="G178" s="5" t="s">
        <v>1863</v>
      </c>
      <c r="H178" s="23">
        <v>26890015600061</v>
      </c>
      <c r="I178" s="5" t="s">
        <v>38</v>
      </c>
      <c r="J178" s="5" t="s">
        <v>19</v>
      </c>
      <c r="K178" s="5"/>
      <c r="L178" s="53">
        <f>VLOOKUP(H178,Feuil1!A2:Q837,5,TRUE)</f>
        <v>1157</v>
      </c>
      <c r="M178" s="5">
        <f>VLOOKUP(H178,Feuil1!A2:Q837,6,TRUE)</f>
        <v>0</v>
      </c>
      <c r="N178" s="49">
        <f>VLOOKUP(H178,Feuil1!A2:Q837,7,TRUE)</f>
        <v>0</v>
      </c>
      <c r="O178" s="7" t="str">
        <f>VLOOKUP(H178,Feuil1!A2:Q837,4,TRUE)</f>
        <v>0</v>
      </c>
      <c r="P178" s="7">
        <v>694</v>
      </c>
      <c r="Q178" s="7">
        <v>0</v>
      </c>
      <c r="R178" s="49">
        <f>VLOOKUP(H178,'Relevé T2_2019'!A2:G835,7,TRUE)</f>
        <v>0</v>
      </c>
      <c r="S178" s="8">
        <v>0</v>
      </c>
      <c r="T178" s="8">
        <f>VLOOKUP(H178,'Relevé T4_2018'!A2:G835,7,TRUE)</f>
        <v>0</v>
      </c>
      <c r="U178" s="8">
        <f t="shared" si="6"/>
        <v>0</v>
      </c>
      <c r="V178" s="8">
        <f t="shared" si="7"/>
        <v>0</v>
      </c>
      <c r="W178" s="7">
        <v>768</v>
      </c>
      <c r="X178" s="7">
        <f>VLOOKUP(H178,'Relevé T2_2019'!A2:L837,11,TRUE)</f>
        <v>605</v>
      </c>
      <c r="Y178" s="60">
        <f>VLOOKUP(H178,Feuil1!A2:Q837,11,TRUE)</f>
        <v>616</v>
      </c>
      <c r="Z178" s="60">
        <f t="shared" si="8"/>
        <v>1989</v>
      </c>
      <c r="AA178" s="14">
        <v>767</v>
      </c>
      <c r="AB178" s="14">
        <f>VLOOKUP(H178,'Relevé T2_2019'!A2:L837,12,TRUE)</f>
        <v>604</v>
      </c>
      <c r="AC178" s="56">
        <f>VLOOKUP(H178,Feuil1!A2:Q837,12,TRUE)</f>
        <v>616</v>
      </c>
    </row>
    <row r="179" spans="1:29" x14ac:dyDescent="0.25">
      <c r="A179" s="5" t="s">
        <v>32</v>
      </c>
      <c r="B179" s="5" t="str">
        <f>VLOOKUP(C179,'Correspondance DEP_REGION'!1:102,2,FALSE)</f>
        <v>BOURGOGNE - FRANCHE-COMTE</v>
      </c>
      <c r="C179" s="5" t="s">
        <v>1851</v>
      </c>
      <c r="D179" s="6" t="s">
        <v>1852</v>
      </c>
      <c r="E179" s="6" t="s">
        <v>1867</v>
      </c>
      <c r="F179" s="6" t="s">
        <v>1369</v>
      </c>
      <c r="G179" s="5" t="s">
        <v>1868</v>
      </c>
      <c r="H179" s="23">
        <v>26890030500015</v>
      </c>
      <c r="I179" s="5" t="s">
        <v>38</v>
      </c>
      <c r="J179" s="5"/>
      <c r="K179" s="5"/>
      <c r="L179" s="53">
        <f>VLOOKUP(H179,Feuil1!A2:Q837,5,TRUE)</f>
        <v>512</v>
      </c>
      <c r="M179" s="5">
        <f>VLOOKUP(H179,Feuil1!A2:Q837,6,TRUE)</f>
        <v>0</v>
      </c>
      <c r="N179" s="49">
        <f>VLOOKUP(H179,Feuil1!A2:Q837,7,TRUE)</f>
        <v>0</v>
      </c>
      <c r="O179" s="7" t="str">
        <f>VLOOKUP(H179,Feuil1!A2:Q837,4,TRUE)</f>
        <v>0</v>
      </c>
      <c r="P179" s="7">
        <v>318</v>
      </c>
      <c r="Q179" s="7">
        <v>0</v>
      </c>
      <c r="R179" s="49">
        <f>VLOOKUP(H179,'Relevé T2_2019'!A2:G835,7,TRUE)</f>
        <v>0</v>
      </c>
      <c r="S179" s="8">
        <v>0</v>
      </c>
      <c r="T179" s="8">
        <f>VLOOKUP(H179,'Relevé T4_2018'!A2:G835,7,TRUE)</f>
        <v>0</v>
      </c>
      <c r="U179" s="8">
        <f t="shared" si="6"/>
        <v>0</v>
      </c>
      <c r="V179" s="8">
        <f t="shared" si="7"/>
        <v>0</v>
      </c>
      <c r="W179" s="7">
        <v>356</v>
      </c>
      <c r="X179" s="7">
        <f>VLOOKUP(H179,'Relevé T2_2019'!A2:L837,11,TRUE)</f>
        <v>302</v>
      </c>
      <c r="Y179" s="60">
        <f>VLOOKUP(H179,Feuil1!A2:Q837,11,TRUE)</f>
        <v>304</v>
      </c>
      <c r="Z179" s="60">
        <f t="shared" si="8"/>
        <v>962</v>
      </c>
      <c r="AA179" s="14">
        <v>355</v>
      </c>
      <c r="AB179" s="14">
        <f>VLOOKUP(H179,'Relevé T2_2019'!A2:L837,12,TRUE)</f>
        <v>301</v>
      </c>
      <c r="AC179" s="56">
        <f>VLOOKUP(H179,Feuil1!A2:Q837,12,TRUE)</f>
        <v>304</v>
      </c>
    </row>
    <row r="180" spans="1:29" ht="27.6" x14ac:dyDescent="0.25">
      <c r="A180" s="5" t="s">
        <v>100</v>
      </c>
      <c r="B180" s="5" t="str">
        <f>VLOOKUP(C180,'Correspondance DEP_REGION'!1:102,2,FALSE)</f>
        <v>BRETAGNE</v>
      </c>
      <c r="C180" s="5" t="s">
        <v>199</v>
      </c>
      <c r="D180" s="6" t="s">
        <v>200</v>
      </c>
      <c r="E180" s="6" t="s">
        <v>676</v>
      </c>
      <c r="F180" s="6" t="s">
        <v>677</v>
      </c>
      <c r="G180" s="5" t="s">
        <v>678</v>
      </c>
      <c r="H180" s="23">
        <v>26220002500019</v>
      </c>
      <c r="I180" s="5" t="s">
        <v>50</v>
      </c>
      <c r="J180" s="5" t="s">
        <v>19</v>
      </c>
      <c r="K180" s="5"/>
      <c r="L180" s="53">
        <f>VLOOKUP(H180,Feuil1!A2:Q837,5,TRUE)</f>
        <v>4784</v>
      </c>
      <c r="M180" s="5">
        <f>VLOOKUP(H180,Feuil1!A2:Q837,6,TRUE)</f>
        <v>4784</v>
      </c>
      <c r="N180" s="49">
        <f>VLOOKUP(H180,Feuil1!A2:Q837,7,TRUE)</f>
        <v>1</v>
      </c>
      <c r="O180" s="7" t="str">
        <f>VLOOKUP(H180,Feuil1!A2:Q837,4,TRUE)</f>
        <v>1</v>
      </c>
      <c r="P180" s="7">
        <v>2571</v>
      </c>
      <c r="Q180" s="7">
        <v>2571</v>
      </c>
      <c r="R180" s="49">
        <f>VLOOKUP(H180,'Relevé T2_2019'!A2:G835,7,TRUE)</f>
        <v>1</v>
      </c>
      <c r="S180" s="8">
        <v>1</v>
      </c>
      <c r="T180" s="8">
        <f>VLOOKUP(H180,'Relevé T4_2018'!A2:G835,7,TRUE)</f>
        <v>1</v>
      </c>
      <c r="U180" s="8">
        <f t="shared" si="6"/>
        <v>0</v>
      </c>
      <c r="V180" s="8">
        <f t="shared" si="7"/>
        <v>0</v>
      </c>
      <c r="W180" s="7">
        <v>2509</v>
      </c>
      <c r="X180" s="7">
        <f>VLOOKUP(H180,'Relevé T2_2019'!A2:L837,11,TRUE)</f>
        <v>2267</v>
      </c>
      <c r="Y180" s="60">
        <f>VLOOKUP(H180,Feuil1!A2:Q837,11,TRUE)</f>
        <v>2278</v>
      </c>
      <c r="Z180" s="60">
        <f t="shared" si="8"/>
        <v>7054</v>
      </c>
      <c r="AA180" s="14">
        <v>-2.41151302994944E-2</v>
      </c>
      <c r="AB180" s="14">
        <f>VLOOKUP(H180,'Relevé T2_2019'!A2:L837,12,TRUE)</f>
        <v>-0.45241545890000001</v>
      </c>
      <c r="AC180" s="56">
        <f>VLOOKUP(H180,Feuil1!A2:Q837,12,TRUE)</f>
        <v>-0.52382943143812699</v>
      </c>
    </row>
    <row r="181" spans="1:29" x14ac:dyDescent="0.25">
      <c r="A181" s="5" t="s">
        <v>100</v>
      </c>
      <c r="B181" s="5" t="str">
        <f>VLOOKUP(C181,'Correspondance DEP_REGION'!1:102,2,FALSE)</f>
        <v>BRETAGNE</v>
      </c>
      <c r="C181" s="5" t="s">
        <v>199</v>
      </c>
      <c r="D181" s="6" t="s">
        <v>200</v>
      </c>
      <c r="E181" s="6" t="s">
        <v>690</v>
      </c>
      <c r="F181" s="6" t="s">
        <v>691</v>
      </c>
      <c r="G181" s="5" t="s">
        <v>692</v>
      </c>
      <c r="H181" s="23">
        <v>26220011600016</v>
      </c>
      <c r="I181" s="5" t="s">
        <v>57</v>
      </c>
      <c r="J181" s="5" t="s">
        <v>19</v>
      </c>
      <c r="K181" s="5"/>
      <c r="L181" s="53">
        <f>VLOOKUP(H181,Feuil1!A2:Q837,5,TRUE)</f>
        <v>2899</v>
      </c>
      <c r="M181" s="5">
        <f>VLOOKUP(H181,Feuil1!A2:Q837,6,TRUE)</f>
        <v>2857</v>
      </c>
      <c r="N181" s="49">
        <f>VLOOKUP(H181,Feuil1!A2:Q837,7,TRUE)</f>
        <v>0.98550000000000004</v>
      </c>
      <c r="O181" s="7" t="str">
        <f>VLOOKUP(H181,Feuil1!A2:Q837,4,TRUE)</f>
        <v>1</v>
      </c>
      <c r="P181" s="7">
        <v>1590</v>
      </c>
      <c r="Q181" s="7">
        <v>1549</v>
      </c>
      <c r="R181" s="49">
        <f>VLOOKUP(H181,'Relevé T2_2019'!A2:G835,7,TRUE)</f>
        <v>0.97960000000000003</v>
      </c>
      <c r="S181" s="8">
        <v>0.97421383647798698</v>
      </c>
      <c r="T181" s="8">
        <f>VLOOKUP(H181,'Relevé T4_2018'!A2:G835,7,TRUE)</f>
        <v>0.94993342210386111</v>
      </c>
      <c r="U181" s="8">
        <f t="shared" si="6"/>
        <v>2.4280414374125869E-2</v>
      </c>
      <c r="V181" s="8">
        <f t="shared" si="7"/>
        <v>3.5566577896138929E-2</v>
      </c>
      <c r="W181" s="7">
        <v>2066</v>
      </c>
      <c r="X181" s="7">
        <f>VLOOKUP(H181,'Relevé T2_2019'!A2:L837,11,TRUE)</f>
        <v>1810</v>
      </c>
      <c r="Y181" s="60">
        <f>VLOOKUP(H181,Feuil1!A2:Q837,11,TRUE)</f>
        <v>1809</v>
      </c>
      <c r="Z181" s="60">
        <f t="shared" si="8"/>
        <v>5685</v>
      </c>
      <c r="AA181" s="14">
        <v>0.33376371852808301</v>
      </c>
      <c r="AB181" s="14">
        <f>VLOOKUP(H181,'Relevé T2_2019'!A2:L837,12,TRUE)</f>
        <v>-0.36245156750000002</v>
      </c>
      <c r="AC181" s="56">
        <f>VLOOKUP(H181,Feuil1!A2:Q837,12,TRUE)</f>
        <v>-0.36681834091704602</v>
      </c>
    </row>
    <row r="182" spans="1:29" ht="27.6" x14ac:dyDescent="0.25">
      <c r="A182" s="5" t="s">
        <v>100</v>
      </c>
      <c r="B182" s="5" t="str">
        <f>VLOOKUP(C182,'Correspondance DEP_REGION'!1:102,2,FALSE)</f>
        <v>BRETAGNE</v>
      </c>
      <c r="C182" s="5" t="s">
        <v>199</v>
      </c>
      <c r="D182" s="6" t="s">
        <v>200</v>
      </c>
      <c r="E182" s="6" t="s">
        <v>679</v>
      </c>
      <c r="F182" s="6" t="s">
        <v>680</v>
      </c>
      <c r="G182" s="5" t="s">
        <v>681</v>
      </c>
      <c r="H182" s="23">
        <v>26220006600013</v>
      </c>
      <c r="I182" s="5" t="s">
        <v>57</v>
      </c>
      <c r="J182" s="5" t="s">
        <v>19</v>
      </c>
      <c r="K182" s="5"/>
      <c r="L182" s="53">
        <f>VLOOKUP(H182,Feuil1!A2:Q837,5,TRUE)</f>
        <v>1764</v>
      </c>
      <c r="M182" s="5">
        <f>VLOOKUP(H182,Feuil1!A2:Q837,6,TRUE)</f>
        <v>1727</v>
      </c>
      <c r="N182" s="49">
        <f>VLOOKUP(H182,Feuil1!A2:Q837,7,TRUE)</f>
        <v>0.97899999999999998</v>
      </c>
      <c r="O182" s="7" t="str">
        <f>VLOOKUP(H182,Feuil1!A2:Q837,4,TRUE)</f>
        <v>1</v>
      </c>
      <c r="P182" s="7">
        <v>1099</v>
      </c>
      <c r="Q182" s="7">
        <v>1064</v>
      </c>
      <c r="R182" s="49">
        <f>VLOOKUP(H182,'Relevé T2_2019'!A2:G835,7,TRUE)</f>
        <v>0.98309999999999997</v>
      </c>
      <c r="S182" s="8">
        <v>0.968152866242038</v>
      </c>
      <c r="T182" s="8">
        <f>VLOOKUP(H182,'Relevé T4_2018'!A2:G835,7,TRUE)</f>
        <v>0.9673176564368271</v>
      </c>
      <c r="U182" s="8">
        <f t="shared" si="6"/>
        <v>8.3520980521090138E-4</v>
      </c>
      <c r="V182" s="8">
        <f t="shared" si="7"/>
        <v>1.1682343563172881E-2</v>
      </c>
      <c r="W182" s="7">
        <v>1134</v>
      </c>
      <c r="X182" s="7">
        <f>VLOOKUP(H182,'Relevé T2_2019'!A2:L837,11,TRUE)</f>
        <v>968</v>
      </c>
      <c r="Y182" s="60">
        <f>VLOOKUP(H182,Feuil1!A2:Q837,11,TRUE)</f>
        <v>1034</v>
      </c>
      <c r="Z182" s="60">
        <f t="shared" si="8"/>
        <v>3136</v>
      </c>
      <c r="AA182" s="14">
        <v>6.5789473684210606E-2</v>
      </c>
      <c r="AB182" s="14">
        <f>VLOOKUP(H182,'Relevé T2_2019'!A2:L837,12,TRUE)</f>
        <v>-0.52549019610000003</v>
      </c>
      <c r="AC182" s="56">
        <f>VLOOKUP(H182,Feuil1!A2:Q837,12,TRUE)</f>
        <v>-0.40127388535031799</v>
      </c>
    </row>
    <row r="183" spans="1:29" ht="27.6" x14ac:dyDescent="0.25">
      <c r="A183" s="5" t="s">
        <v>100</v>
      </c>
      <c r="B183" s="5" t="str">
        <f>VLOOKUP(C183,'Correspondance DEP_REGION'!1:102,2,FALSE)</f>
        <v>BRETAGNE</v>
      </c>
      <c r="C183" s="5" t="s">
        <v>199</v>
      </c>
      <c r="D183" s="6" t="s">
        <v>200</v>
      </c>
      <c r="E183" s="6" t="s">
        <v>682</v>
      </c>
      <c r="F183" s="6" t="s">
        <v>683</v>
      </c>
      <c r="G183" s="5" t="s">
        <v>684</v>
      </c>
      <c r="H183" s="23">
        <v>26220007400017</v>
      </c>
      <c r="I183" s="5" t="s">
        <v>50</v>
      </c>
      <c r="J183" s="5" t="s">
        <v>19</v>
      </c>
      <c r="K183" s="5"/>
      <c r="L183" s="53">
        <f>VLOOKUP(H183,Feuil1!A2:Q837,5,TRUE)</f>
        <v>5334</v>
      </c>
      <c r="M183" s="5">
        <f>VLOOKUP(H183,Feuil1!A2:Q837,6,TRUE)</f>
        <v>5304</v>
      </c>
      <c r="N183" s="49">
        <f>VLOOKUP(H183,Feuil1!A2:Q837,7,TRUE)</f>
        <v>0.99439999999999995</v>
      </c>
      <c r="O183" s="7" t="str">
        <f>VLOOKUP(H183,Feuil1!A2:Q837,4,TRUE)</f>
        <v>1</v>
      </c>
      <c r="P183" s="7">
        <v>1419</v>
      </c>
      <c r="Q183" s="7">
        <v>632</v>
      </c>
      <c r="R183" s="49">
        <f>VLOOKUP(H183,'Relevé T2_2019'!A2:G835,7,TRUE)</f>
        <v>0.15440000000000001</v>
      </c>
      <c r="S183" s="8">
        <v>0.44538407329105001</v>
      </c>
      <c r="T183" s="8">
        <f>VLOOKUP(H183,'Relevé T4_2018'!A2:G835,7,TRUE)</f>
        <v>0.136622005684125</v>
      </c>
      <c r="U183" s="8">
        <f t="shared" si="6"/>
        <v>0.30876206760692504</v>
      </c>
      <c r="V183" s="8">
        <f t="shared" si="7"/>
        <v>0.85777799431587498</v>
      </c>
      <c r="W183" s="7">
        <v>3045</v>
      </c>
      <c r="X183" s="7">
        <f>VLOOKUP(H183,'Relevé T2_2019'!A2:L837,11,TRUE)</f>
        <v>2765</v>
      </c>
      <c r="Y183" s="60">
        <f>VLOOKUP(H183,Feuil1!A2:Q837,11,TRUE)</f>
        <v>2804</v>
      </c>
      <c r="Z183" s="60">
        <f t="shared" si="8"/>
        <v>8614</v>
      </c>
      <c r="AA183" s="14">
        <v>3.81803797468354</v>
      </c>
      <c r="AB183" s="14">
        <f>VLOOKUP(H183,'Relevé T2_2019'!A2:L837,12,TRUE)</f>
        <v>2.5178117048000002</v>
      </c>
      <c r="AC183" s="56">
        <f>VLOOKUP(H183,Feuil1!A2:Q837,12,TRUE)</f>
        <v>-0.47134238310708898</v>
      </c>
    </row>
    <row r="184" spans="1:29" x14ac:dyDescent="0.25">
      <c r="A184" s="5" t="s">
        <v>100</v>
      </c>
      <c r="B184" s="5" t="str">
        <f>VLOOKUP(C184,'Correspondance DEP_REGION'!1:102,2,FALSE)</f>
        <v>BRETAGNE</v>
      </c>
      <c r="C184" s="5" t="s">
        <v>199</v>
      </c>
      <c r="D184" s="6" t="s">
        <v>200</v>
      </c>
      <c r="E184" s="6" t="s">
        <v>685</v>
      </c>
      <c r="F184" s="6" t="s">
        <v>686</v>
      </c>
      <c r="G184" s="5" t="s">
        <v>687</v>
      </c>
      <c r="H184" s="23">
        <v>26220008200010</v>
      </c>
      <c r="I184" s="5" t="s">
        <v>50</v>
      </c>
      <c r="J184" s="5" t="s">
        <v>19</v>
      </c>
      <c r="K184" s="5"/>
      <c r="L184" s="53">
        <f>VLOOKUP(H184,Feuil1!A2:Q837,5,TRUE)</f>
        <v>3611</v>
      </c>
      <c r="M184" s="5">
        <f>VLOOKUP(H184,Feuil1!A2:Q837,6,TRUE)</f>
        <v>659</v>
      </c>
      <c r="N184" s="49">
        <f>VLOOKUP(H184,Feuil1!A2:Q837,7,TRUE)</f>
        <v>0.1825</v>
      </c>
      <c r="O184" s="7" t="str">
        <f>VLOOKUP(H184,Feuil1!A2:Q837,4,TRUE)</f>
        <v>0</v>
      </c>
      <c r="P184" s="7">
        <v>1654</v>
      </c>
      <c r="Q184" s="7">
        <v>676</v>
      </c>
      <c r="R184" s="49">
        <f>VLOOKUP(H184,'Relevé T2_2019'!A2:G835,7,TRUE)</f>
        <v>0.21659999999999999</v>
      </c>
      <c r="S184" s="8">
        <v>0.408706166868198</v>
      </c>
      <c r="T184" s="8">
        <f>VLOOKUP(H184,'Relevé T4_2018'!A2:G835,7,TRUE)</f>
        <v>0.176944971537002</v>
      </c>
      <c r="U184" s="8">
        <f t="shared" si="6"/>
        <v>0.23176119533119599</v>
      </c>
      <c r="V184" s="8">
        <f t="shared" si="7"/>
        <v>5.5550284629979907E-3</v>
      </c>
      <c r="W184" s="7">
        <v>1633</v>
      </c>
      <c r="X184" s="7">
        <f>VLOOKUP(H184,'Relevé T2_2019'!A2:L837,11,TRUE)</f>
        <v>1437</v>
      </c>
      <c r="Y184" s="60">
        <f>VLOOKUP(H184,Feuil1!A2:Q837,11,TRUE)</f>
        <v>1546</v>
      </c>
      <c r="Z184" s="60">
        <f t="shared" si="8"/>
        <v>4616</v>
      </c>
      <c r="AA184" s="14">
        <v>1.4156804733727799</v>
      </c>
      <c r="AB184" s="14">
        <f>VLOOKUP(H184,'Relevé T2_2019'!A2:L837,12,TRUE)</f>
        <v>0.99860917940000005</v>
      </c>
      <c r="AC184" s="56">
        <f>VLOOKUP(H184,Feuil1!A2:Q837,12,TRUE)</f>
        <v>1.3459787556904399</v>
      </c>
    </row>
    <row r="185" spans="1:29" x14ac:dyDescent="0.25">
      <c r="A185" s="5" t="s">
        <v>100</v>
      </c>
      <c r="B185" s="5" t="str">
        <f>VLOOKUP(C185,'Correspondance DEP_REGION'!1:102,2,FALSE)</f>
        <v>BRETAGNE</v>
      </c>
      <c r="C185" s="5" t="s">
        <v>199</v>
      </c>
      <c r="D185" s="6" t="s">
        <v>200</v>
      </c>
      <c r="E185" s="6" t="s">
        <v>201</v>
      </c>
      <c r="F185" s="6" t="s">
        <v>688</v>
      </c>
      <c r="G185" s="5" t="s">
        <v>689</v>
      </c>
      <c r="H185" s="23">
        <v>26220009000013</v>
      </c>
      <c r="I185" s="5" t="s">
        <v>38</v>
      </c>
      <c r="J185" s="5" t="s">
        <v>19</v>
      </c>
      <c r="K185" s="5" t="s">
        <v>9</v>
      </c>
      <c r="L185" s="53">
        <f>VLOOKUP(H185,Feuil1!A2:Q837,5,TRUE)</f>
        <v>10800</v>
      </c>
      <c r="M185" s="5">
        <f>VLOOKUP(H185,Feuil1!A2:Q837,6,TRUE)</f>
        <v>6</v>
      </c>
      <c r="N185" s="49">
        <f>VLOOKUP(H185,Feuil1!A2:Q837,7,TRUE)</f>
        <v>5.9999999999999995E-4</v>
      </c>
      <c r="O185" s="7" t="str">
        <f>VLOOKUP(H185,Feuil1!A2:Q837,4,TRUE)</f>
        <v>0</v>
      </c>
      <c r="P185" s="7">
        <v>6249</v>
      </c>
      <c r="Q185" s="7">
        <v>6</v>
      </c>
      <c r="R185" s="49">
        <f>VLOOKUP(H185,'Relevé T2_2019'!A2:G835,7,TRUE)</f>
        <v>5.9999999999999995E-4</v>
      </c>
      <c r="S185" s="8">
        <v>9.6015362457993296E-4</v>
      </c>
      <c r="T185" s="8">
        <f>VLOOKUP(H185,'Relevé T4_2018'!A2:G835,7,TRUE)</f>
        <v>6.0821084642676102E-4</v>
      </c>
      <c r="U185" s="8">
        <f t="shared" si="6"/>
        <v>3.5194277815317194E-4</v>
      </c>
      <c r="V185" s="8">
        <f t="shared" si="7"/>
        <v>-8.2108464267610691E-6</v>
      </c>
      <c r="W185" s="7">
        <v>7256</v>
      </c>
      <c r="X185" s="7">
        <f>VLOOKUP(H185,'Relevé T2_2019'!A2:L837,11,TRUE)</f>
        <v>6177</v>
      </c>
      <c r="Y185" s="60">
        <f>VLOOKUP(H185,Feuil1!A2:Q837,11,TRUE)</f>
        <v>6416</v>
      </c>
      <c r="Z185" s="60">
        <f t="shared" si="8"/>
        <v>19849</v>
      </c>
      <c r="AA185" s="14">
        <v>1208.3333333333301</v>
      </c>
      <c r="AB185" s="14">
        <f>VLOOKUP(H185,'Relevé T2_2019'!A2:L837,12,TRUE)</f>
        <v>1028.5</v>
      </c>
      <c r="AC185" s="56">
        <f>VLOOKUP(H185,Feuil1!A2:Q837,12,TRUE)</f>
        <v>1068.3333333333301</v>
      </c>
    </row>
    <row r="186" spans="1:29" ht="27.6" x14ac:dyDescent="0.25">
      <c r="A186" s="5" t="s">
        <v>100</v>
      </c>
      <c r="B186" s="5" t="str">
        <f>VLOOKUP(C186,'Correspondance DEP_REGION'!1:102,2,FALSE)</f>
        <v>BRETAGNE</v>
      </c>
      <c r="C186" s="5" t="s">
        <v>199</v>
      </c>
      <c r="D186" s="6" t="s">
        <v>200</v>
      </c>
      <c r="E186" s="6" t="s">
        <v>201</v>
      </c>
      <c r="F186" s="6" t="s">
        <v>202</v>
      </c>
      <c r="G186" s="5" t="s">
        <v>203</v>
      </c>
      <c r="H186" s="23">
        <v>20003476700018</v>
      </c>
      <c r="I186" s="5" t="s">
        <v>38</v>
      </c>
      <c r="J186" s="5" t="s">
        <v>19</v>
      </c>
      <c r="K186" s="5"/>
      <c r="L186" s="53">
        <f>VLOOKUP(H186,Feuil1!A2:Q837,5,TRUE)</f>
        <v>1906</v>
      </c>
      <c r="M186" s="5">
        <f>VLOOKUP(H186,Feuil1!A2:Q837,6,TRUE)</f>
        <v>1</v>
      </c>
      <c r="N186" s="49">
        <f>VLOOKUP(H186,Feuil1!A2:Q837,7,TRUE)</f>
        <v>5.0000000000000001E-4</v>
      </c>
      <c r="O186" s="7" t="str">
        <f>VLOOKUP(H186,Feuil1!A2:Q837,4,TRUE)</f>
        <v>0</v>
      </c>
      <c r="P186" s="7">
        <v>1161</v>
      </c>
      <c r="Q186" s="7">
        <v>0</v>
      </c>
      <c r="R186" s="49">
        <f>VLOOKUP(H186,'Relevé T2_2019'!A2:G835,7,TRUE)</f>
        <v>1.1000000000000001E-3</v>
      </c>
      <c r="S186" s="8">
        <v>0</v>
      </c>
      <c r="T186" s="8">
        <f>VLOOKUP(H186,'Relevé T4_2018'!A2:G835,7,TRUE)</f>
        <v>0</v>
      </c>
      <c r="U186" s="8">
        <f t="shared" si="6"/>
        <v>0</v>
      </c>
      <c r="V186" s="8">
        <f t="shared" si="7"/>
        <v>5.0000000000000001E-4</v>
      </c>
      <c r="W186" s="7">
        <v>1462</v>
      </c>
      <c r="X186" s="7">
        <f>VLOOKUP(H186,'Relevé T2_2019'!A2:L837,11,TRUE)</f>
        <v>1148</v>
      </c>
      <c r="Y186" s="60">
        <f>VLOOKUP(H186,Feuil1!A2:Q837,11,TRUE)</f>
        <v>1275</v>
      </c>
      <c r="Z186" s="60">
        <f t="shared" si="8"/>
        <v>3885</v>
      </c>
      <c r="AA186" s="14">
        <v>1461</v>
      </c>
      <c r="AB186" s="14">
        <f>VLOOKUP(H186,'Relevé T2_2019'!A2:L837,12,TRUE)</f>
        <v>573</v>
      </c>
      <c r="AC186" s="56">
        <f>VLOOKUP(H186,Feuil1!A2:Q837,12,TRUE)</f>
        <v>1274</v>
      </c>
    </row>
    <row r="187" spans="1:29" x14ac:dyDescent="0.25">
      <c r="A187" s="5" t="s">
        <v>100</v>
      </c>
      <c r="B187" s="5" t="str">
        <f>VLOOKUP(C187,'Correspondance DEP_REGION'!1:102,2,FALSE)</f>
        <v>BRETAGNE</v>
      </c>
      <c r="C187" s="5" t="s">
        <v>101</v>
      </c>
      <c r="D187" s="6" t="s">
        <v>102</v>
      </c>
      <c r="E187" s="6" t="s">
        <v>798</v>
      </c>
      <c r="F187" s="6" t="s">
        <v>799</v>
      </c>
      <c r="G187" s="5" t="s">
        <v>800</v>
      </c>
      <c r="H187" s="23">
        <v>26290009500015</v>
      </c>
      <c r="I187" s="5" t="s">
        <v>50</v>
      </c>
      <c r="J187" s="5" t="s">
        <v>19</v>
      </c>
      <c r="K187" s="5"/>
      <c r="L187" s="53">
        <f>VLOOKUP(H187,Feuil1!A2:Q837,5,TRUE)</f>
        <v>6201</v>
      </c>
      <c r="M187" s="5">
        <f>VLOOKUP(H187,Feuil1!A2:Q837,6,TRUE)</f>
        <v>6198</v>
      </c>
      <c r="N187" s="49">
        <f>VLOOKUP(H187,Feuil1!A2:Q837,7,TRUE)</f>
        <v>0.99950000000000006</v>
      </c>
      <c r="O187" s="7" t="str">
        <f>VLOOKUP(H187,Feuil1!A2:Q837,4,TRUE)</f>
        <v>1</v>
      </c>
      <c r="P187" s="7">
        <v>3907</v>
      </c>
      <c r="Q187" s="7">
        <v>3907</v>
      </c>
      <c r="R187" s="49">
        <f>VLOOKUP(H187,'Relevé T2_2019'!A2:G835,7,TRUE)</f>
        <v>1</v>
      </c>
      <c r="S187" s="8">
        <v>1</v>
      </c>
      <c r="T187" s="8">
        <f>VLOOKUP(H187,'Relevé T4_2018'!A2:G835,7,TRUE)</f>
        <v>0.95051600952632997</v>
      </c>
      <c r="U187" s="8">
        <f t="shared" si="6"/>
        <v>4.9483990473670025E-2</v>
      </c>
      <c r="V187" s="8">
        <f t="shared" si="7"/>
        <v>4.898399047367008E-2</v>
      </c>
      <c r="W187" s="7">
        <v>4094</v>
      </c>
      <c r="X187" s="7">
        <f>VLOOKUP(H187,'Relevé T2_2019'!A2:L837,11,TRUE)</f>
        <v>3581</v>
      </c>
      <c r="Y187" s="60">
        <f>VLOOKUP(H187,Feuil1!A2:Q837,11,TRUE)</f>
        <v>3797</v>
      </c>
      <c r="Z187" s="60">
        <f t="shared" si="8"/>
        <v>11472</v>
      </c>
      <c r="AA187" s="14">
        <v>4.7862810340414598E-2</v>
      </c>
      <c r="AB187" s="14">
        <f>VLOOKUP(H187,'Relevé T2_2019'!A2:L837,12,TRUE)</f>
        <v>-0.5519269269</v>
      </c>
      <c r="AC187" s="56">
        <f>VLOOKUP(H187,Feuil1!A2:Q837,12,TRUE)</f>
        <v>-0.38738302678283298</v>
      </c>
    </row>
    <row r="188" spans="1:29" ht="27.6" x14ac:dyDescent="0.25">
      <c r="A188" s="5" t="s">
        <v>100</v>
      </c>
      <c r="B188" s="5" t="str">
        <f>VLOOKUP(C188,'Correspondance DEP_REGION'!1:102,2,FALSE)</f>
        <v>BRETAGNE</v>
      </c>
      <c r="C188" s="5" t="s">
        <v>101</v>
      </c>
      <c r="D188" s="6" t="s">
        <v>102</v>
      </c>
      <c r="E188" s="6" t="s">
        <v>801</v>
      </c>
      <c r="F188" s="6" t="s">
        <v>63</v>
      </c>
      <c r="G188" s="5" t="s">
        <v>802</v>
      </c>
      <c r="H188" s="23">
        <v>26290010300017</v>
      </c>
      <c r="I188" s="5" t="s">
        <v>71</v>
      </c>
      <c r="J188" s="5"/>
      <c r="K188" s="5"/>
      <c r="L188" s="53">
        <f>VLOOKUP(H188,Feuil1!A2:Q837,5,TRUE)</f>
        <v>1562</v>
      </c>
      <c r="M188" s="5">
        <f>VLOOKUP(H188,Feuil1!A2:Q837,6,TRUE)</f>
        <v>1562</v>
      </c>
      <c r="N188" s="49">
        <f>VLOOKUP(H188,Feuil1!A2:Q837,7,TRUE)</f>
        <v>1</v>
      </c>
      <c r="O188" s="7" t="str">
        <f>VLOOKUP(H188,Feuil1!A2:Q837,4,TRUE)</f>
        <v>1</v>
      </c>
      <c r="P188" s="7">
        <v>1038</v>
      </c>
      <c r="Q188" s="7">
        <v>1038</v>
      </c>
      <c r="R188" s="49">
        <f>VLOOKUP(H188,'Relevé T2_2019'!A2:G835,7,TRUE)</f>
        <v>1</v>
      </c>
      <c r="S188" s="8">
        <v>1</v>
      </c>
      <c r="T188" s="8">
        <f>VLOOKUP(H188,'Relevé T4_2018'!A2:G835,7,TRUE)</f>
        <v>0.9992700729927011</v>
      </c>
      <c r="U188" s="8">
        <f t="shared" si="6"/>
        <v>7.2992700729890281E-4</v>
      </c>
      <c r="V188" s="8">
        <f t="shared" si="7"/>
        <v>7.2992700729890281E-4</v>
      </c>
      <c r="W188" s="7">
        <v>662</v>
      </c>
      <c r="X188" s="7">
        <f>VLOOKUP(H188,'Relevé T2_2019'!A2:L837,11,TRUE)</f>
        <v>593</v>
      </c>
      <c r="Y188" s="60">
        <f>VLOOKUP(H188,Feuil1!A2:Q837,11,TRUE)</f>
        <v>678</v>
      </c>
      <c r="Z188" s="60">
        <f t="shared" si="8"/>
        <v>1933</v>
      </c>
      <c r="AA188" s="14">
        <v>-0.36223506743737999</v>
      </c>
      <c r="AB188" s="14">
        <f>VLOOKUP(H188,'Relevé T2_2019'!A2:L837,12,TRUE)</f>
        <v>-0.53816199379999996</v>
      </c>
      <c r="AC188" s="56">
        <f>VLOOKUP(H188,Feuil1!A2:Q837,12,TRUE)</f>
        <v>-0.56594110115236895</v>
      </c>
    </row>
    <row r="189" spans="1:29" x14ac:dyDescent="0.25">
      <c r="A189" s="5" t="s">
        <v>100</v>
      </c>
      <c r="B189" s="5" t="str">
        <f>VLOOKUP(C189,'Correspondance DEP_REGION'!1:102,2,FALSE)</f>
        <v>BRETAGNE</v>
      </c>
      <c r="C189" s="5" t="s">
        <v>101</v>
      </c>
      <c r="D189" s="6" t="s">
        <v>102</v>
      </c>
      <c r="E189" s="6" t="s">
        <v>795</v>
      </c>
      <c r="F189" s="6" t="s">
        <v>796</v>
      </c>
      <c r="G189" s="5" t="s">
        <v>797</v>
      </c>
      <c r="H189" s="23">
        <v>26290006100017</v>
      </c>
      <c r="I189" s="5" t="s">
        <v>50</v>
      </c>
      <c r="J189" s="5" t="s">
        <v>19</v>
      </c>
      <c r="K189" s="5"/>
      <c r="L189" s="53">
        <f>VLOOKUP(H189,Feuil1!A2:Q837,5,TRUE)</f>
        <v>2727</v>
      </c>
      <c r="M189" s="5">
        <f>VLOOKUP(H189,Feuil1!A2:Q837,6,TRUE)</f>
        <v>2725</v>
      </c>
      <c r="N189" s="49">
        <f>VLOOKUP(H189,Feuil1!A2:Q837,7,TRUE)</f>
        <v>0.99929999999999997</v>
      </c>
      <c r="O189" s="7" t="str">
        <f>VLOOKUP(H189,Feuil1!A2:Q837,4,TRUE)</f>
        <v>1</v>
      </c>
      <c r="P189" s="7">
        <v>1711</v>
      </c>
      <c r="Q189" s="7">
        <v>1710</v>
      </c>
      <c r="R189" s="49">
        <f>VLOOKUP(H189,'Relevé T2_2019'!A2:G835,7,TRUE)</f>
        <v>0.99960000000000004</v>
      </c>
      <c r="S189" s="8">
        <v>0.99941554646405595</v>
      </c>
      <c r="T189" s="8">
        <f>VLOOKUP(H189,'Relevé T4_2018'!A2:G835,7,TRUE)</f>
        <v>0.86487372909150506</v>
      </c>
      <c r="U189" s="8">
        <f t="shared" si="6"/>
        <v>0.13454181737255089</v>
      </c>
      <c r="V189" s="8">
        <f t="shared" si="7"/>
        <v>0.1344262709084949</v>
      </c>
      <c r="W189" s="7">
        <v>1359</v>
      </c>
      <c r="X189" s="7">
        <f>VLOOKUP(H189,'Relevé T2_2019'!A2:L837,11,TRUE)</f>
        <v>1108</v>
      </c>
      <c r="Y189" s="60">
        <f>VLOOKUP(H189,Feuil1!A2:Q837,11,TRUE)</f>
        <v>1186</v>
      </c>
      <c r="Z189" s="60">
        <f t="shared" si="8"/>
        <v>3653</v>
      </c>
      <c r="AA189" s="14">
        <v>-0.20526315789473701</v>
      </c>
      <c r="AB189" s="14">
        <f>VLOOKUP(H189,'Relevé T2_2019'!A2:L837,12,TRUE)</f>
        <v>-0.58917315540000004</v>
      </c>
      <c r="AC189" s="56">
        <f>VLOOKUP(H189,Feuil1!A2:Q837,12,TRUE)</f>
        <v>-0.56477064220183504</v>
      </c>
    </row>
    <row r="190" spans="1:29" x14ac:dyDescent="0.25">
      <c r="A190" s="5" t="s">
        <v>100</v>
      </c>
      <c r="B190" s="5" t="str">
        <f>VLOOKUP(C190,'Correspondance DEP_REGION'!1:102,2,FALSE)</f>
        <v>BRETAGNE</v>
      </c>
      <c r="C190" s="5" t="s">
        <v>101</v>
      </c>
      <c r="D190" s="6" t="s">
        <v>102</v>
      </c>
      <c r="E190" s="6" t="s">
        <v>790</v>
      </c>
      <c r="F190" s="6" t="s">
        <v>791</v>
      </c>
      <c r="G190" s="5" t="s">
        <v>792</v>
      </c>
      <c r="H190" s="23">
        <v>26290002000013</v>
      </c>
      <c r="I190" s="5" t="s">
        <v>50</v>
      </c>
      <c r="J190" s="5" t="s">
        <v>19</v>
      </c>
      <c r="K190" s="5"/>
      <c r="L190" s="53">
        <f>VLOOKUP(H190,Feuil1!A2:Q837,5,TRUE)</f>
        <v>2042</v>
      </c>
      <c r="M190" s="5">
        <f>VLOOKUP(H190,Feuil1!A2:Q837,6,TRUE)</f>
        <v>2042</v>
      </c>
      <c r="N190" s="49">
        <f>VLOOKUP(H190,Feuil1!A2:Q837,7,TRUE)</f>
        <v>1</v>
      </c>
      <c r="O190" s="7" t="str">
        <f>VLOOKUP(H190,Feuil1!A2:Q837,4,TRUE)</f>
        <v>1</v>
      </c>
      <c r="P190" s="7">
        <v>1352</v>
      </c>
      <c r="Q190" s="7">
        <v>1351</v>
      </c>
      <c r="R190" s="49">
        <f>VLOOKUP(H190,'Relevé T2_2019'!A2:G835,7,TRUE)</f>
        <v>0.99950000000000006</v>
      </c>
      <c r="S190" s="8">
        <v>0.99926035502958599</v>
      </c>
      <c r="T190" s="8">
        <f>VLOOKUP(H190,'Relevé T4_2018'!A2:G835,7,TRUE)</f>
        <v>0.99957264957265002</v>
      </c>
      <c r="U190" s="8">
        <f t="shared" si="6"/>
        <v>-3.1229454306402893E-4</v>
      </c>
      <c r="V190" s="8">
        <f t="shared" si="7"/>
        <v>4.2735042734998174E-4</v>
      </c>
      <c r="W190" s="7">
        <v>872</v>
      </c>
      <c r="X190" s="7">
        <f>VLOOKUP(H190,'Relevé T2_2019'!A2:L837,11,TRUE)</f>
        <v>734</v>
      </c>
      <c r="Y190" s="60">
        <f>VLOOKUP(H190,Feuil1!A2:Q837,11,TRUE)</f>
        <v>875</v>
      </c>
      <c r="Z190" s="60">
        <f t="shared" si="8"/>
        <v>2481</v>
      </c>
      <c r="AA190" s="14">
        <v>-0.354552183567728</v>
      </c>
      <c r="AB190" s="14">
        <f>VLOOKUP(H190,'Relevé T2_2019'!A2:L837,12,TRUE)</f>
        <v>-0.64368932040000004</v>
      </c>
      <c r="AC190" s="56">
        <f>VLOOKUP(H190,Feuil1!A2:Q837,12,TRUE)</f>
        <v>-0.571498530852106</v>
      </c>
    </row>
    <row r="191" spans="1:29" x14ac:dyDescent="0.25">
      <c r="A191" s="5" t="s">
        <v>100</v>
      </c>
      <c r="B191" s="5" t="str">
        <f>VLOOKUP(C191,'Correspondance DEP_REGION'!1:102,2,FALSE)</f>
        <v>BRETAGNE</v>
      </c>
      <c r="C191" s="5" t="s">
        <v>101</v>
      </c>
      <c r="D191" s="6" t="s">
        <v>102</v>
      </c>
      <c r="E191" s="6" t="s">
        <v>103</v>
      </c>
      <c r="F191" s="6" t="s">
        <v>793</v>
      </c>
      <c r="G191" s="5" t="s">
        <v>794</v>
      </c>
      <c r="H191" s="23">
        <v>26290003800015</v>
      </c>
      <c r="I191" s="5" t="s">
        <v>57</v>
      </c>
      <c r="J191" s="5" t="s">
        <v>19</v>
      </c>
      <c r="K191" s="5"/>
      <c r="L191" s="53">
        <f>VLOOKUP(H191,Feuil1!A2:Q837,5,TRUE)</f>
        <v>3366</v>
      </c>
      <c r="M191" s="5">
        <f>VLOOKUP(H191,Feuil1!A2:Q837,6,TRUE)</f>
        <v>3303</v>
      </c>
      <c r="N191" s="49">
        <f>VLOOKUP(H191,Feuil1!A2:Q837,7,TRUE)</f>
        <v>0.98129999999999995</v>
      </c>
      <c r="O191" s="7" t="str">
        <f>VLOOKUP(H191,Feuil1!A2:Q837,4,TRUE)</f>
        <v>1</v>
      </c>
      <c r="P191" s="7">
        <v>1612</v>
      </c>
      <c r="Q191" s="7">
        <v>1553</v>
      </c>
      <c r="R191" s="49">
        <f>VLOOKUP(H191,'Relevé T2_2019'!A2:G835,7,TRUE)</f>
        <v>0.98089999999999999</v>
      </c>
      <c r="S191" s="8">
        <v>0.96339950372208405</v>
      </c>
      <c r="T191" s="8">
        <f>VLOOKUP(H191,'Relevé T4_2018'!A2:G835,7,TRUE)</f>
        <v>0.90286164347597808</v>
      </c>
      <c r="U191" s="8">
        <f t="shared" si="6"/>
        <v>6.0537860246105968E-2</v>
      </c>
      <c r="V191" s="8">
        <f t="shared" si="7"/>
        <v>7.8438356524021868E-2</v>
      </c>
      <c r="W191" s="7">
        <v>2206</v>
      </c>
      <c r="X191" s="7">
        <f>VLOOKUP(H191,'Relevé T2_2019'!A2:L837,11,TRUE)</f>
        <v>1903</v>
      </c>
      <c r="Y191" s="60">
        <f>VLOOKUP(H191,Feuil1!A2:Q837,11,TRUE)</f>
        <v>2116</v>
      </c>
      <c r="Z191" s="60">
        <f t="shared" si="8"/>
        <v>6225</v>
      </c>
      <c r="AA191" s="14">
        <v>0.420476497102382</v>
      </c>
      <c r="AB191" s="14">
        <f>VLOOKUP(H191,'Relevé T2_2019'!A2:L837,12,TRUE)</f>
        <v>-0.36055107530000002</v>
      </c>
      <c r="AC191" s="56">
        <f>VLOOKUP(H191,Feuil1!A2:Q837,12,TRUE)</f>
        <v>-0.359370269452013</v>
      </c>
    </row>
    <row r="192" spans="1:29" x14ac:dyDescent="0.25">
      <c r="A192" s="5" t="s">
        <v>100</v>
      </c>
      <c r="B192" s="5" t="str">
        <f>VLOOKUP(C192,'Correspondance DEP_REGION'!1:102,2,FALSE)</f>
        <v>BRETAGNE</v>
      </c>
      <c r="C192" s="5" t="s">
        <v>101</v>
      </c>
      <c r="D192" s="6" t="s">
        <v>102</v>
      </c>
      <c r="E192" s="6" t="s">
        <v>103</v>
      </c>
      <c r="F192" s="6" t="s">
        <v>805</v>
      </c>
      <c r="G192" s="5" t="s">
        <v>806</v>
      </c>
      <c r="H192" s="23">
        <v>26290012900012</v>
      </c>
      <c r="I192" s="5" t="s">
        <v>57</v>
      </c>
      <c r="J192" s="5"/>
      <c r="K192" s="5"/>
      <c r="L192" s="53">
        <f>VLOOKUP(H192,Feuil1!A2:Q837,5,TRUE)</f>
        <v>1108</v>
      </c>
      <c r="M192" s="5">
        <f>VLOOKUP(H192,Feuil1!A2:Q837,6,TRUE)</f>
        <v>1072</v>
      </c>
      <c r="N192" s="49">
        <f>VLOOKUP(H192,Feuil1!A2:Q837,7,TRUE)</f>
        <v>0.96750000000000003</v>
      </c>
      <c r="O192" s="7" t="str">
        <f>VLOOKUP(H192,Feuil1!A2:Q837,4,TRUE)</f>
        <v>1</v>
      </c>
      <c r="P192" s="7">
        <v>498</v>
      </c>
      <c r="Q192" s="7">
        <v>459</v>
      </c>
      <c r="R192" s="49">
        <f>VLOOKUP(H192,'Relevé T2_2019'!A2:G835,7,TRUE)</f>
        <v>0.96419999999999995</v>
      </c>
      <c r="S192" s="8">
        <v>0.92168674698795205</v>
      </c>
      <c r="T192" s="8">
        <f>VLOOKUP(H192,'Relevé T4_2018'!A2:G835,7,TRUE)</f>
        <v>0.82983970406905105</v>
      </c>
      <c r="U192" s="8">
        <f t="shared" si="6"/>
        <v>9.1847042918901001E-2</v>
      </c>
      <c r="V192" s="8">
        <f t="shared" si="7"/>
        <v>0.13766029593094897</v>
      </c>
      <c r="W192" s="7">
        <v>682</v>
      </c>
      <c r="X192" s="7">
        <f>VLOOKUP(H192,'Relevé T2_2019'!A2:L837,11,TRUE)</f>
        <v>577</v>
      </c>
      <c r="Y192" s="60">
        <f>VLOOKUP(H192,Feuil1!A2:Q837,11,TRUE)</f>
        <v>579</v>
      </c>
      <c r="Z192" s="60">
        <f t="shared" si="8"/>
        <v>1838</v>
      </c>
      <c r="AA192" s="14">
        <v>0.48583877995642699</v>
      </c>
      <c r="AB192" s="14">
        <f>VLOOKUP(H192,'Relevé T2_2019'!A2:L837,12,TRUE)</f>
        <v>-0.45047619049999998</v>
      </c>
      <c r="AC192" s="56">
        <f>VLOOKUP(H192,Feuil1!A2:Q837,12,TRUE)</f>
        <v>-0.45988805970149199</v>
      </c>
    </row>
    <row r="193" spans="1:29" x14ac:dyDescent="0.25">
      <c r="A193" s="5" t="s">
        <v>100</v>
      </c>
      <c r="B193" s="5" t="str">
        <f>VLOOKUP(C193,'Correspondance DEP_REGION'!1:102,2,FALSE)</f>
        <v>BRETAGNE</v>
      </c>
      <c r="C193" s="5" t="s">
        <v>101</v>
      </c>
      <c r="D193" s="6" t="s">
        <v>102</v>
      </c>
      <c r="E193" s="6" t="s">
        <v>798</v>
      </c>
      <c r="F193" s="6" t="s">
        <v>63</v>
      </c>
      <c r="G193" s="5" t="s">
        <v>807</v>
      </c>
      <c r="H193" s="23">
        <v>26290013700015</v>
      </c>
      <c r="I193" s="5" t="s">
        <v>38</v>
      </c>
      <c r="J193" s="5"/>
      <c r="K193" s="5"/>
      <c r="L193" s="53">
        <f>VLOOKUP(H193,Feuil1!A2:Q837,5,TRUE)</f>
        <v>1072</v>
      </c>
      <c r="M193" s="5">
        <f>VLOOKUP(H193,Feuil1!A2:Q837,6,TRUE)</f>
        <v>983</v>
      </c>
      <c r="N193" s="49">
        <f>VLOOKUP(H193,Feuil1!A2:Q837,7,TRUE)</f>
        <v>0.91700000000000004</v>
      </c>
      <c r="O193" s="7" t="str">
        <f>VLOOKUP(H193,Feuil1!A2:Q837,4,TRUE)</f>
        <v>1</v>
      </c>
      <c r="P193" s="7">
        <v>627</v>
      </c>
      <c r="Q193" s="7">
        <v>568</v>
      </c>
      <c r="R193" s="49">
        <f>VLOOKUP(H193,'Relevé T2_2019'!A2:G835,7,TRUE)</f>
        <v>0.94620000000000004</v>
      </c>
      <c r="S193" s="8">
        <v>0.90590111642743198</v>
      </c>
      <c r="T193" s="8">
        <f>VLOOKUP(H193,'Relevé T4_2018'!A2:G835,7,TRUE)</f>
        <v>0.94676131322094104</v>
      </c>
      <c r="U193" s="8">
        <f t="shared" si="6"/>
        <v>-4.0860196793509052E-2</v>
      </c>
      <c r="V193" s="8">
        <f t="shared" si="7"/>
        <v>-2.9761313220940999E-2</v>
      </c>
      <c r="W193" s="7">
        <v>971</v>
      </c>
      <c r="X193" s="7">
        <f>VLOOKUP(H193,'Relevé T2_2019'!A2:L837,11,TRUE)</f>
        <v>729</v>
      </c>
      <c r="Y193" s="60">
        <f>VLOOKUP(H193,Feuil1!A2:Q837,11,TRUE)</f>
        <v>866</v>
      </c>
      <c r="Z193" s="60">
        <f t="shared" si="8"/>
        <v>2566</v>
      </c>
      <c r="AA193" s="14">
        <v>0.70950704225352101</v>
      </c>
      <c r="AB193" s="14">
        <f>VLOOKUP(H193,'Relevé T2_2019'!A2:L837,12,TRUE)</f>
        <v>1.10957004E-2</v>
      </c>
      <c r="AC193" s="56">
        <f>VLOOKUP(H193,Feuil1!A2:Q837,12,TRUE)</f>
        <v>-0.119023397761953</v>
      </c>
    </row>
    <row r="194" spans="1:29" x14ac:dyDescent="0.25">
      <c r="A194" s="5" t="s">
        <v>100</v>
      </c>
      <c r="B194" s="5" t="str">
        <f>VLOOKUP(C194,'Correspondance DEP_REGION'!1:102,2,FALSE)</f>
        <v>BRETAGNE</v>
      </c>
      <c r="C194" s="5" t="s">
        <v>101</v>
      </c>
      <c r="D194" s="6" t="s">
        <v>102</v>
      </c>
      <c r="E194" s="6" t="s">
        <v>103</v>
      </c>
      <c r="F194" s="6" t="s">
        <v>104</v>
      </c>
      <c r="G194" s="5" t="s">
        <v>105</v>
      </c>
      <c r="H194" s="23">
        <v>20002305900013</v>
      </c>
      <c r="I194" s="5" t="s">
        <v>18</v>
      </c>
      <c r="J194" s="5" t="s">
        <v>19</v>
      </c>
      <c r="K194" s="5" t="s">
        <v>9</v>
      </c>
      <c r="L194" s="53">
        <f>VLOOKUP(H194,Feuil1!A2:Q837,5,TRUE)</f>
        <v>36866</v>
      </c>
      <c r="M194" s="5">
        <f>VLOOKUP(H194,Feuil1!A2:Q837,6,TRUE)</f>
        <v>35402</v>
      </c>
      <c r="N194" s="49">
        <f>VLOOKUP(H194,Feuil1!A2:Q837,7,TRUE)</f>
        <v>0.96030000000000004</v>
      </c>
      <c r="O194" s="7" t="str">
        <f>VLOOKUP(H194,Feuil1!A2:Q837,4,TRUE)</f>
        <v>1</v>
      </c>
      <c r="P194" s="7">
        <v>11279</v>
      </c>
      <c r="Q194" s="7">
        <v>10036</v>
      </c>
      <c r="R194" s="49">
        <f>VLOOKUP(H194,'Relevé T2_2019'!A2:G835,7,TRUE)</f>
        <v>0.94830000000000003</v>
      </c>
      <c r="S194" s="8">
        <v>0.889795194609451</v>
      </c>
      <c r="T194" s="8">
        <f>VLOOKUP(H194,'Relevé T4_2018'!A2:G835,7,TRUE)</f>
        <v>0.94085091663784204</v>
      </c>
      <c r="U194" s="8">
        <f t="shared" ref="U194:U257" si="9">(S194-T194)</f>
        <v>-5.1055722028391037E-2</v>
      </c>
      <c r="V194" s="8">
        <f t="shared" si="7"/>
        <v>1.9449083362158004E-2</v>
      </c>
      <c r="W194" s="7">
        <v>18143</v>
      </c>
      <c r="X194" s="7">
        <f>VLOOKUP(H194,'Relevé T2_2019'!A2:L837,11,TRUE)</f>
        <v>18038</v>
      </c>
      <c r="Y194" s="60">
        <f>VLOOKUP(H194,Feuil1!A2:Q837,11,TRUE)</f>
        <v>19660</v>
      </c>
      <c r="Z194" s="60">
        <f t="shared" si="8"/>
        <v>55841</v>
      </c>
      <c r="AA194" s="14">
        <v>0.80779194898365902</v>
      </c>
      <c r="AB194" s="14">
        <f>VLOOKUP(H194,'Relevé T2_2019'!A2:L837,12,TRUE)</f>
        <v>-0.3065508227</v>
      </c>
      <c r="AC194" s="56">
        <f>VLOOKUP(H194,Feuil1!A2:Q837,12,TRUE)</f>
        <v>-0.44466414326874198</v>
      </c>
    </row>
    <row r="195" spans="1:29" x14ac:dyDescent="0.25">
      <c r="A195" s="5" t="s">
        <v>100</v>
      </c>
      <c r="B195" s="5" t="str">
        <f>VLOOKUP(C195,'Correspondance DEP_REGION'!1:102,2,FALSE)</f>
        <v>BRETAGNE</v>
      </c>
      <c r="C195" s="5" t="s">
        <v>101</v>
      </c>
      <c r="D195" s="6" t="s">
        <v>102</v>
      </c>
      <c r="E195" s="6" t="s">
        <v>103</v>
      </c>
      <c r="F195" s="6" t="s">
        <v>803</v>
      </c>
      <c r="G195" s="5" t="s">
        <v>804</v>
      </c>
      <c r="H195" s="23">
        <v>26290011100028</v>
      </c>
      <c r="I195" s="5" t="s">
        <v>57</v>
      </c>
      <c r="J195" s="5"/>
      <c r="K195" s="5"/>
      <c r="L195" s="53">
        <f>VLOOKUP(H195,Feuil1!A2:Q837,5,TRUE)</f>
        <v>751</v>
      </c>
      <c r="M195" s="5">
        <f>VLOOKUP(H195,Feuil1!A2:Q837,6,TRUE)</f>
        <v>702</v>
      </c>
      <c r="N195" s="49">
        <f>VLOOKUP(H195,Feuil1!A2:Q837,7,TRUE)</f>
        <v>0.93479999999999996</v>
      </c>
      <c r="O195" s="7" t="str">
        <f>VLOOKUP(H195,Feuil1!A2:Q837,4,TRUE)</f>
        <v>1</v>
      </c>
      <c r="P195" s="7">
        <v>991</v>
      </c>
      <c r="Q195" s="7">
        <v>701</v>
      </c>
      <c r="R195" s="49">
        <f>VLOOKUP(H195,'Relevé T2_2019'!A2:G835,7,TRUE)</f>
        <v>0.91669999999999996</v>
      </c>
      <c r="S195" s="8">
        <v>0.70736629667003004</v>
      </c>
      <c r="T195" s="8">
        <f>VLOOKUP(H195,'Relevé T4_2018'!A2:G835,7,TRUE)</f>
        <v>0.32608695652173902</v>
      </c>
      <c r="U195" s="8">
        <f t="shared" si="9"/>
        <v>0.38127934014829101</v>
      </c>
      <c r="V195" s="8">
        <f t="shared" ref="V195:V258" si="10">(N195-T195)</f>
        <v>0.60871304347826094</v>
      </c>
      <c r="W195" s="7">
        <v>377</v>
      </c>
      <c r="X195" s="7">
        <f>VLOOKUP(H195,'Relevé T2_2019'!A2:L837,11,TRUE)</f>
        <v>320</v>
      </c>
      <c r="Y195" s="60">
        <f>VLOOKUP(H195,Feuil1!A2:Q837,11,TRUE)</f>
        <v>345</v>
      </c>
      <c r="Z195" s="60">
        <f t="shared" ref="Z195:Z258" si="11">SUM(W195:Y195)</f>
        <v>1042</v>
      </c>
      <c r="AA195" s="14">
        <v>-0.46219686162624801</v>
      </c>
      <c r="AB195" s="14">
        <f>VLOOKUP(H195,'Relevé T2_2019'!A2:L837,12,TRUE)</f>
        <v>-0.48963317379999999</v>
      </c>
      <c r="AC195" s="56">
        <f>VLOOKUP(H195,Feuil1!A2:Q837,12,TRUE)</f>
        <v>-0.50854700854700896</v>
      </c>
    </row>
    <row r="196" spans="1:29" x14ac:dyDescent="0.25">
      <c r="A196" s="5" t="s">
        <v>100</v>
      </c>
      <c r="B196" s="5" t="str">
        <f>VLOOKUP(C196,'Correspondance DEP_REGION'!1:102,2,FALSE)</f>
        <v>BRETAGNE</v>
      </c>
      <c r="C196" s="5" t="s">
        <v>101</v>
      </c>
      <c r="D196" s="6" t="s">
        <v>102</v>
      </c>
      <c r="E196" s="6" t="s">
        <v>790</v>
      </c>
      <c r="F196" s="6" t="s">
        <v>808</v>
      </c>
      <c r="G196" s="5" t="s">
        <v>809</v>
      </c>
      <c r="H196" s="23">
        <v>26290361000018</v>
      </c>
      <c r="I196" s="5" t="s">
        <v>18</v>
      </c>
      <c r="J196" s="5" t="s">
        <v>19</v>
      </c>
      <c r="K196" s="5" t="s">
        <v>9</v>
      </c>
      <c r="L196" s="53">
        <f>VLOOKUP(H196,Feuil1!A2:Q837,5,TRUE)</f>
        <v>8875</v>
      </c>
      <c r="M196" s="5">
        <f>VLOOKUP(H196,Feuil1!A2:Q837,6,TRUE)</f>
        <v>0</v>
      </c>
      <c r="N196" s="49">
        <f>VLOOKUP(H196,Feuil1!A2:Q837,7,TRUE)</f>
        <v>0</v>
      </c>
      <c r="O196" s="7" t="str">
        <f>VLOOKUP(H196,Feuil1!A2:Q837,4,TRUE)</f>
        <v>0</v>
      </c>
      <c r="P196" s="7">
        <v>6333</v>
      </c>
      <c r="Q196" s="7">
        <v>0</v>
      </c>
      <c r="R196" s="49">
        <f>VLOOKUP(H196,'Relevé T2_2019'!A2:G835,7,TRUE)</f>
        <v>0</v>
      </c>
      <c r="S196" s="8">
        <v>0</v>
      </c>
      <c r="T196" s="8">
        <f>VLOOKUP(H196,'Relevé T4_2018'!A2:G835,7,TRUE)</f>
        <v>0</v>
      </c>
      <c r="U196" s="8">
        <f t="shared" si="9"/>
        <v>0</v>
      </c>
      <c r="V196" s="8">
        <f t="shared" si="10"/>
        <v>0</v>
      </c>
      <c r="W196" s="7">
        <v>5522</v>
      </c>
      <c r="X196" s="7">
        <f>VLOOKUP(H196,'Relevé T2_2019'!A2:L837,11,TRUE)</f>
        <v>4882</v>
      </c>
      <c r="Y196" s="60">
        <f>VLOOKUP(H196,Feuil1!A2:Q837,11,TRUE)</f>
        <v>5230</v>
      </c>
      <c r="Z196" s="60">
        <f t="shared" si="11"/>
        <v>15634</v>
      </c>
      <c r="AA196" s="14">
        <v>5521</v>
      </c>
      <c r="AB196" s="14">
        <f>VLOOKUP(H196,'Relevé T2_2019'!A2:L837,12,TRUE)</f>
        <v>4881</v>
      </c>
      <c r="AC196" s="56">
        <f>VLOOKUP(H196,Feuil1!A2:Q837,12,TRUE)</f>
        <v>5230</v>
      </c>
    </row>
    <row r="197" spans="1:29" x14ac:dyDescent="0.25">
      <c r="A197" s="5" t="s">
        <v>100</v>
      </c>
      <c r="B197" s="5" t="str">
        <f>VLOOKUP(C197,'Correspondance DEP_REGION'!1:102,2,FALSE)</f>
        <v>BRETAGNE</v>
      </c>
      <c r="C197" s="5" t="s">
        <v>177</v>
      </c>
      <c r="D197" s="6" t="s">
        <v>178</v>
      </c>
      <c r="E197" s="6" t="s">
        <v>914</v>
      </c>
      <c r="F197" s="6" t="s">
        <v>915</v>
      </c>
      <c r="G197" s="5" t="s">
        <v>916</v>
      </c>
      <c r="H197" s="23">
        <v>26350008400011</v>
      </c>
      <c r="I197" s="5" t="s">
        <v>50</v>
      </c>
      <c r="J197" s="5" t="s">
        <v>19</v>
      </c>
      <c r="K197" s="5"/>
      <c r="L197" s="53">
        <f>VLOOKUP(H197,Feuil1!A2:Q837,5,TRUE)</f>
        <v>3019</v>
      </c>
      <c r="M197" s="5">
        <f>VLOOKUP(H197,Feuil1!A2:Q837,6,TRUE)</f>
        <v>3019</v>
      </c>
      <c r="N197" s="49">
        <f>VLOOKUP(H197,Feuil1!A2:Q837,7,TRUE)</f>
        <v>1</v>
      </c>
      <c r="O197" s="7" t="str">
        <f>VLOOKUP(H197,Feuil1!A2:Q837,4,TRUE)</f>
        <v>1</v>
      </c>
      <c r="P197" s="7">
        <v>1485</v>
      </c>
      <c r="Q197" s="7">
        <v>1485</v>
      </c>
      <c r="R197" s="49">
        <f>VLOOKUP(H197,'Relevé T2_2019'!A2:G835,7,TRUE)</f>
        <v>0.99780000000000002</v>
      </c>
      <c r="S197" s="8">
        <v>1</v>
      </c>
      <c r="T197" s="8">
        <f>VLOOKUP(H197,'Relevé T4_2018'!A2:G835,7,TRUE)</f>
        <v>0.51266500178380303</v>
      </c>
      <c r="U197" s="8">
        <f t="shared" si="9"/>
        <v>0.48733499821619697</v>
      </c>
      <c r="V197" s="8">
        <f t="shared" si="10"/>
        <v>0.48733499821619697</v>
      </c>
      <c r="W197" s="7">
        <v>2113</v>
      </c>
      <c r="X197" s="7">
        <f>VLOOKUP(H197,'Relevé T2_2019'!A2:L837,11,TRUE)</f>
        <v>1807</v>
      </c>
      <c r="Y197" s="60">
        <f>VLOOKUP(H197,Feuil1!A2:Q837,11,TRUE)</f>
        <v>1909</v>
      </c>
      <c r="Z197" s="60">
        <f t="shared" si="11"/>
        <v>5829</v>
      </c>
      <c r="AA197" s="14">
        <v>0.42289562289562299</v>
      </c>
      <c r="AB197" s="14">
        <f>VLOOKUP(H197,'Relevé T2_2019'!A2:L837,12,TRUE)</f>
        <v>-0.32347435419999998</v>
      </c>
      <c r="AC197" s="56">
        <f>VLOOKUP(H197,Feuil1!A2:Q837,12,TRUE)</f>
        <v>-0.36767141437562101</v>
      </c>
    </row>
    <row r="198" spans="1:29" x14ac:dyDescent="0.25">
      <c r="A198" s="5" t="s">
        <v>100</v>
      </c>
      <c r="B198" s="5" t="str">
        <f>VLOOKUP(C198,'Correspondance DEP_REGION'!1:102,2,FALSE)</f>
        <v>BRETAGNE</v>
      </c>
      <c r="C198" s="5" t="s">
        <v>177</v>
      </c>
      <c r="D198" s="6" t="s">
        <v>178</v>
      </c>
      <c r="E198" s="6" t="s">
        <v>911</v>
      </c>
      <c r="F198" s="6" t="s">
        <v>912</v>
      </c>
      <c r="G198" s="5" t="s">
        <v>913</v>
      </c>
      <c r="H198" s="23">
        <v>26350007600017</v>
      </c>
      <c r="I198" s="5" t="s">
        <v>50</v>
      </c>
      <c r="J198" s="5" t="s">
        <v>19</v>
      </c>
      <c r="K198" s="5" t="s">
        <v>9</v>
      </c>
      <c r="L198" s="53">
        <f>VLOOKUP(H198,Feuil1!A2:Q837,5,TRUE)</f>
        <v>24093</v>
      </c>
      <c r="M198" s="5">
        <f>VLOOKUP(H198,Feuil1!A2:Q837,6,TRUE)</f>
        <v>24076</v>
      </c>
      <c r="N198" s="49">
        <f>VLOOKUP(H198,Feuil1!A2:Q837,7,TRUE)</f>
        <v>0.99929999999999997</v>
      </c>
      <c r="O198" s="7" t="str">
        <f>VLOOKUP(H198,Feuil1!A2:Q837,4,TRUE)</f>
        <v>1</v>
      </c>
      <c r="P198" s="7">
        <v>16107</v>
      </c>
      <c r="Q198" s="7">
        <v>16072</v>
      </c>
      <c r="R198" s="49">
        <f>VLOOKUP(H198,'Relevé T2_2019'!A2:G835,7,TRUE)</f>
        <v>0.99790000000000001</v>
      </c>
      <c r="S198" s="8">
        <v>0.99782703172533704</v>
      </c>
      <c r="T198" s="8">
        <f>VLOOKUP(H198,'Relevé T4_2018'!A2:G835,7,TRUE)</f>
        <v>0.99368662712837208</v>
      </c>
      <c r="U198" s="8">
        <f t="shared" si="9"/>
        <v>4.1404045969649639E-3</v>
      </c>
      <c r="V198" s="8">
        <f t="shared" si="10"/>
        <v>5.6133728716278863E-3</v>
      </c>
      <c r="W198" s="7">
        <v>15671</v>
      </c>
      <c r="X198" s="7">
        <f>VLOOKUP(H198,'Relevé T2_2019'!A2:L837,11,TRUE)</f>
        <v>14405</v>
      </c>
      <c r="Y198" s="60">
        <f>VLOOKUP(H198,Feuil1!A2:Q837,11,TRUE)</f>
        <v>15538</v>
      </c>
      <c r="Z198" s="60">
        <f t="shared" si="11"/>
        <v>45614</v>
      </c>
      <c r="AA198" s="14">
        <v>-2.4950223992035801E-2</v>
      </c>
      <c r="AB198" s="14">
        <f>VLOOKUP(H198,'Relevé T2_2019'!A2:L837,12,TRUE)</f>
        <v>-0.46127379480000003</v>
      </c>
      <c r="AC198" s="56">
        <f>VLOOKUP(H198,Feuil1!A2:Q837,12,TRUE)</f>
        <v>-0.35462701445422801</v>
      </c>
    </row>
    <row r="199" spans="1:29" x14ac:dyDescent="0.25">
      <c r="A199" s="5" t="s">
        <v>100</v>
      </c>
      <c r="B199" s="5" t="str">
        <f>VLOOKUP(C199,'Correspondance DEP_REGION'!1:102,2,FALSE)</f>
        <v>BRETAGNE</v>
      </c>
      <c r="C199" s="5" t="s">
        <v>177</v>
      </c>
      <c r="D199" s="6" t="s">
        <v>178</v>
      </c>
      <c r="E199" s="6" t="s">
        <v>179</v>
      </c>
      <c r="F199" s="6" t="s">
        <v>180</v>
      </c>
      <c r="G199" s="5" t="s">
        <v>181</v>
      </c>
      <c r="H199" s="23">
        <v>20003041900010</v>
      </c>
      <c r="I199" s="5" t="s">
        <v>57</v>
      </c>
      <c r="J199" s="5" t="s">
        <v>19</v>
      </c>
      <c r="K199" s="5"/>
      <c r="L199" s="53">
        <f>VLOOKUP(H199,Feuil1!A2:Q837,5,TRUE)</f>
        <v>2666</v>
      </c>
      <c r="M199" s="5">
        <f>VLOOKUP(H199,Feuil1!A2:Q837,6,TRUE)</f>
        <v>2664</v>
      </c>
      <c r="N199" s="49">
        <f>VLOOKUP(H199,Feuil1!A2:Q837,7,TRUE)</f>
        <v>0.99919999999999998</v>
      </c>
      <c r="O199" s="7" t="str">
        <f>VLOOKUP(H199,Feuil1!A2:Q837,4,TRUE)</f>
        <v>1</v>
      </c>
      <c r="P199" s="7">
        <v>978</v>
      </c>
      <c r="Q199" s="7">
        <v>975</v>
      </c>
      <c r="R199" s="49">
        <f>VLOOKUP(H199,'Relevé T2_2019'!A2:G835,7,TRUE)</f>
        <v>0.997</v>
      </c>
      <c r="S199" s="8">
        <v>0.996932515337423</v>
      </c>
      <c r="T199" s="8">
        <f>VLOOKUP(H199,'Relevé T4_2018'!A2:G835,7,TRUE)</f>
        <v>0.97169485674835998</v>
      </c>
      <c r="U199" s="8">
        <f t="shared" si="9"/>
        <v>2.5237658589063017E-2</v>
      </c>
      <c r="V199" s="8">
        <f t="shared" si="10"/>
        <v>2.7505143251639996E-2</v>
      </c>
      <c r="W199" s="7">
        <v>1680</v>
      </c>
      <c r="X199" s="7">
        <f>VLOOKUP(H199,'Relevé T2_2019'!A2:L837,11,TRUE)</f>
        <v>1460</v>
      </c>
      <c r="Y199" s="60">
        <f>VLOOKUP(H199,Feuil1!A2:Q837,11,TRUE)</f>
        <v>1526</v>
      </c>
      <c r="Z199" s="60">
        <f t="shared" si="11"/>
        <v>4666</v>
      </c>
      <c r="AA199" s="14">
        <v>0.72307692307692295</v>
      </c>
      <c r="AB199" s="14">
        <f>VLOOKUP(H199,'Relevé T2_2019'!A2:L837,12,TRUE)</f>
        <v>-0.37068965520000002</v>
      </c>
      <c r="AC199" s="56">
        <f>VLOOKUP(H199,Feuil1!A2:Q837,12,TRUE)</f>
        <v>-0.42717717717717701</v>
      </c>
    </row>
    <row r="200" spans="1:29" x14ac:dyDescent="0.25">
      <c r="A200" s="5" t="s">
        <v>100</v>
      </c>
      <c r="B200" s="5" t="str">
        <f>VLOOKUP(C200,'Correspondance DEP_REGION'!1:102,2,FALSE)</f>
        <v>BRETAGNE</v>
      </c>
      <c r="C200" s="5" t="s">
        <v>177</v>
      </c>
      <c r="D200" s="6" t="s">
        <v>178</v>
      </c>
      <c r="E200" s="6" t="s">
        <v>900</v>
      </c>
      <c r="F200" s="6" t="s">
        <v>391</v>
      </c>
      <c r="G200" s="5" t="s">
        <v>920</v>
      </c>
      <c r="H200" s="23">
        <v>26350011800017</v>
      </c>
      <c r="I200" s="5" t="s">
        <v>57</v>
      </c>
      <c r="J200" s="5"/>
      <c r="K200" s="5"/>
      <c r="L200" s="53">
        <f>VLOOKUP(H200,Feuil1!A2:Q837,5,TRUE)</f>
        <v>1330</v>
      </c>
      <c r="M200" s="5">
        <f>VLOOKUP(H200,Feuil1!A2:Q837,6,TRUE)</f>
        <v>1319</v>
      </c>
      <c r="N200" s="49">
        <f>VLOOKUP(H200,Feuil1!A2:Q837,7,TRUE)</f>
        <v>0.99170000000000003</v>
      </c>
      <c r="O200" s="7" t="str">
        <f>VLOOKUP(H200,Feuil1!A2:Q837,4,TRUE)</f>
        <v>1</v>
      </c>
      <c r="P200" s="7">
        <v>746</v>
      </c>
      <c r="Q200" s="7">
        <v>734</v>
      </c>
      <c r="R200" s="49">
        <f>VLOOKUP(H200,'Relevé T2_2019'!A2:G835,7,TRUE)</f>
        <v>0.99219999999999997</v>
      </c>
      <c r="S200" s="8">
        <v>0.98391420911528105</v>
      </c>
      <c r="T200" s="8">
        <f>VLOOKUP(H200,'Relevé T4_2018'!A2:G835,7,TRUE)</f>
        <v>0.94644870349492705</v>
      </c>
      <c r="U200" s="8">
        <f t="shared" si="9"/>
        <v>3.7465505620354E-2</v>
      </c>
      <c r="V200" s="8">
        <f t="shared" si="10"/>
        <v>4.525129650507298E-2</v>
      </c>
      <c r="W200" s="7">
        <v>904</v>
      </c>
      <c r="X200" s="7">
        <f>VLOOKUP(H200,'Relevé T2_2019'!A2:L837,11,TRUE)</f>
        <v>697</v>
      </c>
      <c r="Y200" s="60">
        <f>VLOOKUP(H200,Feuil1!A2:Q837,11,TRUE)</f>
        <v>749</v>
      </c>
      <c r="Z200" s="60">
        <f t="shared" si="11"/>
        <v>2350</v>
      </c>
      <c r="AA200" s="14">
        <v>0.231607629427793</v>
      </c>
      <c r="AB200" s="14">
        <f>VLOOKUP(H200,'Relevé T2_2019'!A2:L837,12,TRUE)</f>
        <v>-0.45376175549999997</v>
      </c>
      <c r="AC200" s="56">
        <f>VLOOKUP(H200,Feuil1!A2:Q837,12,TRUE)</f>
        <v>-0.43214556482183503</v>
      </c>
    </row>
    <row r="201" spans="1:29" ht="27.6" x14ac:dyDescent="0.25">
      <c r="A201" s="5" t="s">
        <v>100</v>
      </c>
      <c r="B201" s="5" t="str">
        <f>VLOOKUP(C201,'Correspondance DEP_REGION'!1:102,2,FALSE)</f>
        <v>BRETAGNE</v>
      </c>
      <c r="C201" s="5" t="s">
        <v>177</v>
      </c>
      <c r="D201" s="6" t="s">
        <v>178</v>
      </c>
      <c r="E201" s="6" t="s">
        <v>900</v>
      </c>
      <c r="F201" s="6" t="s">
        <v>901</v>
      </c>
      <c r="G201" s="5" t="s">
        <v>902</v>
      </c>
      <c r="H201" s="23">
        <v>26350001900017</v>
      </c>
      <c r="I201" s="5" t="s">
        <v>57</v>
      </c>
      <c r="J201" s="5"/>
      <c r="K201" s="5"/>
      <c r="L201" s="53">
        <f>VLOOKUP(H201,Feuil1!A2:Q837,5,TRUE)</f>
        <v>913</v>
      </c>
      <c r="M201" s="5">
        <f>VLOOKUP(H201,Feuil1!A2:Q837,6,TRUE)</f>
        <v>903</v>
      </c>
      <c r="N201" s="49">
        <f>VLOOKUP(H201,Feuil1!A2:Q837,7,TRUE)</f>
        <v>0.98899999999999999</v>
      </c>
      <c r="O201" s="7" t="str">
        <f>VLOOKUP(H201,Feuil1!A2:Q837,4,TRUE)</f>
        <v>1</v>
      </c>
      <c r="P201" s="7">
        <v>555</v>
      </c>
      <c r="Q201" s="7">
        <v>545</v>
      </c>
      <c r="R201" s="49">
        <f>VLOOKUP(H201,'Relevé T2_2019'!A2:G835,7,TRUE)</f>
        <v>0.98109999999999997</v>
      </c>
      <c r="S201" s="8">
        <v>0.98198198198198205</v>
      </c>
      <c r="T201" s="8">
        <f>VLOOKUP(H201,'Relevé T4_2018'!A2:G835,7,TRUE)</f>
        <v>0.94548872180451105</v>
      </c>
      <c r="U201" s="8">
        <f t="shared" si="9"/>
        <v>3.649326017747101E-2</v>
      </c>
      <c r="V201" s="8">
        <f t="shared" si="10"/>
        <v>4.3511278195488945E-2</v>
      </c>
      <c r="W201" s="7">
        <v>979</v>
      </c>
      <c r="X201" s="7">
        <f>VLOOKUP(H201,'Relevé T2_2019'!A2:L837,11,TRUE)</f>
        <v>857</v>
      </c>
      <c r="Y201" s="60">
        <f>VLOOKUP(H201,Feuil1!A2:Q837,11,TRUE)</f>
        <v>836</v>
      </c>
      <c r="Z201" s="60">
        <f t="shared" si="11"/>
        <v>2672</v>
      </c>
      <c r="AA201" s="14">
        <v>0.79633027522935795</v>
      </c>
      <c r="AB201" s="14">
        <f>VLOOKUP(H201,'Relevé T2_2019'!A2:L837,12,TRUE)</f>
        <v>-0.1325910931</v>
      </c>
      <c r="AC201" s="56">
        <f>VLOOKUP(H201,Feuil1!A2:Q837,12,TRUE)</f>
        <v>-7.4197120708748607E-2</v>
      </c>
    </row>
    <row r="202" spans="1:29" ht="27.6" x14ac:dyDescent="0.25">
      <c r="A202" s="5" t="s">
        <v>100</v>
      </c>
      <c r="B202" s="5" t="str">
        <f>VLOOKUP(C202,'Correspondance DEP_REGION'!1:102,2,FALSE)</f>
        <v>BRETAGNE</v>
      </c>
      <c r="C202" s="5" t="s">
        <v>177</v>
      </c>
      <c r="D202" s="6" t="s">
        <v>178</v>
      </c>
      <c r="E202" s="6" t="s">
        <v>903</v>
      </c>
      <c r="F202" s="6" t="s">
        <v>380</v>
      </c>
      <c r="G202" s="5" t="s">
        <v>904</v>
      </c>
      <c r="H202" s="23">
        <v>26350002700010</v>
      </c>
      <c r="I202" s="5" t="s">
        <v>57</v>
      </c>
      <c r="J202" s="5"/>
      <c r="K202" s="5"/>
      <c r="L202" s="53">
        <f>VLOOKUP(H202,Feuil1!A2:Q837,5,TRUE)</f>
        <v>1052</v>
      </c>
      <c r="M202" s="5">
        <f>VLOOKUP(H202,Feuil1!A2:Q837,6,TRUE)</f>
        <v>1026</v>
      </c>
      <c r="N202" s="49">
        <f>VLOOKUP(H202,Feuil1!A2:Q837,7,TRUE)</f>
        <v>0.97529999999999994</v>
      </c>
      <c r="O202" s="7" t="str">
        <f>VLOOKUP(H202,Feuil1!A2:Q837,4,TRUE)</f>
        <v>1</v>
      </c>
      <c r="P202" s="7">
        <v>1007</v>
      </c>
      <c r="Q202" s="7">
        <v>983</v>
      </c>
      <c r="R202" s="49">
        <f>VLOOKUP(H202,'Relevé T2_2019'!A2:G835,7,TRUE)</f>
        <v>0.9788</v>
      </c>
      <c r="S202" s="8">
        <v>0.97616683217477696</v>
      </c>
      <c r="T202" s="8">
        <f>VLOOKUP(H202,'Relevé T4_2018'!A2:G835,7,TRUE)</f>
        <v>0.97952497952497997</v>
      </c>
      <c r="U202" s="8">
        <f t="shared" si="9"/>
        <v>-3.3581473502030112E-3</v>
      </c>
      <c r="V202" s="8">
        <f t="shared" si="10"/>
        <v>-4.2249795249800215E-3</v>
      </c>
      <c r="W202" s="7">
        <v>943</v>
      </c>
      <c r="X202" s="7">
        <f>VLOOKUP(H202,'Relevé T2_2019'!A2:L837,11,TRUE)</f>
        <v>753</v>
      </c>
      <c r="Y202" s="60">
        <f>VLOOKUP(H202,Feuil1!A2:Q837,11,TRUE)</f>
        <v>840</v>
      </c>
      <c r="Z202" s="60">
        <f t="shared" si="11"/>
        <v>2536</v>
      </c>
      <c r="AA202" s="14">
        <v>-4.0691759918616503E-2</v>
      </c>
      <c r="AB202" s="14">
        <f>VLOOKUP(H202,'Relevé T2_2019'!A2:L837,12,TRUE)</f>
        <v>-0.34805194810000001</v>
      </c>
      <c r="AC202" s="56">
        <f>VLOOKUP(H202,Feuil1!A2:Q837,12,TRUE)</f>
        <v>-0.181286549707602</v>
      </c>
    </row>
    <row r="203" spans="1:29" x14ac:dyDescent="0.25">
      <c r="A203" s="5" t="s">
        <v>100</v>
      </c>
      <c r="B203" s="5" t="str">
        <f>VLOOKUP(C203,'Correspondance DEP_REGION'!1:102,2,FALSE)</f>
        <v>BRETAGNE</v>
      </c>
      <c r="C203" s="5" t="s">
        <v>177</v>
      </c>
      <c r="D203" s="6" t="s">
        <v>178</v>
      </c>
      <c r="E203" s="6" t="s">
        <v>903</v>
      </c>
      <c r="F203" s="6" t="s">
        <v>232</v>
      </c>
      <c r="G203" s="5" t="s">
        <v>905</v>
      </c>
      <c r="H203" s="23">
        <v>26350003500013</v>
      </c>
      <c r="I203" s="5" t="s">
        <v>57</v>
      </c>
      <c r="J203" s="5"/>
      <c r="K203" s="5"/>
      <c r="L203" s="53">
        <f>VLOOKUP(H203,Feuil1!A2:Q837,5,TRUE)</f>
        <v>1269</v>
      </c>
      <c r="M203" s="5">
        <f>VLOOKUP(H203,Feuil1!A2:Q837,6,TRUE)</f>
        <v>1212</v>
      </c>
      <c r="N203" s="49">
        <f>VLOOKUP(H203,Feuil1!A2:Q837,7,TRUE)</f>
        <v>0.95509999999999995</v>
      </c>
      <c r="O203" s="7" t="str">
        <f>VLOOKUP(H203,Feuil1!A2:Q837,4,TRUE)</f>
        <v>1</v>
      </c>
      <c r="P203" s="7">
        <v>623</v>
      </c>
      <c r="Q203" s="7">
        <v>591</v>
      </c>
      <c r="R203" s="49">
        <f>VLOOKUP(H203,'Relevé T2_2019'!A2:G835,7,TRUE)</f>
        <v>0.96350000000000002</v>
      </c>
      <c r="S203" s="8">
        <v>0.94863563402889295</v>
      </c>
      <c r="T203" s="8">
        <f>VLOOKUP(H203,'Relevé T4_2018'!A2:G835,7,TRUE)</f>
        <v>0.96174220129487908</v>
      </c>
      <c r="U203" s="8">
        <f t="shared" si="9"/>
        <v>-1.3106567265986135E-2</v>
      </c>
      <c r="V203" s="8">
        <f t="shared" si="10"/>
        <v>-6.6422012948791354E-3</v>
      </c>
      <c r="W203" s="7">
        <v>795</v>
      </c>
      <c r="X203" s="7">
        <f>VLOOKUP(H203,'Relevé T2_2019'!A2:L837,11,TRUE)</f>
        <v>686</v>
      </c>
      <c r="Y203" s="60">
        <f>VLOOKUP(H203,Feuil1!A2:Q837,11,TRUE)</f>
        <v>786</v>
      </c>
      <c r="Z203" s="60">
        <f t="shared" si="11"/>
        <v>2267</v>
      </c>
      <c r="AA203" s="14">
        <v>0.34517766497461899</v>
      </c>
      <c r="AB203" s="14">
        <f>VLOOKUP(H203,'Relevé T2_2019'!A2:L837,12,TRUE)</f>
        <v>-0.50036416610000001</v>
      </c>
      <c r="AC203" s="56">
        <f>VLOOKUP(H203,Feuil1!A2:Q837,12,TRUE)</f>
        <v>-0.35148514851485102</v>
      </c>
    </row>
    <row r="204" spans="1:29" ht="27.6" x14ac:dyDescent="0.25">
      <c r="A204" s="5" t="s">
        <v>100</v>
      </c>
      <c r="B204" s="5" t="str">
        <f>VLOOKUP(C204,'Correspondance DEP_REGION'!1:102,2,FALSE)</f>
        <v>BRETAGNE</v>
      </c>
      <c r="C204" s="5" t="s">
        <v>177</v>
      </c>
      <c r="D204" s="6" t="s">
        <v>178</v>
      </c>
      <c r="E204" s="6" t="s">
        <v>917</v>
      </c>
      <c r="F204" s="6" t="s">
        <v>523</v>
      </c>
      <c r="G204" s="5" t="s">
        <v>918</v>
      </c>
      <c r="H204" s="23">
        <v>26350009200014</v>
      </c>
      <c r="I204" s="5" t="s">
        <v>919</v>
      </c>
      <c r="J204" s="5"/>
      <c r="K204" s="5"/>
      <c r="L204" s="53">
        <f>VLOOKUP(H204,Feuil1!A2:Q837,5,TRUE)</f>
        <v>839</v>
      </c>
      <c r="M204" s="5">
        <f>VLOOKUP(H204,Feuil1!A2:Q837,6,TRUE)</f>
        <v>800</v>
      </c>
      <c r="N204" s="49">
        <f>VLOOKUP(H204,Feuil1!A2:Q837,7,TRUE)</f>
        <v>0.95350000000000001</v>
      </c>
      <c r="O204" s="7" t="str">
        <f>VLOOKUP(H204,Feuil1!A2:Q837,4,TRUE)</f>
        <v>1</v>
      </c>
      <c r="P204" s="7">
        <v>438</v>
      </c>
      <c r="Q204" s="7">
        <v>405</v>
      </c>
      <c r="R204" s="49">
        <f>VLOOKUP(H204,'Relevé T2_2019'!A2:G835,7,TRUE)</f>
        <v>0.98019999999999996</v>
      </c>
      <c r="S204" s="8">
        <v>0.92465753424657504</v>
      </c>
      <c r="T204" s="8">
        <f>VLOOKUP(H204,'Relevé T4_2018'!A2:G835,7,TRUE)</f>
        <v>0.97133406835722103</v>
      </c>
      <c r="U204" s="8">
        <f t="shared" si="9"/>
        <v>-4.6676534110645984E-2</v>
      </c>
      <c r="V204" s="8">
        <f t="shared" si="10"/>
        <v>-1.7834068357221011E-2</v>
      </c>
      <c r="W204" s="7">
        <v>368</v>
      </c>
      <c r="X204" s="7">
        <f>VLOOKUP(H204,'Relevé T2_2019'!A2:L837,11,TRUE)</f>
        <v>333</v>
      </c>
      <c r="Y204" s="60">
        <f>VLOOKUP(H204,Feuil1!A2:Q837,11,TRUE)</f>
        <v>290</v>
      </c>
      <c r="Z204" s="60">
        <f t="shared" si="11"/>
        <v>991</v>
      </c>
      <c r="AA204" s="14">
        <v>-9.1358024691357995E-2</v>
      </c>
      <c r="AB204" s="14">
        <f>VLOOKUP(H204,'Relevé T2_2019'!A2:L837,12,TRUE)</f>
        <v>-0.62709966409999995</v>
      </c>
      <c r="AC204" s="56">
        <f>VLOOKUP(H204,Feuil1!A2:Q837,12,TRUE)</f>
        <v>-0.63749999999999996</v>
      </c>
    </row>
    <row r="205" spans="1:29" x14ac:dyDescent="0.25">
      <c r="A205" s="5" t="s">
        <v>100</v>
      </c>
      <c r="B205" s="5" t="str">
        <f>VLOOKUP(C205,'Correspondance DEP_REGION'!1:102,2,FALSE)</f>
        <v>BRETAGNE</v>
      </c>
      <c r="C205" s="5" t="s">
        <v>177</v>
      </c>
      <c r="D205" s="6" t="s">
        <v>178</v>
      </c>
      <c r="E205" s="6" t="s">
        <v>911</v>
      </c>
      <c r="F205" s="6" t="s">
        <v>924</v>
      </c>
      <c r="G205" s="5" t="s">
        <v>925</v>
      </c>
      <c r="H205" s="23">
        <v>26350014200017</v>
      </c>
      <c r="I205" s="5" t="s">
        <v>18</v>
      </c>
      <c r="J205" s="5" t="s">
        <v>19</v>
      </c>
      <c r="K205" s="5"/>
      <c r="L205" s="53">
        <f>VLOOKUP(H205,Feuil1!A2:Q837,5,TRUE)</f>
        <v>5805</v>
      </c>
      <c r="M205" s="5">
        <f>VLOOKUP(H205,Feuil1!A2:Q837,6,TRUE)</f>
        <v>4928</v>
      </c>
      <c r="N205" s="49">
        <f>VLOOKUP(H205,Feuil1!A2:Q837,7,TRUE)</f>
        <v>0.84889999999999999</v>
      </c>
      <c r="O205" s="7" t="str">
        <f>VLOOKUP(H205,Feuil1!A2:Q837,4,TRUE)</f>
        <v>1</v>
      </c>
      <c r="P205" s="7">
        <v>3239</v>
      </c>
      <c r="Q205" s="7">
        <v>2488</v>
      </c>
      <c r="R205" s="49">
        <f>VLOOKUP(H205,'Relevé T2_2019'!A2:G835,7,TRUE)</f>
        <v>0.86650000000000005</v>
      </c>
      <c r="S205" s="8">
        <v>0.76813831429453505</v>
      </c>
      <c r="T205" s="8">
        <f>VLOOKUP(H205,'Relevé T4_2018'!A2:G835,7,TRUE)</f>
        <v>0.82406086543033807</v>
      </c>
      <c r="U205" s="8">
        <f t="shared" si="9"/>
        <v>-5.5922551135803023E-2</v>
      </c>
      <c r="V205" s="8">
        <f t="shared" si="10"/>
        <v>2.4839134569661914E-2</v>
      </c>
      <c r="W205" s="7">
        <v>2917</v>
      </c>
      <c r="X205" s="7">
        <f>VLOOKUP(H205,'Relevé T2_2019'!A2:L837,11,TRUE)</f>
        <v>2455</v>
      </c>
      <c r="Y205" s="60">
        <f>VLOOKUP(H205,Feuil1!A2:Q837,11,TRUE)</f>
        <v>2659</v>
      </c>
      <c r="Z205" s="60">
        <f t="shared" si="11"/>
        <v>8031</v>
      </c>
      <c r="AA205" s="14">
        <v>0.172427652733119</v>
      </c>
      <c r="AB205" s="14">
        <f>VLOOKUP(H205,'Relevé T2_2019'!A2:L837,12,TRUE)</f>
        <v>-0.57348853369999997</v>
      </c>
      <c r="AC205" s="56">
        <f>VLOOKUP(H205,Feuil1!A2:Q837,12,TRUE)</f>
        <v>-0.46043019480519498</v>
      </c>
    </row>
    <row r="206" spans="1:29" ht="27.6" x14ac:dyDescent="0.25">
      <c r="A206" s="5" t="s">
        <v>100</v>
      </c>
      <c r="B206" s="5" t="str">
        <f>VLOOKUP(C206,'Correspondance DEP_REGION'!1:102,2,FALSE)</f>
        <v>BRETAGNE</v>
      </c>
      <c r="C206" s="5" t="s">
        <v>177</v>
      </c>
      <c r="D206" s="6" t="s">
        <v>178</v>
      </c>
      <c r="E206" s="6" t="s">
        <v>906</v>
      </c>
      <c r="F206" s="6" t="s">
        <v>95</v>
      </c>
      <c r="G206" s="5" t="s">
        <v>926</v>
      </c>
      <c r="H206" s="23">
        <v>26350585100059</v>
      </c>
      <c r="I206" s="5" t="s">
        <v>50</v>
      </c>
      <c r="J206" s="5"/>
      <c r="K206" s="5"/>
      <c r="L206" s="53">
        <f>VLOOKUP(H206,Feuil1!A2:Q837,5,TRUE)</f>
        <v>800</v>
      </c>
      <c r="M206" s="5">
        <f>VLOOKUP(H206,Feuil1!A2:Q837,6,TRUE)</f>
        <v>224</v>
      </c>
      <c r="N206" s="49">
        <f>VLOOKUP(H206,Feuil1!A2:Q837,7,TRUE)</f>
        <v>0.28000000000000003</v>
      </c>
      <c r="O206" s="7" t="str">
        <f>VLOOKUP(H206,Feuil1!A2:Q837,4,TRUE)</f>
        <v>0</v>
      </c>
      <c r="P206" s="7">
        <v>501</v>
      </c>
      <c r="Q206" s="7">
        <v>254</v>
      </c>
      <c r="R206" s="49">
        <f>VLOOKUP(H206,'Relevé T2_2019'!A2:G835,7,TRUE)</f>
        <v>0.5625</v>
      </c>
      <c r="S206" s="8">
        <v>0.50698602794411196</v>
      </c>
      <c r="T206" s="8">
        <f>VLOOKUP(H206,'Relevé T4_2018'!A2:G835,7,TRUE)</f>
        <v>0.36712749615975404</v>
      </c>
      <c r="U206" s="8">
        <f t="shared" si="9"/>
        <v>0.13985853178435792</v>
      </c>
      <c r="V206" s="8">
        <f t="shared" si="10"/>
        <v>-8.7127496159754014E-2</v>
      </c>
      <c r="W206" s="7">
        <v>354</v>
      </c>
      <c r="X206" s="7">
        <f>VLOOKUP(H206,'Relevé T2_2019'!A2:L837,11,TRUE)</f>
        <v>296</v>
      </c>
      <c r="Y206" s="60">
        <f>VLOOKUP(H206,Feuil1!A2:Q837,11,TRUE)</f>
        <v>311</v>
      </c>
      <c r="Z206" s="60">
        <f t="shared" si="11"/>
        <v>961</v>
      </c>
      <c r="AA206" s="14">
        <v>0.39370078740157499</v>
      </c>
      <c r="AB206" s="14">
        <f>VLOOKUP(H206,'Relevé T2_2019'!A2:L837,12,TRUE)</f>
        <v>0.1340996169</v>
      </c>
      <c r="AC206" s="56">
        <f>VLOOKUP(H206,Feuil1!A2:Q837,12,TRUE)</f>
        <v>0.38839285714285698</v>
      </c>
    </row>
    <row r="207" spans="1:29" x14ac:dyDescent="0.25">
      <c r="A207" s="5" t="s">
        <v>100</v>
      </c>
      <c r="B207" s="5" t="str">
        <f>VLOOKUP(C207,'Correspondance DEP_REGION'!1:102,2,FALSE)</f>
        <v>BRETAGNE</v>
      </c>
      <c r="C207" s="5" t="s">
        <v>177</v>
      </c>
      <c r="D207" s="6" t="s">
        <v>178</v>
      </c>
      <c r="E207" s="6" t="s">
        <v>900</v>
      </c>
      <c r="F207" s="6" t="s">
        <v>909</v>
      </c>
      <c r="G207" s="5" t="s">
        <v>910</v>
      </c>
      <c r="H207" s="23">
        <v>26350006800014</v>
      </c>
      <c r="I207" s="5" t="s">
        <v>50</v>
      </c>
      <c r="J207" s="5" t="s">
        <v>19</v>
      </c>
      <c r="K207" s="5"/>
      <c r="L207" s="53">
        <f>VLOOKUP(H207,Feuil1!A2:Q837,5,TRUE)</f>
        <v>3352</v>
      </c>
      <c r="M207" s="5">
        <f>VLOOKUP(H207,Feuil1!A2:Q837,6,TRUE)</f>
        <v>665</v>
      </c>
      <c r="N207" s="49">
        <f>VLOOKUP(H207,Feuil1!A2:Q837,7,TRUE)</f>
        <v>0.19839999999999999</v>
      </c>
      <c r="O207" s="7" t="str">
        <f>VLOOKUP(H207,Feuil1!A2:Q837,4,TRUE)</f>
        <v>0</v>
      </c>
      <c r="P207" s="7">
        <v>1685</v>
      </c>
      <c r="Q207" s="7">
        <v>671</v>
      </c>
      <c r="R207" s="49">
        <f>VLOOKUP(H207,'Relevé T2_2019'!A2:G835,7,TRUE)</f>
        <v>0.18340000000000001</v>
      </c>
      <c r="S207" s="8">
        <v>0.398219584569733</v>
      </c>
      <c r="T207" s="8">
        <f>VLOOKUP(H207,'Relevé T4_2018'!A2:G835,7,TRUE)</f>
        <v>0.21501819384717202</v>
      </c>
      <c r="U207" s="8">
        <f t="shared" si="9"/>
        <v>0.18320139072256098</v>
      </c>
      <c r="V207" s="8">
        <f t="shared" si="10"/>
        <v>-1.661819384717203E-2</v>
      </c>
      <c r="W207" s="7">
        <v>1996</v>
      </c>
      <c r="X207" s="7">
        <f>VLOOKUP(H207,'Relevé T2_2019'!A2:L837,11,TRUE)</f>
        <v>1797</v>
      </c>
      <c r="Y207" s="60">
        <f>VLOOKUP(H207,Feuil1!A2:Q837,11,TRUE)</f>
        <v>1879</v>
      </c>
      <c r="Z207" s="60">
        <f t="shared" si="11"/>
        <v>5672</v>
      </c>
      <c r="AA207" s="14">
        <v>1.9746646795827101</v>
      </c>
      <c r="AB207" s="14">
        <f>VLOOKUP(H207,'Relevé T2_2019'!A2:L837,12,TRUE)</f>
        <v>1.8166144201000001</v>
      </c>
      <c r="AC207" s="56">
        <f>VLOOKUP(H207,Feuil1!A2:Q837,12,TRUE)</f>
        <v>1.8255639097744401</v>
      </c>
    </row>
    <row r="208" spans="1:29" x14ac:dyDescent="0.25">
      <c r="A208" s="5" t="s">
        <v>100</v>
      </c>
      <c r="B208" s="5" t="str">
        <f>VLOOKUP(C208,'Correspondance DEP_REGION'!1:102,2,FALSE)</f>
        <v>BRETAGNE</v>
      </c>
      <c r="C208" s="5" t="s">
        <v>177</v>
      </c>
      <c r="D208" s="6" t="s">
        <v>178</v>
      </c>
      <c r="E208" s="6" t="s">
        <v>921</v>
      </c>
      <c r="F208" s="6" t="s">
        <v>922</v>
      </c>
      <c r="G208" s="5" t="s">
        <v>923</v>
      </c>
      <c r="H208" s="23">
        <v>26350012600010</v>
      </c>
      <c r="I208" s="5" t="s">
        <v>50</v>
      </c>
      <c r="J208" s="5" t="s">
        <v>19</v>
      </c>
      <c r="K208" s="5"/>
      <c r="L208" s="53">
        <f>VLOOKUP(H208,Feuil1!A2:Q837,5,TRUE)</f>
        <v>3250</v>
      </c>
      <c r="M208" s="5">
        <f>VLOOKUP(H208,Feuil1!A2:Q837,6,TRUE)</f>
        <v>500</v>
      </c>
      <c r="N208" s="49">
        <f>VLOOKUP(H208,Feuil1!A2:Q837,7,TRUE)</f>
        <v>0.15379999999999999</v>
      </c>
      <c r="O208" s="7" t="str">
        <f>VLOOKUP(H208,Feuil1!A2:Q837,4,TRUE)</f>
        <v>0</v>
      </c>
      <c r="P208" s="7">
        <v>1753</v>
      </c>
      <c r="Q208" s="7">
        <v>484</v>
      </c>
      <c r="R208" s="49">
        <f>VLOOKUP(H208,'Relevé T2_2019'!A2:G835,7,TRUE)</f>
        <v>0.17130000000000001</v>
      </c>
      <c r="S208" s="8">
        <v>0.27609811751283497</v>
      </c>
      <c r="T208" s="8">
        <f>VLOOKUP(H208,'Relevé T4_2018'!A2:G835,7,TRUE)</f>
        <v>0.16507633587786302</v>
      </c>
      <c r="U208" s="8">
        <f t="shared" si="9"/>
        <v>0.11102178163497195</v>
      </c>
      <c r="V208" s="8">
        <f t="shared" si="10"/>
        <v>-1.1276335877863031E-2</v>
      </c>
      <c r="W208" s="7">
        <v>2277</v>
      </c>
      <c r="X208" s="7">
        <f>VLOOKUP(H208,'Relevé T2_2019'!A2:L837,11,TRUE)</f>
        <v>2167</v>
      </c>
      <c r="Y208" s="60">
        <f>VLOOKUP(H208,Feuil1!A2:Q837,11,TRUE)</f>
        <v>2124</v>
      </c>
      <c r="Z208" s="60">
        <f t="shared" si="11"/>
        <v>6568</v>
      </c>
      <c r="AA208" s="14">
        <v>3.7045454545454501</v>
      </c>
      <c r="AB208" s="14">
        <f>VLOOKUP(H208,'Relevé T2_2019'!A2:L837,12,TRUE)</f>
        <v>3.2159533074</v>
      </c>
      <c r="AC208" s="56">
        <f>VLOOKUP(H208,Feuil1!A2:Q837,12,TRUE)</f>
        <v>3.2480000000000002</v>
      </c>
    </row>
    <row r="209" spans="1:29" x14ac:dyDescent="0.25">
      <c r="A209" s="5" t="s">
        <v>100</v>
      </c>
      <c r="B209" s="5" t="str">
        <f>VLOOKUP(C209,'Correspondance DEP_REGION'!1:102,2,FALSE)</f>
        <v>BRETAGNE</v>
      </c>
      <c r="C209" s="5" t="s">
        <v>177</v>
      </c>
      <c r="D209" s="6" t="s">
        <v>178</v>
      </c>
      <c r="E209" s="6" t="s">
        <v>906</v>
      </c>
      <c r="F209" s="6" t="s">
        <v>907</v>
      </c>
      <c r="G209" s="5" t="s">
        <v>908</v>
      </c>
      <c r="H209" s="23">
        <v>26350005000012</v>
      </c>
      <c r="I209" s="5" t="s">
        <v>50</v>
      </c>
      <c r="J209" s="5" t="s">
        <v>19</v>
      </c>
      <c r="K209" s="5" t="s">
        <v>9</v>
      </c>
      <c r="L209" s="53">
        <f>VLOOKUP(H209,Feuil1!A2:Q837,5,TRUE)</f>
        <v>6036</v>
      </c>
      <c r="M209" s="5">
        <f>VLOOKUP(H209,Feuil1!A2:Q837,6,TRUE)</f>
        <v>803</v>
      </c>
      <c r="N209" s="49">
        <f>VLOOKUP(H209,Feuil1!A2:Q837,7,TRUE)</f>
        <v>0.13300000000000001</v>
      </c>
      <c r="O209" s="7" t="str">
        <f>VLOOKUP(H209,Feuil1!A2:Q837,4,TRUE)</f>
        <v>1</v>
      </c>
      <c r="P209" s="7">
        <v>2707</v>
      </c>
      <c r="Q209" s="7">
        <v>701</v>
      </c>
      <c r="R209" s="49">
        <f>VLOOKUP(H209,'Relevé T2_2019'!A2:G835,7,TRUE)</f>
        <v>0.12590000000000001</v>
      </c>
      <c r="S209" s="8">
        <v>0.25895825637236802</v>
      </c>
      <c r="T209" s="8">
        <f>VLOOKUP(H209,'Relevé T4_2018'!A2:G835,7,TRUE)</f>
        <v>0.14192221391174301</v>
      </c>
      <c r="U209" s="8">
        <f t="shared" si="9"/>
        <v>0.11703604246062502</v>
      </c>
      <c r="V209" s="8">
        <f t="shared" si="10"/>
        <v>-8.9222139117429988E-3</v>
      </c>
      <c r="W209" s="7">
        <v>3444</v>
      </c>
      <c r="X209" s="7">
        <f>VLOOKUP(H209,'Relevé T2_2019'!A2:L837,11,TRUE)</f>
        <v>3090</v>
      </c>
      <c r="Y209" s="60">
        <f>VLOOKUP(H209,Feuil1!A2:Q837,11,TRUE)</f>
        <v>3408</v>
      </c>
      <c r="Z209" s="60">
        <f t="shared" si="11"/>
        <v>9942</v>
      </c>
      <c r="AA209" s="14">
        <v>3.9129814550641902</v>
      </c>
      <c r="AB209" s="14">
        <f>VLOOKUP(H209,'Relevé T2_2019'!A2:L837,12,TRUE)</f>
        <v>3.0339425587000002</v>
      </c>
      <c r="AC209" s="56">
        <f>VLOOKUP(H209,Feuil1!A2:Q837,12,TRUE)</f>
        <v>3.24408468244085</v>
      </c>
    </row>
    <row r="210" spans="1:29" x14ac:dyDescent="0.25">
      <c r="A210" s="5" t="s">
        <v>100</v>
      </c>
      <c r="B210" s="5" t="str">
        <f>VLOOKUP(C210,'Correspondance DEP_REGION'!1:102,2,FALSE)</f>
        <v>BRETAGNE</v>
      </c>
      <c r="C210" s="5" t="s">
        <v>1258</v>
      </c>
      <c r="D210" s="6" t="s">
        <v>1259</v>
      </c>
      <c r="E210" s="6" t="s">
        <v>1260</v>
      </c>
      <c r="F210" s="6" t="s">
        <v>596</v>
      </c>
      <c r="G210" s="5" t="s">
        <v>1263</v>
      </c>
      <c r="H210" s="23">
        <v>26560004900018</v>
      </c>
      <c r="I210" s="5" t="s">
        <v>50</v>
      </c>
      <c r="J210" s="5"/>
      <c r="K210" s="5"/>
      <c r="L210" s="53">
        <f>VLOOKUP(H210,Feuil1!A2:Q837,5,TRUE)</f>
        <v>216</v>
      </c>
      <c r="M210" s="5">
        <f>VLOOKUP(H210,Feuil1!A2:Q837,6,TRUE)</f>
        <v>216</v>
      </c>
      <c r="N210" s="49">
        <f>VLOOKUP(H210,Feuil1!A2:Q837,7,TRUE)</f>
        <v>1</v>
      </c>
      <c r="O210" s="7" t="str">
        <f>VLOOKUP(H210,Feuil1!A2:Q837,4,TRUE)</f>
        <v>1</v>
      </c>
      <c r="P210" s="7">
        <v>274</v>
      </c>
      <c r="Q210" s="7">
        <v>274</v>
      </c>
      <c r="R210" s="49">
        <f>VLOOKUP(H210,'Relevé T2_2019'!A2:G835,7,TRUE)</f>
        <v>1</v>
      </c>
      <c r="S210" s="8">
        <v>1</v>
      </c>
      <c r="T210" s="8">
        <f>VLOOKUP(H210,'Relevé T4_2018'!A2:G835,7,TRUE)</f>
        <v>0.89575289575289607</v>
      </c>
      <c r="U210" s="8">
        <f t="shared" si="9"/>
        <v>0.10424710424710393</v>
      </c>
      <c r="V210" s="8">
        <f t="shared" si="10"/>
        <v>0.10424710424710393</v>
      </c>
      <c r="W210" s="7">
        <v>414</v>
      </c>
      <c r="X210" s="7">
        <f>VLOOKUP(H210,'Relevé T2_2019'!A2:L837,11,TRUE)</f>
        <v>286</v>
      </c>
      <c r="Y210" s="60">
        <f>VLOOKUP(H210,Feuil1!A2:Q837,11,TRUE)</f>
        <v>295</v>
      </c>
      <c r="Z210" s="60">
        <f t="shared" si="11"/>
        <v>995</v>
      </c>
      <c r="AA210" s="14">
        <v>0.51094890510948898</v>
      </c>
      <c r="AB210" s="14">
        <f>VLOOKUP(H210,'Relevé T2_2019'!A2:L837,12,TRUE)</f>
        <v>-3.0508474599999998E-2</v>
      </c>
      <c r="AC210" s="56">
        <f>VLOOKUP(H210,Feuil1!A2:Q837,12,TRUE)</f>
        <v>0.36574074074074098</v>
      </c>
    </row>
    <row r="211" spans="1:29" x14ac:dyDescent="0.25">
      <c r="A211" s="5" t="s">
        <v>100</v>
      </c>
      <c r="B211" s="5" t="str">
        <f>VLOOKUP(C211,'Correspondance DEP_REGION'!1:102,2,FALSE)</f>
        <v>BRETAGNE</v>
      </c>
      <c r="C211" s="5" t="s">
        <v>1258</v>
      </c>
      <c r="D211" s="6" t="s">
        <v>1259</v>
      </c>
      <c r="E211" s="6" t="s">
        <v>1264</v>
      </c>
      <c r="F211" s="6" t="s">
        <v>1278</v>
      </c>
      <c r="G211" s="5" t="s">
        <v>1279</v>
      </c>
      <c r="H211" s="23">
        <v>26561337200019</v>
      </c>
      <c r="I211" s="5" t="s">
        <v>50</v>
      </c>
      <c r="J211" s="5" t="s">
        <v>19</v>
      </c>
      <c r="K211" s="5" t="s">
        <v>9</v>
      </c>
      <c r="L211" s="53">
        <f>VLOOKUP(H211,Feuil1!A2:Q837,5,TRUE)</f>
        <v>9294</v>
      </c>
      <c r="M211" s="5">
        <f>VLOOKUP(H211,Feuil1!A2:Q837,6,TRUE)</f>
        <v>9291</v>
      </c>
      <c r="N211" s="49">
        <f>VLOOKUP(H211,Feuil1!A2:Q837,7,TRUE)</f>
        <v>0.99970000000000003</v>
      </c>
      <c r="O211" s="7" t="str">
        <f>VLOOKUP(H211,Feuil1!A2:Q837,4,TRUE)</f>
        <v>1</v>
      </c>
      <c r="P211" s="7">
        <v>5073</v>
      </c>
      <c r="Q211" s="7">
        <v>5071</v>
      </c>
      <c r="R211" s="49">
        <f>VLOOKUP(H211,'Relevé T2_2019'!A2:G835,7,TRUE)</f>
        <v>1</v>
      </c>
      <c r="S211" s="8">
        <v>0.99960575596294099</v>
      </c>
      <c r="T211" s="8">
        <f>VLOOKUP(H211,'Relevé T4_2018'!A2:G835,7,TRUE)</f>
        <v>0.125765560461473</v>
      </c>
      <c r="U211" s="8">
        <f t="shared" si="9"/>
        <v>0.87384019550146796</v>
      </c>
      <c r="V211" s="8">
        <f t="shared" si="10"/>
        <v>0.87393443953852701</v>
      </c>
      <c r="W211" s="7">
        <v>5551</v>
      </c>
      <c r="X211" s="7">
        <f>VLOOKUP(H211,'Relevé T2_2019'!A2:L837,11,TRUE)</f>
        <v>4927</v>
      </c>
      <c r="Y211" s="60">
        <f>VLOOKUP(H211,Feuil1!A2:Q837,11,TRUE)</f>
        <v>4932</v>
      </c>
      <c r="Z211" s="60">
        <f t="shared" si="11"/>
        <v>15410</v>
      </c>
      <c r="AA211" s="14">
        <v>9.4655886412936305E-2</v>
      </c>
      <c r="AB211" s="14">
        <f>VLOOKUP(H211,'Relevé T2_2019'!A2:L837,12,TRUE)</f>
        <v>-0.47890005289999998</v>
      </c>
      <c r="AC211" s="56">
        <f>VLOOKUP(H211,Feuil1!A2:Q837,12,TRUE)</f>
        <v>-0.46916370681304498</v>
      </c>
    </row>
    <row r="212" spans="1:29" x14ac:dyDescent="0.25">
      <c r="A212" s="5" t="s">
        <v>100</v>
      </c>
      <c r="B212" s="5" t="str">
        <f>VLOOKUP(C212,'Correspondance DEP_REGION'!1:102,2,FALSE)</f>
        <v>BRETAGNE</v>
      </c>
      <c r="C212" s="5" t="s">
        <v>1258</v>
      </c>
      <c r="D212" s="6" t="s">
        <v>1259</v>
      </c>
      <c r="E212" s="6" t="s">
        <v>1274</v>
      </c>
      <c r="F212" s="6" t="s">
        <v>69</v>
      </c>
      <c r="G212" s="5" t="s">
        <v>1275</v>
      </c>
      <c r="H212" s="23">
        <v>26560043700064</v>
      </c>
      <c r="I212" s="5" t="s">
        <v>38</v>
      </c>
      <c r="J212" s="5"/>
      <c r="K212" s="5"/>
      <c r="L212" s="53">
        <f>VLOOKUP(H212,Feuil1!A2:Q837,5,TRUE)</f>
        <v>383</v>
      </c>
      <c r="M212" s="5">
        <f>VLOOKUP(H212,Feuil1!A2:Q837,6,TRUE)</f>
        <v>357</v>
      </c>
      <c r="N212" s="49">
        <f>VLOOKUP(H212,Feuil1!A2:Q837,7,TRUE)</f>
        <v>0.93210000000000004</v>
      </c>
      <c r="O212" s="7" t="str">
        <f>VLOOKUP(H212,Feuil1!A2:Q837,4,TRUE)</f>
        <v>0</v>
      </c>
      <c r="P212" s="7">
        <v>342</v>
      </c>
      <c r="Q212" s="7">
        <v>318</v>
      </c>
      <c r="R212" s="49">
        <f>VLOOKUP(H212,'Relevé T2_2019'!A2:G835,7,TRUE)</f>
        <v>0.92910000000000004</v>
      </c>
      <c r="S212" s="8">
        <v>0.929824561403509</v>
      </c>
      <c r="T212" s="8">
        <f>VLOOKUP(H212,'Relevé T4_2018'!A2:G835,7,TRUE)</f>
        <v>0.94819819819819806</v>
      </c>
      <c r="U212" s="8">
        <f t="shared" si="9"/>
        <v>-1.8373636794689063E-2</v>
      </c>
      <c r="V212" s="8">
        <f t="shared" si="10"/>
        <v>-1.6098198198198022E-2</v>
      </c>
      <c r="W212" s="7">
        <v>397</v>
      </c>
      <c r="X212" s="7">
        <f>VLOOKUP(H212,'Relevé T2_2019'!A2:L837,11,TRUE)</f>
        <v>322</v>
      </c>
      <c r="Y212" s="60">
        <f>VLOOKUP(H212,Feuil1!A2:Q837,11,TRUE)</f>
        <v>308</v>
      </c>
      <c r="Z212" s="60">
        <f t="shared" si="11"/>
        <v>1027</v>
      </c>
      <c r="AA212" s="14">
        <v>0.24842767295597501</v>
      </c>
      <c r="AB212" s="14">
        <f>VLOOKUP(H212,'Relevé T2_2019'!A2:L837,12,TRUE)</f>
        <v>-0.12261580380000001</v>
      </c>
      <c r="AC212" s="56">
        <f>VLOOKUP(H212,Feuil1!A2:Q837,12,TRUE)</f>
        <v>-0.13725490196078399</v>
      </c>
    </row>
    <row r="213" spans="1:29" x14ac:dyDescent="0.25">
      <c r="A213" s="5" t="s">
        <v>100</v>
      </c>
      <c r="B213" s="5" t="str">
        <f>VLOOKUP(C213,'Correspondance DEP_REGION'!1:102,2,FALSE)</f>
        <v>BRETAGNE</v>
      </c>
      <c r="C213" s="5" t="s">
        <v>1258</v>
      </c>
      <c r="D213" s="6" t="s">
        <v>1259</v>
      </c>
      <c r="E213" s="6" t="s">
        <v>1269</v>
      </c>
      <c r="F213" s="6" t="s">
        <v>1270</v>
      </c>
      <c r="G213" s="5" t="s">
        <v>1271</v>
      </c>
      <c r="H213" s="23">
        <v>26560026200017</v>
      </c>
      <c r="I213" s="5" t="s">
        <v>38</v>
      </c>
      <c r="J213" s="5" t="s">
        <v>19</v>
      </c>
      <c r="K213" s="5"/>
      <c r="L213" s="53">
        <f>VLOOKUP(H213,Feuil1!A2:Q837,5,TRUE)</f>
        <v>1102</v>
      </c>
      <c r="M213" s="5">
        <f>VLOOKUP(H213,Feuil1!A2:Q837,6,TRUE)</f>
        <v>1038</v>
      </c>
      <c r="N213" s="49">
        <f>VLOOKUP(H213,Feuil1!A2:Q837,7,TRUE)</f>
        <v>0.94189999999999996</v>
      </c>
      <c r="O213" s="7" t="str">
        <f>VLOOKUP(H213,Feuil1!A2:Q837,4,TRUE)</f>
        <v>1</v>
      </c>
      <c r="P213" s="7">
        <v>409</v>
      </c>
      <c r="Q213" s="7">
        <v>360</v>
      </c>
      <c r="R213" s="49">
        <f>VLOOKUP(H213,'Relevé T2_2019'!A2:G835,7,TRUE)</f>
        <v>0.94359999999999999</v>
      </c>
      <c r="S213" s="8">
        <v>0.88019559902200495</v>
      </c>
      <c r="T213" s="8">
        <f>VLOOKUP(H213,'Relevé T4_2018'!A2:G835,7,TRUE)</f>
        <v>0.94235203689469604</v>
      </c>
      <c r="U213" s="8">
        <f t="shared" si="9"/>
        <v>-6.2156437872691095E-2</v>
      </c>
      <c r="V213" s="8">
        <f t="shared" si="10"/>
        <v>-4.5203689469608399E-4</v>
      </c>
      <c r="W213" s="7">
        <v>377</v>
      </c>
      <c r="X213" s="7">
        <f>VLOOKUP(H213,'Relevé T2_2019'!A2:L837,11,TRUE)</f>
        <v>411</v>
      </c>
      <c r="Y213" s="60">
        <f>VLOOKUP(H213,Feuil1!A2:Q837,11,TRUE)</f>
        <v>402</v>
      </c>
      <c r="Z213" s="60">
        <f t="shared" si="11"/>
        <v>1190</v>
      </c>
      <c r="AA213" s="14">
        <v>4.7222222222222297E-2</v>
      </c>
      <c r="AB213" s="14">
        <f>VLOOKUP(H213,'Relevé T2_2019'!A2:L837,12,TRUE)</f>
        <v>-0.53664036079999999</v>
      </c>
      <c r="AC213" s="56">
        <f>VLOOKUP(H213,Feuil1!A2:Q837,12,TRUE)</f>
        <v>-0.61271676300578004</v>
      </c>
    </row>
    <row r="214" spans="1:29" x14ac:dyDescent="0.25">
      <c r="A214" s="5" t="s">
        <v>100</v>
      </c>
      <c r="B214" s="5" t="str">
        <f>VLOOKUP(C214,'Correspondance DEP_REGION'!1:102,2,FALSE)</f>
        <v>BRETAGNE</v>
      </c>
      <c r="C214" s="5" t="s">
        <v>1258</v>
      </c>
      <c r="D214" s="6" t="s">
        <v>1259</v>
      </c>
      <c r="E214" s="6" t="s">
        <v>1260</v>
      </c>
      <c r="F214" s="6" t="s">
        <v>1261</v>
      </c>
      <c r="G214" s="5" t="s">
        <v>1262</v>
      </c>
      <c r="H214" s="23">
        <v>26560002300013</v>
      </c>
      <c r="I214" s="5" t="s">
        <v>50</v>
      </c>
      <c r="J214" s="5" t="s">
        <v>19</v>
      </c>
      <c r="K214" s="5"/>
      <c r="L214" s="53">
        <f>VLOOKUP(H214,Feuil1!A2:Q837,5,TRUE)</f>
        <v>4001</v>
      </c>
      <c r="M214" s="5">
        <f>VLOOKUP(H214,Feuil1!A2:Q837,6,TRUE)</f>
        <v>543</v>
      </c>
      <c r="N214" s="49">
        <f>VLOOKUP(H214,Feuil1!A2:Q837,7,TRUE)</f>
        <v>0.13569999999999999</v>
      </c>
      <c r="O214" s="7" t="str">
        <f>VLOOKUP(H214,Feuil1!A2:Q837,4,TRUE)</f>
        <v>1</v>
      </c>
      <c r="P214" s="7">
        <v>1203</v>
      </c>
      <c r="Q214" s="7">
        <v>526</v>
      </c>
      <c r="R214" s="49">
        <f>VLOOKUP(H214,'Relevé T2_2019'!A2:G835,7,TRUE)</f>
        <v>0.15740000000000001</v>
      </c>
      <c r="S214" s="8">
        <v>0.43724023275145502</v>
      </c>
      <c r="T214" s="8">
        <f>VLOOKUP(H214,'Relevé T4_2018'!A2:G835,7,TRUE)</f>
        <v>0.18375368490009802</v>
      </c>
      <c r="U214" s="8">
        <f t="shared" si="9"/>
        <v>0.25348654785135699</v>
      </c>
      <c r="V214" s="8">
        <f t="shared" si="10"/>
        <v>-4.8053684900098037E-2</v>
      </c>
      <c r="W214" s="7">
        <v>2263</v>
      </c>
      <c r="X214" s="7">
        <f>VLOOKUP(H214,'Relevé T2_2019'!A2:L837,11,TRUE)</f>
        <v>1776</v>
      </c>
      <c r="Y214" s="60">
        <f>VLOOKUP(H214,Feuil1!A2:Q837,11,TRUE)</f>
        <v>1915</v>
      </c>
      <c r="Z214" s="60">
        <f t="shared" si="11"/>
        <v>5954</v>
      </c>
      <c r="AA214" s="14">
        <v>3.3022813688212902</v>
      </c>
      <c r="AB214" s="14">
        <f>VLOOKUP(H214,'Relevé T2_2019'!A2:L837,12,TRUE)</f>
        <v>2.0886956522000002</v>
      </c>
      <c r="AC214" s="56">
        <f>VLOOKUP(H214,Feuil1!A2:Q837,12,TRUE)</f>
        <v>2.5267034990791899</v>
      </c>
    </row>
    <row r="215" spans="1:29" x14ac:dyDescent="0.25">
      <c r="A215" s="5" t="s">
        <v>100</v>
      </c>
      <c r="B215" s="5" t="str">
        <f>VLOOKUP(C215,'Correspondance DEP_REGION'!1:102,2,FALSE)</f>
        <v>BRETAGNE</v>
      </c>
      <c r="C215" s="5" t="s">
        <v>1258</v>
      </c>
      <c r="D215" s="6" t="s">
        <v>1259</v>
      </c>
      <c r="E215" s="6" t="s">
        <v>1272</v>
      </c>
      <c r="F215" s="6" t="s">
        <v>63</v>
      </c>
      <c r="G215" s="5" t="s">
        <v>1273</v>
      </c>
      <c r="H215" s="23">
        <v>26560034600018</v>
      </c>
      <c r="I215" s="5" t="s">
        <v>50</v>
      </c>
      <c r="J215" s="5"/>
      <c r="K215" s="5"/>
      <c r="L215" s="53">
        <f>VLOOKUP(H215,Feuil1!A2:Q837,5,TRUE)</f>
        <v>1112</v>
      </c>
      <c r="M215" s="5">
        <f>VLOOKUP(H215,Feuil1!A2:Q837,6,TRUE)</f>
        <v>311</v>
      </c>
      <c r="N215" s="49">
        <f>VLOOKUP(H215,Feuil1!A2:Q837,7,TRUE)</f>
        <v>0.2797</v>
      </c>
      <c r="O215" s="7" t="str">
        <f>VLOOKUP(H215,Feuil1!A2:Q837,4,TRUE)</f>
        <v>0</v>
      </c>
      <c r="P215" s="7">
        <v>815</v>
      </c>
      <c r="Q215" s="7">
        <v>293</v>
      </c>
      <c r="R215" s="49">
        <f>VLOOKUP(H215,'Relevé T2_2019'!A2:G835,7,TRUE)</f>
        <v>0.39229999999999998</v>
      </c>
      <c r="S215" s="8">
        <v>0.35950920245398799</v>
      </c>
      <c r="T215" s="8">
        <f>VLOOKUP(H215,'Relevé T4_2018'!A2:G835,7,TRUE)</f>
        <v>0.40298507462686606</v>
      </c>
      <c r="U215" s="8">
        <f t="shared" si="9"/>
        <v>-4.3475872172878072E-2</v>
      </c>
      <c r="V215" s="8">
        <f t="shared" si="10"/>
        <v>-0.12328507462686605</v>
      </c>
      <c r="W215" s="7">
        <v>222</v>
      </c>
      <c r="X215" s="7">
        <f>VLOOKUP(H215,'Relevé T2_2019'!A2:L837,11,TRUE)</f>
        <v>267</v>
      </c>
      <c r="Y215" s="60">
        <f>VLOOKUP(H215,Feuil1!A2:Q837,11,TRUE)</f>
        <v>225</v>
      </c>
      <c r="Z215" s="60">
        <f t="shared" si="11"/>
        <v>714</v>
      </c>
      <c r="AA215" s="14">
        <v>-0.24232081911262801</v>
      </c>
      <c r="AB215" s="14">
        <f>VLOOKUP(H215,'Relevé T2_2019'!A2:L837,12,TRUE)</f>
        <v>-0.15772870659999999</v>
      </c>
      <c r="AC215" s="56">
        <f>VLOOKUP(H215,Feuil1!A2:Q837,12,TRUE)</f>
        <v>-0.27652733118971101</v>
      </c>
    </row>
    <row r="216" spans="1:29" x14ac:dyDescent="0.25">
      <c r="A216" s="5" t="s">
        <v>100</v>
      </c>
      <c r="B216" s="5" t="str">
        <f>VLOOKUP(C216,'Correspondance DEP_REGION'!1:102,2,FALSE)</f>
        <v>BRETAGNE</v>
      </c>
      <c r="C216" s="5" t="s">
        <v>1258</v>
      </c>
      <c r="D216" s="6" t="s">
        <v>1259</v>
      </c>
      <c r="E216" s="6" t="s">
        <v>1264</v>
      </c>
      <c r="F216" s="6" t="s">
        <v>1265</v>
      </c>
      <c r="G216" s="5" t="s">
        <v>1266</v>
      </c>
      <c r="H216" s="23">
        <v>26560005600013</v>
      </c>
      <c r="I216" s="5" t="s">
        <v>50</v>
      </c>
      <c r="J216" s="5" t="s">
        <v>19</v>
      </c>
      <c r="K216" s="5"/>
      <c r="L216" s="53">
        <f>VLOOKUP(H216,Feuil1!A2:Q837,5,TRUE)</f>
        <v>2094</v>
      </c>
      <c r="M216" s="5">
        <f>VLOOKUP(H216,Feuil1!A2:Q837,6,TRUE)</f>
        <v>296</v>
      </c>
      <c r="N216" s="49">
        <f>VLOOKUP(H216,Feuil1!A2:Q837,7,TRUE)</f>
        <v>0.1414</v>
      </c>
      <c r="O216" s="7" t="str">
        <f>VLOOKUP(H216,Feuil1!A2:Q837,4,TRUE)</f>
        <v>0</v>
      </c>
      <c r="P216" s="7">
        <v>1294</v>
      </c>
      <c r="Q216" s="7">
        <v>382</v>
      </c>
      <c r="R216" s="49">
        <f>VLOOKUP(H216,'Relevé T2_2019'!A2:G835,7,TRUE)</f>
        <v>0.152</v>
      </c>
      <c r="S216" s="8">
        <v>0.295208655332303</v>
      </c>
      <c r="T216" s="8">
        <f>VLOOKUP(H216,'Relevé T4_2018'!A2:G835,7,TRUE)</f>
        <v>0.24827245804541001</v>
      </c>
      <c r="U216" s="8">
        <f t="shared" si="9"/>
        <v>4.6936197286892994E-2</v>
      </c>
      <c r="V216" s="8">
        <f t="shared" si="10"/>
        <v>-0.10687245804541001</v>
      </c>
      <c r="W216" s="7">
        <v>786</v>
      </c>
      <c r="X216" s="7">
        <f>VLOOKUP(H216,'Relevé T2_2019'!A2:L837,11,TRUE)</f>
        <v>887</v>
      </c>
      <c r="Y216" s="60">
        <f>VLOOKUP(H216,Feuil1!A2:Q837,11,TRUE)</f>
        <v>978</v>
      </c>
      <c r="Z216" s="60">
        <f t="shared" si="11"/>
        <v>2651</v>
      </c>
      <c r="AA216" s="14">
        <v>1.05759162303665</v>
      </c>
      <c r="AB216" s="14">
        <f>VLOOKUP(H216,'Relevé T2_2019'!A2:L837,12,TRUE)</f>
        <v>1.2064676617000001</v>
      </c>
      <c r="AC216" s="56">
        <f>VLOOKUP(H216,Feuil1!A2:Q837,12,TRUE)</f>
        <v>2.3040540540540499</v>
      </c>
    </row>
    <row r="217" spans="1:29" x14ac:dyDescent="0.25">
      <c r="A217" s="5" t="s">
        <v>100</v>
      </c>
      <c r="B217" s="5" t="str">
        <f>VLOOKUP(C217,'Correspondance DEP_REGION'!1:102,2,FALSE)</f>
        <v>BRETAGNE</v>
      </c>
      <c r="C217" s="5" t="s">
        <v>1258</v>
      </c>
      <c r="D217" s="6" t="s">
        <v>1259</v>
      </c>
      <c r="E217" s="6" t="s">
        <v>1267</v>
      </c>
      <c r="F217" s="6" t="s">
        <v>1280</v>
      </c>
      <c r="G217" s="5" t="s">
        <v>1281</v>
      </c>
      <c r="H217" s="23">
        <v>26561343000130</v>
      </c>
      <c r="I217" s="5" t="s">
        <v>50</v>
      </c>
      <c r="J217" s="5" t="s">
        <v>19</v>
      </c>
      <c r="K217" s="5" t="s">
        <v>9</v>
      </c>
      <c r="L217" s="53">
        <f>VLOOKUP(H217,Feuil1!A2:Q837,5,TRUE)</f>
        <v>5934</v>
      </c>
      <c r="M217" s="5">
        <f>VLOOKUP(H217,Feuil1!A2:Q837,6,TRUE)</f>
        <v>5930</v>
      </c>
      <c r="N217" s="49">
        <f>VLOOKUP(H217,Feuil1!A2:Q837,7,TRUE)</f>
        <v>0.99929999999999997</v>
      </c>
      <c r="O217" s="7" t="str">
        <f>VLOOKUP(H217,Feuil1!A2:Q837,4,TRUE)</f>
        <v>1</v>
      </c>
      <c r="P217" s="7">
        <v>2025</v>
      </c>
      <c r="Q217" s="7">
        <v>516</v>
      </c>
      <c r="R217" s="49">
        <f>VLOOKUP(H217,'Relevé T2_2019'!A2:G835,7,TRUE)</f>
        <v>0.28489999999999999</v>
      </c>
      <c r="S217" s="8">
        <v>0.25481481481481499</v>
      </c>
      <c r="T217" s="8">
        <f>VLOOKUP(H217,'Relevé T4_2018'!A2:G835,7,TRUE)</f>
        <v>0.153343498148552</v>
      </c>
      <c r="U217" s="8">
        <f t="shared" si="9"/>
        <v>0.101471316666263</v>
      </c>
      <c r="V217" s="8">
        <f t="shared" si="10"/>
        <v>0.845956501851448</v>
      </c>
      <c r="W217" s="7">
        <v>3247</v>
      </c>
      <c r="X217" s="7">
        <f>VLOOKUP(H217,'Relevé T2_2019'!A2:L837,11,TRUE)</f>
        <v>2955</v>
      </c>
      <c r="Y217" s="60">
        <f>VLOOKUP(H217,Feuil1!A2:Q837,11,TRUE)</f>
        <v>3520</v>
      </c>
      <c r="Z217" s="60">
        <f t="shared" si="11"/>
        <v>9722</v>
      </c>
      <c r="AA217" s="14">
        <v>5.2926356589147296</v>
      </c>
      <c r="AB217" s="14">
        <f>VLOOKUP(H217,'Relevé T2_2019'!A2:L837,12,TRUE)</f>
        <v>0.78765880219999995</v>
      </c>
      <c r="AC217" s="56">
        <f>VLOOKUP(H217,Feuil1!A2:Q837,12,TRUE)</f>
        <v>-0.40640809443507597</v>
      </c>
    </row>
    <row r="218" spans="1:29" x14ac:dyDescent="0.25">
      <c r="A218" s="5" t="s">
        <v>100</v>
      </c>
      <c r="B218" s="5" t="str">
        <f>VLOOKUP(C218,'Correspondance DEP_REGION'!1:102,2,FALSE)</f>
        <v>BRETAGNE</v>
      </c>
      <c r="C218" s="5" t="s">
        <v>1258</v>
      </c>
      <c r="D218" s="6" t="s">
        <v>1259</v>
      </c>
      <c r="E218" s="6" t="s">
        <v>1269</v>
      </c>
      <c r="F218" s="6" t="s">
        <v>1276</v>
      </c>
      <c r="G218" s="5" t="s">
        <v>1277</v>
      </c>
      <c r="H218" s="23">
        <v>26561334900140</v>
      </c>
      <c r="I218" s="5" t="s">
        <v>38</v>
      </c>
      <c r="J218" s="5" t="s">
        <v>19</v>
      </c>
      <c r="K218" s="5" t="s">
        <v>9</v>
      </c>
      <c r="L218" s="53">
        <f>VLOOKUP(H218,Feuil1!A2:Q837,5,TRUE)</f>
        <v>11360</v>
      </c>
      <c r="M218" s="5">
        <f>VLOOKUP(H218,Feuil1!A2:Q837,6,TRUE)</f>
        <v>7</v>
      </c>
      <c r="N218" s="49">
        <f>VLOOKUP(H218,Feuil1!A2:Q837,7,TRUE)</f>
        <v>5.9999999999999995E-4</v>
      </c>
      <c r="O218" s="7" t="str">
        <f>VLOOKUP(H218,Feuil1!A2:Q837,4,TRUE)</f>
        <v>0</v>
      </c>
      <c r="P218" s="7">
        <v>5015</v>
      </c>
      <c r="Q218" s="7">
        <v>7</v>
      </c>
      <c r="R218" s="49">
        <f>VLOOKUP(H218,'Relevé T2_2019'!A2:G835,7,TRUE)</f>
        <v>5.9999999999999995E-4</v>
      </c>
      <c r="S218" s="8">
        <v>1.39581256231306E-3</v>
      </c>
      <c r="T218" s="8">
        <f>VLOOKUP(H218,'Relevé T4_2018'!A2:G835,7,TRUE)</f>
        <v>5.9114756521096601E-4</v>
      </c>
      <c r="U218" s="8">
        <f t="shared" si="9"/>
        <v>8.04664997102094E-4</v>
      </c>
      <c r="V218" s="8">
        <f t="shared" si="10"/>
        <v>8.8524347890339347E-6</v>
      </c>
      <c r="W218" s="7">
        <v>7720</v>
      </c>
      <c r="X218" s="7">
        <f>VLOOKUP(H218,'Relevé T2_2019'!A2:L837,11,TRUE)</f>
        <v>6126</v>
      </c>
      <c r="Y218" s="60">
        <f>VLOOKUP(H218,Feuil1!A2:Q837,11,TRUE)</f>
        <v>6500</v>
      </c>
      <c r="Z218" s="60">
        <f t="shared" si="11"/>
        <v>20346</v>
      </c>
      <c r="AA218" s="14">
        <v>1101.8571428571399</v>
      </c>
      <c r="AB218" s="14">
        <f>VLOOKUP(H218,'Relevé T2_2019'!A2:L837,12,TRUE)</f>
        <v>1020</v>
      </c>
      <c r="AC218" s="56">
        <f>VLOOKUP(H218,Feuil1!A2:Q837,12,TRUE)</f>
        <v>927.57142857142901</v>
      </c>
    </row>
    <row r="219" spans="1:29" x14ac:dyDescent="0.25">
      <c r="A219" s="5" t="s">
        <v>100</v>
      </c>
      <c r="B219" s="5" t="str">
        <f>VLOOKUP(C219,'Correspondance DEP_REGION'!1:102,2,FALSE)</f>
        <v>BRETAGNE</v>
      </c>
      <c r="C219" s="5" t="s">
        <v>1258</v>
      </c>
      <c r="D219" s="6" t="s">
        <v>1259</v>
      </c>
      <c r="E219" s="6" t="s">
        <v>1267</v>
      </c>
      <c r="F219" s="6" t="s">
        <v>623</v>
      </c>
      <c r="G219" s="5" t="s">
        <v>1268</v>
      </c>
      <c r="H219" s="23">
        <v>26560017100010</v>
      </c>
      <c r="I219" s="5" t="s">
        <v>38</v>
      </c>
      <c r="J219" s="5"/>
      <c r="K219" s="5"/>
      <c r="L219" s="53">
        <f>VLOOKUP(H219,Feuil1!A2:Q837,5,TRUE)</f>
        <v>700</v>
      </c>
      <c r="M219" s="5">
        <f>VLOOKUP(H219,Feuil1!A2:Q837,6,TRUE)</f>
        <v>0</v>
      </c>
      <c r="N219" s="49">
        <f>VLOOKUP(H219,Feuil1!A2:Q837,7,TRUE)</f>
        <v>0</v>
      </c>
      <c r="O219" s="7" t="str">
        <f>VLOOKUP(H219,Feuil1!A2:Q837,4,TRUE)</f>
        <v>0</v>
      </c>
      <c r="P219" s="7">
        <v>535</v>
      </c>
      <c r="Q219" s="7">
        <v>0</v>
      </c>
      <c r="R219" s="49">
        <f>VLOOKUP(H219,'Relevé T2_2019'!A2:G835,7,TRUE)</f>
        <v>0</v>
      </c>
      <c r="S219" s="8">
        <v>0</v>
      </c>
      <c r="T219" s="8">
        <f>VLOOKUP(H219,'Relevé T4_2018'!A2:G835,7,TRUE)</f>
        <v>0</v>
      </c>
      <c r="U219" s="8">
        <f t="shared" si="9"/>
        <v>0</v>
      </c>
      <c r="V219" s="8">
        <f t="shared" si="10"/>
        <v>0</v>
      </c>
      <c r="W219" s="7">
        <v>411</v>
      </c>
      <c r="X219" s="7">
        <f>VLOOKUP(H219,'Relevé T2_2019'!A2:L837,11,TRUE)</f>
        <v>391</v>
      </c>
      <c r="Y219" s="60">
        <f>VLOOKUP(H219,Feuil1!A2:Q837,11,TRUE)</f>
        <v>472</v>
      </c>
      <c r="Z219" s="60">
        <f t="shared" si="11"/>
        <v>1274</v>
      </c>
      <c r="AA219" s="14">
        <v>410</v>
      </c>
      <c r="AB219" s="14">
        <f>VLOOKUP(H219,'Relevé T2_2019'!A2:L837,12,TRUE)</f>
        <v>390</v>
      </c>
      <c r="AC219" s="56">
        <f>VLOOKUP(H219,Feuil1!A2:Q837,12,TRUE)</f>
        <v>472</v>
      </c>
    </row>
    <row r="220" spans="1:29" x14ac:dyDescent="0.25">
      <c r="A220" s="5" t="s">
        <v>100</v>
      </c>
      <c r="B220" s="5" t="str">
        <f>VLOOKUP(C220,'Correspondance DEP_REGION'!1:102,2,FALSE)</f>
        <v>CENTRE</v>
      </c>
      <c r="C220" s="5" t="s">
        <v>625</v>
      </c>
      <c r="D220" s="6" t="s">
        <v>626</v>
      </c>
      <c r="E220" s="6" t="s">
        <v>627</v>
      </c>
      <c r="F220" s="6" t="s">
        <v>634</v>
      </c>
      <c r="G220" s="5" t="s">
        <v>635</v>
      </c>
      <c r="H220" s="23">
        <v>26180023900012</v>
      </c>
      <c r="I220" s="5" t="s">
        <v>50</v>
      </c>
      <c r="J220" s="5" t="s">
        <v>19</v>
      </c>
      <c r="K220" s="5"/>
      <c r="L220" s="53">
        <f>VLOOKUP(H220,Feuil1!A2:Q837,5,TRUE)</f>
        <v>4140</v>
      </c>
      <c r="M220" s="5">
        <f>VLOOKUP(H220,Feuil1!A2:Q837,6,TRUE)</f>
        <v>4132</v>
      </c>
      <c r="N220" s="49">
        <f>VLOOKUP(H220,Feuil1!A2:Q837,7,TRUE)</f>
        <v>0.99809999999999999</v>
      </c>
      <c r="O220" s="7" t="str">
        <f>VLOOKUP(H220,Feuil1!A2:Q837,4,TRUE)</f>
        <v>1</v>
      </c>
      <c r="P220" s="7">
        <v>2507</v>
      </c>
      <c r="Q220" s="7">
        <v>2498</v>
      </c>
      <c r="R220" s="49">
        <f>VLOOKUP(H220,'Relevé T2_2019'!A2:G835,7,TRUE)</f>
        <v>0.99450000000000005</v>
      </c>
      <c r="S220" s="8">
        <v>0.99641005185480702</v>
      </c>
      <c r="T220" s="8">
        <f>VLOOKUP(H220,'Relevé T4_2018'!A2:G835,7,TRUE)</f>
        <v>0.99925473244894902</v>
      </c>
      <c r="U220" s="8">
        <f t="shared" si="9"/>
        <v>-2.8446805941420017E-3</v>
      </c>
      <c r="V220" s="8">
        <f t="shared" si="10"/>
        <v>-1.1547324489490363E-3</v>
      </c>
      <c r="W220" s="7">
        <v>2445</v>
      </c>
      <c r="X220" s="7">
        <f>VLOOKUP(H220,'Relevé T2_2019'!A2:L837,11,TRUE)</f>
        <v>2131</v>
      </c>
      <c r="Y220" s="60">
        <f>VLOOKUP(H220,Feuil1!A2:Q837,11,TRUE)</f>
        <v>2160</v>
      </c>
      <c r="Z220" s="60">
        <f t="shared" si="11"/>
        <v>6736</v>
      </c>
      <c r="AA220" s="14">
        <v>-2.12169735788631E-2</v>
      </c>
      <c r="AB220" s="14">
        <f>VLOOKUP(H220,'Relevé T2_2019'!A2:L837,12,TRUE)</f>
        <v>-0.40574456219999999</v>
      </c>
      <c r="AC220" s="56">
        <f>VLOOKUP(H220,Feuil1!A2:Q837,12,TRUE)</f>
        <v>-0.47725072604065799</v>
      </c>
    </row>
    <row r="221" spans="1:29" ht="27.6" x14ac:dyDescent="0.25">
      <c r="A221" s="5" t="s">
        <v>100</v>
      </c>
      <c r="B221" s="5" t="str">
        <f>VLOOKUP(C221,'Correspondance DEP_REGION'!1:102,2,FALSE)</f>
        <v>CENTRE</v>
      </c>
      <c r="C221" s="5" t="s">
        <v>625</v>
      </c>
      <c r="D221" s="6" t="s">
        <v>626</v>
      </c>
      <c r="E221" s="6" t="s">
        <v>632</v>
      </c>
      <c r="F221" s="6" t="s">
        <v>63</v>
      </c>
      <c r="G221" s="5" t="s">
        <v>633</v>
      </c>
      <c r="H221" s="23">
        <v>26180020500013</v>
      </c>
      <c r="I221" s="5" t="s">
        <v>71</v>
      </c>
      <c r="J221" s="5"/>
      <c r="K221" s="5"/>
      <c r="L221" s="53">
        <f>VLOOKUP(H221,Feuil1!A2:Q837,5,TRUE)</f>
        <v>1167</v>
      </c>
      <c r="M221" s="5">
        <f>VLOOKUP(H221,Feuil1!A2:Q837,6,TRUE)</f>
        <v>1163</v>
      </c>
      <c r="N221" s="49">
        <f>VLOOKUP(H221,Feuil1!A2:Q837,7,TRUE)</f>
        <v>0.99660000000000004</v>
      </c>
      <c r="O221" s="7" t="str">
        <f>VLOOKUP(H221,Feuil1!A2:Q837,4,TRUE)</f>
        <v>1</v>
      </c>
      <c r="P221" s="7">
        <v>670</v>
      </c>
      <c r="Q221" s="7">
        <v>667</v>
      </c>
      <c r="R221" s="49">
        <f>VLOOKUP(H221,'Relevé T2_2019'!A2:G835,7,TRUE)</f>
        <v>0.99580000000000002</v>
      </c>
      <c r="S221" s="8">
        <v>0.99552238805970195</v>
      </c>
      <c r="T221" s="8">
        <f>VLOOKUP(H221,'Relevé T4_2018'!A2:G835,7,TRUE)</f>
        <v>0.99347116430903204</v>
      </c>
      <c r="U221" s="8">
        <f t="shared" si="9"/>
        <v>2.051223750669906E-3</v>
      </c>
      <c r="V221" s="8">
        <f t="shared" si="10"/>
        <v>3.1288356909680015E-3</v>
      </c>
      <c r="W221" s="7">
        <v>735</v>
      </c>
      <c r="X221" s="7">
        <f>VLOOKUP(H221,'Relevé T2_2019'!A2:L837,11,TRUE)</f>
        <v>731</v>
      </c>
      <c r="Y221" s="60">
        <f>VLOOKUP(H221,Feuil1!A2:Q837,11,TRUE)</f>
        <v>702</v>
      </c>
      <c r="Z221" s="60">
        <f t="shared" si="11"/>
        <v>2168</v>
      </c>
      <c r="AA221" s="14">
        <v>0.101949025487256</v>
      </c>
      <c r="AB221" s="14">
        <f>VLOOKUP(H221,'Relevé T2_2019'!A2:L837,12,TRUE)</f>
        <v>-0.23214285709999999</v>
      </c>
      <c r="AC221" s="56">
        <f>VLOOKUP(H221,Feuil1!A2:Q837,12,TRUE)</f>
        <v>-0.39638865004299201</v>
      </c>
    </row>
    <row r="222" spans="1:29" x14ac:dyDescent="0.25">
      <c r="A222" s="5" t="s">
        <v>100</v>
      </c>
      <c r="B222" s="5" t="str">
        <f>VLOOKUP(C222,'Correspondance DEP_REGION'!1:102,2,FALSE)</f>
        <v>CENTRE</v>
      </c>
      <c r="C222" s="5" t="s">
        <v>625</v>
      </c>
      <c r="D222" s="6" t="s">
        <v>626</v>
      </c>
      <c r="E222" s="6" t="s">
        <v>627</v>
      </c>
      <c r="F222" s="6" t="s">
        <v>325</v>
      </c>
      <c r="G222" s="5" t="s">
        <v>636</v>
      </c>
      <c r="H222" s="23">
        <v>26180365400068</v>
      </c>
      <c r="I222" s="5" t="s">
        <v>57</v>
      </c>
      <c r="J222" s="5" t="s">
        <v>19</v>
      </c>
      <c r="K222" s="5"/>
      <c r="L222" s="53">
        <f>VLOOKUP(H222,Feuil1!A2:Q837,5,TRUE)</f>
        <v>3304</v>
      </c>
      <c r="M222" s="5">
        <f>VLOOKUP(H222,Feuil1!A2:Q837,6,TRUE)</f>
        <v>3191</v>
      </c>
      <c r="N222" s="49">
        <f>VLOOKUP(H222,Feuil1!A2:Q837,7,TRUE)</f>
        <v>0.96579999999999999</v>
      </c>
      <c r="O222" s="7" t="str">
        <f>VLOOKUP(H222,Feuil1!A2:Q837,4,TRUE)</f>
        <v>1</v>
      </c>
      <c r="P222" s="7">
        <v>2707</v>
      </c>
      <c r="Q222" s="7">
        <v>2584</v>
      </c>
      <c r="R222" s="49">
        <f>VLOOKUP(H222,'Relevé T2_2019'!A2:G835,7,TRUE)</f>
        <v>0.97040000000000004</v>
      </c>
      <c r="S222" s="8">
        <v>0.95456224602881401</v>
      </c>
      <c r="T222" s="8">
        <f>VLOOKUP(H222,'Relevé T4_2018'!A2:G835,7,TRUE)</f>
        <v>0.89937733499377304</v>
      </c>
      <c r="U222" s="8">
        <f t="shared" si="9"/>
        <v>5.5184911035040973E-2</v>
      </c>
      <c r="V222" s="8">
        <f t="shared" si="10"/>
        <v>6.6422665006226955E-2</v>
      </c>
      <c r="W222" s="7">
        <v>1890</v>
      </c>
      <c r="X222" s="7">
        <f>VLOOKUP(H222,'Relevé T2_2019'!A2:L837,11,TRUE)</f>
        <v>1573</v>
      </c>
      <c r="Y222" s="60">
        <f>VLOOKUP(H222,Feuil1!A2:Q837,11,TRUE)</f>
        <v>1755</v>
      </c>
      <c r="Z222" s="60">
        <f t="shared" si="11"/>
        <v>5218</v>
      </c>
      <c r="AA222" s="14">
        <v>-0.26857585139318901</v>
      </c>
      <c r="AB222" s="14">
        <f>VLOOKUP(H222,'Relevé T2_2019'!A2:L837,12,TRUE)</f>
        <v>-0.57543859649999995</v>
      </c>
      <c r="AC222" s="56">
        <f>VLOOKUP(H222,Feuil1!A2:Q837,12,TRUE)</f>
        <v>-0.450015669069257</v>
      </c>
    </row>
    <row r="223" spans="1:29" x14ac:dyDescent="0.25">
      <c r="A223" s="5" t="s">
        <v>100</v>
      </c>
      <c r="B223" s="5" t="str">
        <f>VLOOKUP(C223,'Correspondance DEP_REGION'!1:102,2,FALSE)</f>
        <v>CENTRE</v>
      </c>
      <c r="C223" s="5" t="s">
        <v>625</v>
      </c>
      <c r="D223" s="6" t="s">
        <v>626</v>
      </c>
      <c r="E223" s="6" t="s">
        <v>627</v>
      </c>
      <c r="F223" s="6" t="s">
        <v>628</v>
      </c>
      <c r="G223" s="5" t="s">
        <v>629</v>
      </c>
      <c r="H223" s="23">
        <v>26180007200124</v>
      </c>
      <c r="I223" s="5"/>
      <c r="J223" s="5" t="s">
        <v>19</v>
      </c>
      <c r="K223" s="5" t="s">
        <v>9</v>
      </c>
      <c r="L223" s="53">
        <f>VLOOKUP(H223,Feuil1!A2:Q837,5,TRUE)</f>
        <v>9311</v>
      </c>
      <c r="M223" s="5">
        <f>VLOOKUP(H223,Feuil1!A2:Q837,6,TRUE)</f>
        <v>8621</v>
      </c>
      <c r="N223" s="49">
        <f>VLOOKUP(H223,Feuil1!A2:Q837,7,TRUE)</f>
        <v>0.92589999999999995</v>
      </c>
      <c r="O223" s="7" t="str">
        <f>VLOOKUP(H223,Feuil1!A2:Q837,4,TRUE)</f>
        <v>1</v>
      </c>
      <c r="P223" s="7">
        <v>4402</v>
      </c>
      <c r="Q223" s="7">
        <v>311</v>
      </c>
      <c r="R223" s="49">
        <f>VLOOKUP(H223,'Relevé T2_2019'!A2:G835,7,TRUE)</f>
        <v>0.92810000000000004</v>
      </c>
      <c r="S223" s="8">
        <v>7.0649704679691006E-2</v>
      </c>
      <c r="T223" s="8">
        <f>VLOOKUP(H223,'Relevé T4_2018'!A2:G835,7,TRUE)</f>
        <v>0</v>
      </c>
      <c r="U223" s="8">
        <f t="shared" si="9"/>
        <v>7.0649704679691006E-2</v>
      </c>
      <c r="V223" s="8">
        <f t="shared" si="10"/>
        <v>0.92589999999999995</v>
      </c>
      <c r="W223" s="7">
        <v>5683</v>
      </c>
      <c r="X223" s="7">
        <f>VLOOKUP(H223,'Relevé T2_2019'!A2:L837,11,TRUE)</f>
        <v>5017</v>
      </c>
      <c r="Y223" s="60">
        <f>VLOOKUP(H223,Feuil1!A2:Q837,11,TRUE)</f>
        <v>5203</v>
      </c>
      <c r="Z223" s="60">
        <f t="shared" si="11"/>
        <v>15903</v>
      </c>
      <c r="AA223" s="14">
        <v>17.273311897106101</v>
      </c>
      <c r="AB223" s="14">
        <f>VLOOKUP(H223,'Relevé T2_2019'!A2:L837,12,TRUE)</f>
        <v>-0.48580506299999998</v>
      </c>
      <c r="AC223" s="56">
        <f>VLOOKUP(H223,Feuil1!A2:Q837,12,TRUE)</f>
        <v>-0.39647372694583</v>
      </c>
    </row>
    <row r="224" spans="1:29" x14ac:dyDescent="0.25">
      <c r="A224" s="5" t="s">
        <v>100</v>
      </c>
      <c r="B224" s="5" t="str">
        <f>VLOOKUP(C224,'Correspondance DEP_REGION'!1:102,2,FALSE)</f>
        <v>CENTRE</v>
      </c>
      <c r="C224" s="5" t="s">
        <v>625</v>
      </c>
      <c r="D224" s="6" t="s">
        <v>626</v>
      </c>
      <c r="E224" s="6" t="s">
        <v>627</v>
      </c>
      <c r="F224" s="6" t="s">
        <v>630</v>
      </c>
      <c r="G224" s="5" t="s">
        <v>631</v>
      </c>
      <c r="H224" s="23">
        <v>26180018900019</v>
      </c>
      <c r="I224" s="5" t="s">
        <v>18</v>
      </c>
      <c r="J224" s="5" t="s">
        <v>19</v>
      </c>
      <c r="K224" s="5"/>
      <c r="L224" s="53">
        <f>VLOOKUP(H224,Feuil1!A2:Q837,5,TRUE)</f>
        <v>2647</v>
      </c>
      <c r="M224" s="5">
        <f>VLOOKUP(H224,Feuil1!A2:Q837,6,TRUE)</f>
        <v>2132</v>
      </c>
      <c r="N224" s="49">
        <f>VLOOKUP(H224,Feuil1!A2:Q837,7,TRUE)</f>
        <v>0.8054</v>
      </c>
      <c r="O224" s="7" t="str">
        <f>VLOOKUP(H224,Feuil1!A2:Q837,4,TRUE)</f>
        <v>0</v>
      </c>
      <c r="P224" s="7">
        <v>1495</v>
      </c>
      <c r="Q224" s="7">
        <v>3</v>
      </c>
      <c r="R224" s="49">
        <f>VLOOKUP(H224,'Relevé T2_2019'!A2:G835,7,TRUE)</f>
        <v>0.3387</v>
      </c>
      <c r="S224" s="8">
        <v>2.0066889632107E-3</v>
      </c>
      <c r="T224" s="8">
        <f>VLOOKUP(H224,'Relevé T4_2018'!A2:G835,7,TRUE)</f>
        <v>1.2690355329949201E-3</v>
      </c>
      <c r="U224" s="8">
        <f t="shared" si="9"/>
        <v>7.3765343021577989E-4</v>
      </c>
      <c r="V224" s="8">
        <f t="shared" si="10"/>
        <v>0.80413096446700505</v>
      </c>
      <c r="W224" s="7">
        <v>1601</v>
      </c>
      <c r="X224" s="7">
        <f>VLOOKUP(H224,'Relevé T2_2019'!A2:L837,11,TRUE)</f>
        <v>1415</v>
      </c>
      <c r="Y224" s="60">
        <f>VLOOKUP(H224,Feuil1!A2:Q837,11,TRUE)</f>
        <v>1509</v>
      </c>
      <c r="Z224" s="60">
        <f t="shared" si="11"/>
        <v>4525</v>
      </c>
      <c r="AA224" s="14">
        <v>532.66666666666697</v>
      </c>
      <c r="AB224" s="14">
        <f>VLOOKUP(H224,'Relevé T2_2019'!A2:L837,12,TRUE)</f>
        <v>0.73832923829999997</v>
      </c>
      <c r="AC224" s="56">
        <f>VLOOKUP(H224,Feuil1!A2:Q837,12,TRUE)</f>
        <v>-0.292213883677298</v>
      </c>
    </row>
    <row r="225" spans="1:29" x14ac:dyDescent="0.25">
      <c r="A225" s="5" t="s">
        <v>100</v>
      </c>
      <c r="B225" s="5" t="str">
        <f>VLOOKUP(C225,'Correspondance DEP_REGION'!1:102,2,FALSE)</f>
        <v>CENTRE</v>
      </c>
      <c r="C225" s="5" t="s">
        <v>777</v>
      </c>
      <c r="D225" s="6" t="s">
        <v>778</v>
      </c>
      <c r="E225" s="6" t="s">
        <v>779</v>
      </c>
      <c r="F225" s="6" t="s">
        <v>785</v>
      </c>
      <c r="G225" s="5" t="s">
        <v>786</v>
      </c>
      <c r="H225" s="23">
        <v>26280014700031</v>
      </c>
      <c r="I225" s="5" t="s">
        <v>57</v>
      </c>
      <c r="J225" s="5" t="s">
        <v>19</v>
      </c>
      <c r="K225" s="5"/>
      <c r="L225" s="53">
        <f>VLOOKUP(H225,Feuil1!A2:Q837,5,TRUE)</f>
        <v>1868</v>
      </c>
      <c r="M225" s="5">
        <f>VLOOKUP(H225,Feuil1!A2:Q837,6,TRUE)</f>
        <v>1852</v>
      </c>
      <c r="N225" s="49">
        <f>VLOOKUP(H225,Feuil1!A2:Q837,7,TRUE)</f>
        <v>0.99139999999999995</v>
      </c>
      <c r="O225" s="7" t="str">
        <f>VLOOKUP(H225,Feuil1!A2:Q837,4,TRUE)</f>
        <v>1</v>
      </c>
      <c r="P225" s="7">
        <v>1179</v>
      </c>
      <c r="Q225" s="7">
        <v>1159</v>
      </c>
      <c r="R225" s="49">
        <f>VLOOKUP(H225,'Relevé T2_2019'!A2:G835,7,TRUE)</f>
        <v>0.98880000000000001</v>
      </c>
      <c r="S225" s="8">
        <v>0.98303647158608998</v>
      </c>
      <c r="T225" s="8">
        <f>VLOOKUP(H225,'Relevé T4_2018'!A2:G835,7,TRUE)</f>
        <v>0.9864120455380091</v>
      </c>
      <c r="U225" s="8">
        <f t="shared" si="9"/>
        <v>-3.3755739519191197E-3</v>
      </c>
      <c r="V225" s="8">
        <f t="shared" si="10"/>
        <v>4.9879544619908511E-3</v>
      </c>
      <c r="W225" s="7">
        <v>1001</v>
      </c>
      <c r="X225" s="7">
        <f>VLOOKUP(H225,'Relevé T2_2019'!A2:L837,11,TRUE)</f>
        <v>898</v>
      </c>
      <c r="Y225" s="60">
        <f>VLOOKUP(H225,Feuil1!A2:Q837,11,TRUE)</f>
        <v>940</v>
      </c>
      <c r="Z225" s="60">
        <f t="shared" si="11"/>
        <v>2839</v>
      </c>
      <c r="AA225" s="14">
        <v>-0.13632441760138</v>
      </c>
      <c r="AB225" s="14">
        <f>VLOOKUP(H225,'Relevé T2_2019'!A2:L837,12,TRUE)</f>
        <v>-0.4334384858</v>
      </c>
      <c r="AC225" s="56">
        <f>VLOOKUP(H225,Feuil1!A2:Q837,12,TRUE)</f>
        <v>-0.49244060475161999</v>
      </c>
    </row>
    <row r="226" spans="1:29" x14ac:dyDescent="0.25">
      <c r="A226" s="5" t="s">
        <v>100</v>
      </c>
      <c r="B226" s="5" t="str">
        <f>VLOOKUP(C226,'Correspondance DEP_REGION'!1:102,2,FALSE)</f>
        <v>CENTRE</v>
      </c>
      <c r="C226" s="5" t="s">
        <v>777</v>
      </c>
      <c r="D226" s="6" t="s">
        <v>778</v>
      </c>
      <c r="E226" s="6" t="s">
        <v>779</v>
      </c>
      <c r="F226" s="6" t="s">
        <v>783</v>
      </c>
      <c r="G226" s="5" t="s">
        <v>784</v>
      </c>
      <c r="H226" s="23">
        <v>26280005500010</v>
      </c>
      <c r="I226" s="5" t="s">
        <v>57</v>
      </c>
      <c r="J226" s="5" t="s">
        <v>19</v>
      </c>
      <c r="K226" s="5"/>
      <c r="L226" s="53">
        <f>VLOOKUP(H226,Feuil1!A2:Q837,5,TRUE)</f>
        <v>2751</v>
      </c>
      <c r="M226" s="5">
        <f>VLOOKUP(H226,Feuil1!A2:Q837,6,TRUE)</f>
        <v>2706</v>
      </c>
      <c r="N226" s="49">
        <f>VLOOKUP(H226,Feuil1!A2:Q837,7,TRUE)</f>
        <v>0.98360000000000003</v>
      </c>
      <c r="O226" s="7" t="str">
        <f>VLOOKUP(H226,Feuil1!A2:Q837,4,TRUE)</f>
        <v>1</v>
      </c>
      <c r="P226" s="7">
        <v>1521</v>
      </c>
      <c r="Q226" s="7">
        <v>1478</v>
      </c>
      <c r="R226" s="49">
        <f>VLOOKUP(H226,'Relevé T2_2019'!A2:G835,7,TRUE)</f>
        <v>0.98140000000000005</v>
      </c>
      <c r="S226" s="8">
        <v>0.97172912557527902</v>
      </c>
      <c r="T226" s="8">
        <f>VLOOKUP(H226,'Relevé T4_2018'!A2:G835,7,TRUE)</f>
        <v>0.96208695652173903</v>
      </c>
      <c r="U226" s="8">
        <f t="shared" si="9"/>
        <v>9.642169053539984E-3</v>
      </c>
      <c r="V226" s="8">
        <f t="shared" si="10"/>
        <v>2.1513043478260996E-2</v>
      </c>
      <c r="W226" s="7">
        <v>1688</v>
      </c>
      <c r="X226" s="7">
        <f>VLOOKUP(H226,'Relevé T2_2019'!A2:L837,11,TRUE)</f>
        <v>1370</v>
      </c>
      <c r="Y226" s="60">
        <f>VLOOKUP(H226,Feuil1!A2:Q837,11,TRUE)</f>
        <v>1491</v>
      </c>
      <c r="Z226" s="60">
        <f t="shared" si="11"/>
        <v>4549</v>
      </c>
      <c r="AA226" s="14">
        <v>0.14208389715832201</v>
      </c>
      <c r="AB226" s="14">
        <f>VLOOKUP(H226,'Relevé T2_2019'!A2:L837,12,TRUE)</f>
        <v>-0.44646464650000001</v>
      </c>
      <c r="AC226" s="56">
        <f>VLOOKUP(H226,Feuil1!A2:Q837,12,TRUE)</f>
        <v>-0.44900221729489997</v>
      </c>
    </row>
    <row r="227" spans="1:29" x14ac:dyDescent="0.25">
      <c r="A227" s="5" t="s">
        <v>100</v>
      </c>
      <c r="B227" s="5" t="str">
        <f>VLOOKUP(C227,'Correspondance DEP_REGION'!1:102,2,FALSE)</f>
        <v>CENTRE</v>
      </c>
      <c r="C227" s="5" t="s">
        <v>777</v>
      </c>
      <c r="D227" s="6" t="s">
        <v>778</v>
      </c>
      <c r="E227" s="6" t="s">
        <v>779</v>
      </c>
      <c r="F227" s="6" t="s">
        <v>780</v>
      </c>
      <c r="G227" s="5" t="s">
        <v>781</v>
      </c>
      <c r="H227" s="23">
        <v>26280001400025</v>
      </c>
      <c r="I227" s="5" t="s">
        <v>57</v>
      </c>
      <c r="J227" s="5" t="s">
        <v>19</v>
      </c>
      <c r="K227" s="5"/>
      <c r="L227" s="53">
        <f>VLOOKUP(H227,Feuil1!A2:Q837,5,TRUE)</f>
        <v>2216</v>
      </c>
      <c r="M227" s="5">
        <f>VLOOKUP(H227,Feuil1!A2:Q837,6,TRUE)</f>
        <v>2147</v>
      </c>
      <c r="N227" s="49">
        <f>VLOOKUP(H227,Feuil1!A2:Q837,7,TRUE)</f>
        <v>0.96889999999999998</v>
      </c>
      <c r="O227" s="7" t="str">
        <f>VLOOKUP(H227,Feuil1!A2:Q837,4,TRUE)</f>
        <v>1</v>
      </c>
      <c r="P227" s="7">
        <v>1827</v>
      </c>
      <c r="Q227" s="7">
        <v>1761</v>
      </c>
      <c r="R227" s="49">
        <f>VLOOKUP(H227,'Relevé T2_2019'!A2:G835,7,TRUE)</f>
        <v>0.96650000000000003</v>
      </c>
      <c r="S227" s="8">
        <v>0.96387520525451598</v>
      </c>
      <c r="T227" s="8">
        <f>VLOOKUP(H227,'Relevé T4_2018'!A2:G835,7,TRUE)</f>
        <v>0.94855559952512902</v>
      </c>
      <c r="U227" s="8">
        <f t="shared" si="9"/>
        <v>1.5319605729386954E-2</v>
      </c>
      <c r="V227" s="8">
        <f t="shared" si="10"/>
        <v>2.0344400474870961E-2</v>
      </c>
      <c r="W227" s="7">
        <v>1381</v>
      </c>
      <c r="X227" s="7">
        <f>VLOOKUP(H227,'Relevé T2_2019'!A2:L837,11,TRUE)</f>
        <v>1148</v>
      </c>
      <c r="Y227" s="60">
        <f>VLOOKUP(H227,Feuil1!A2:Q837,11,TRUE)</f>
        <v>1436</v>
      </c>
      <c r="Z227" s="60">
        <f t="shared" si="11"/>
        <v>3965</v>
      </c>
      <c r="AA227" s="14">
        <v>-0.215786484951732</v>
      </c>
      <c r="AB227" s="14">
        <f>VLOOKUP(H227,'Relevé T2_2019'!A2:L837,12,TRUE)</f>
        <v>-0.40579710140000003</v>
      </c>
      <c r="AC227" s="56">
        <f>VLOOKUP(H227,Feuil1!A2:Q837,12,TRUE)</f>
        <v>-0.33115975780158402</v>
      </c>
    </row>
    <row r="228" spans="1:29" ht="27.6" x14ac:dyDescent="0.25">
      <c r="A228" s="5" t="s">
        <v>100</v>
      </c>
      <c r="B228" s="5" t="str">
        <f>VLOOKUP(C228,'Correspondance DEP_REGION'!1:102,2,FALSE)</f>
        <v>CENTRE</v>
      </c>
      <c r="C228" s="5" t="s">
        <v>777</v>
      </c>
      <c r="D228" s="6" t="s">
        <v>778</v>
      </c>
      <c r="E228" s="6" t="s">
        <v>779</v>
      </c>
      <c r="F228" s="6" t="s">
        <v>63</v>
      </c>
      <c r="G228" s="5" t="s">
        <v>789</v>
      </c>
      <c r="H228" s="23">
        <v>26280090700012</v>
      </c>
      <c r="I228" s="5" t="s">
        <v>71</v>
      </c>
      <c r="J228" s="5"/>
      <c r="K228" s="5"/>
      <c r="L228" s="53">
        <f>VLOOKUP(H228,Feuil1!A2:Q837,5,TRUE)</f>
        <v>1072</v>
      </c>
      <c r="M228" s="5">
        <f>VLOOKUP(H228,Feuil1!A2:Q837,6,TRUE)</f>
        <v>1006</v>
      </c>
      <c r="N228" s="49">
        <f>VLOOKUP(H228,Feuil1!A2:Q837,7,TRUE)</f>
        <v>0.93840000000000001</v>
      </c>
      <c r="O228" s="7" t="str">
        <f>VLOOKUP(H228,Feuil1!A2:Q837,4,TRUE)</f>
        <v>0</v>
      </c>
      <c r="P228" s="7">
        <v>743</v>
      </c>
      <c r="Q228" s="7">
        <v>693</v>
      </c>
      <c r="R228" s="49">
        <f>VLOOKUP(H228,'Relevé T2_2019'!A2:G835,7,TRUE)</f>
        <v>0.9587</v>
      </c>
      <c r="S228" s="8">
        <v>0.93270524899057905</v>
      </c>
      <c r="T228" s="8">
        <f>VLOOKUP(H228,'Relevé T4_2018'!A2:G835,7,TRUE)</f>
        <v>0.9596448748991121</v>
      </c>
      <c r="U228" s="8">
        <f t="shared" si="9"/>
        <v>-2.6939625908533049E-2</v>
      </c>
      <c r="V228" s="8">
        <f t="shared" si="10"/>
        <v>-2.1244874899112087E-2</v>
      </c>
      <c r="W228" s="7">
        <v>655</v>
      </c>
      <c r="X228" s="7">
        <f>VLOOKUP(H228,'Relevé T2_2019'!A2:L837,11,TRUE)</f>
        <v>499</v>
      </c>
      <c r="Y228" s="60">
        <f>VLOOKUP(H228,Feuil1!A2:Q837,11,TRUE)</f>
        <v>534</v>
      </c>
      <c r="Z228" s="60">
        <f t="shared" si="11"/>
        <v>1688</v>
      </c>
      <c r="AA228" s="14">
        <v>-5.4834054834054798E-2</v>
      </c>
      <c r="AB228" s="14">
        <f>VLOOKUP(H228,'Relevé T2_2019'!A2:L837,12,TRUE)</f>
        <v>-0.57854729729999999</v>
      </c>
      <c r="AC228" s="56">
        <f>VLOOKUP(H228,Feuil1!A2:Q837,12,TRUE)</f>
        <v>-0.469184890656064</v>
      </c>
    </row>
    <row r="229" spans="1:29" x14ac:dyDescent="0.25">
      <c r="A229" s="5" t="s">
        <v>100</v>
      </c>
      <c r="B229" s="5" t="str">
        <f>VLOOKUP(C229,'Correspondance DEP_REGION'!1:102,2,FALSE)</f>
        <v>CENTRE</v>
      </c>
      <c r="C229" s="5" t="s">
        <v>777</v>
      </c>
      <c r="D229" s="6" t="s">
        <v>778</v>
      </c>
      <c r="E229" s="6" t="s">
        <v>779</v>
      </c>
      <c r="F229" s="6" t="s">
        <v>787</v>
      </c>
      <c r="G229" s="5" t="s">
        <v>788</v>
      </c>
      <c r="H229" s="23">
        <v>26280017000017</v>
      </c>
      <c r="I229" s="5" t="s">
        <v>18</v>
      </c>
      <c r="J229" s="5" t="s">
        <v>19</v>
      </c>
      <c r="K229" s="5"/>
      <c r="L229" s="53">
        <f>VLOOKUP(H229,Feuil1!A2:Q837,5,TRUE)</f>
        <v>5499</v>
      </c>
      <c r="M229" s="5">
        <f>VLOOKUP(H229,Feuil1!A2:Q837,6,TRUE)</f>
        <v>4965</v>
      </c>
      <c r="N229" s="49">
        <f>VLOOKUP(H229,Feuil1!A2:Q837,7,TRUE)</f>
        <v>0.90290000000000004</v>
      </c>
      <c r="O229" s="7" t="str">
        <f>VLOOKUP(H229,Feuil1!A2:Q837,4,TRUE)</f>
        <v>1</v>
      </c>
      <c r="P229" s="7">
        <v>765</v>
      </c>
      <c r="Q229" s="7">
        <v>314</v>
      </c>
      <c r="R229" s="49">
        <f>VLOOKUP(H229,'Relevé T2_2019'!A2:G835,7,TRUE)</f>
        <v>0.87939999999999996</v>
      </c>
      <c r="S229" s="8">
        <v>0.41045751633986899</v>
      </c>
      <c r="T229" s="8">
        <f>VLOOKUP(H229,'Relevé T4_2018'!A2:G835,7,TRUE)</f>
        <v>0.90777738137709607</v>
      </c>
      <c r="U229" s="8">
        <f t="shared" si="9"/>
        <v>-0.49731986503722708</v>
      </c>
      <c r="V229" s="8">
        <f t="shared" si="10"/>
        <v>-4.877381377096035E-3</v>
      </c>
      <c r="W229" s="7">
        <v>3440</v>
      </c>
      <c r="X229" s="7">
        <f>VLOOKUP(H229,'Relevé T2_2019'!A2:L837,11,TRUE)</f>
        <v>2760</v>
      </c>
      <c r="Y229" s="60">
        <f>VLOOKUP(H229,Feuil1!A2:Q837,11,TRUE)</f>
        <v>2857</v>
      </c>
      <c r="Z229" s="60">
        <f t="shared" si="11"/>
        <v>9057</v>
      </c>
      <c r="AA229" s="14">
        <v>9.9554140127388493</v>
      </c>
      <c r="AB229" s="14">
        <f>VLOOKUP(H229,'Relevé T2_2019'!A2:L837,12,TRUE)</f>
        <v>-0.312749004</v>
      </c>
      <c r="AC229" s="56">
        <f>VLOOKUP(H229,Feuil1!A2:Q837,12,TRUE)</f>
        <v>-0.424572004028197</v>
      </c>
    </row>
    <row r="230" spans="1:29" x14ac:dyDescent="0.25">
      <c r="A230" s="5" t="s">
        <v>100</v>
      </c>
      <c r="B230" s="5" t="str">
        <f>VLOOKUP(C230,'Correspondance DEP_REGION'!1:102,2,FALSE)</f>
        <v>CENTRE</v>
      </c>
      <c r="C230" s="5" t="s">
        <v>777</v>
      </c>
      <c r="D230" s="6" t="s">
        <v>778</v>
      </c>
      <c r="E230" s="6" t="s">
        <v>779</v>
      </c>
      <c r="F230" s="6" t="s">
        <v>339</v>
      </c>
      <c r="G230" s="5" t="s">
        <v>782</v>
      </c>
      <c r="H230" s="23">
        <v>26280004800015</v>
      </c>
      <c r="I230" s="5" t="s">
        <v>38</v>
      </c>
      <c r="J230" s="5" t="s">
        <v>19</v>
      </c>
      <c r="K230" s="5" t="s">
        <v>9</v>
      </c>
      <c r="L230" s="53">
        <f>VLOOKUP(H230,Feuil1!A2:Q837,5,TRUE)</f>
        <v>9495</v>
      </c>
      <c r="M230" s="5">
        <f>VLOOKUP(H230,Feuil1!A2:Q837,6,TRUE)</f>
        <v>0</v>
      </c>
      <c r="N230" s="49">
        <f>VLOOKUP(H230,Feuil1!A2:Q837,7,TRUE)</f>
        <v>0</v>
      </c>
      <c r="O230" s="7" t="str">
        <f>VLOOKUP(H230,Feuil1!A2:Q837,4,TRUE)</f>
        <v>0</v>
      </c>
      <c r="P230" s="7">
        <v>3087</v>
      </c>
      <c r="Q230" s="7">
        <v>0</v>
      </c>
      <c r="R230" s="49">
        <f>VLOOKUP(H230,'Relevé T2_2019'!A2:G835,7,TRUE)</f>
        <v>0</v>
      </c>
      <c r="S230" s="8">
        <v>0</v>
      </c>
      <c r="T230" s="8">
        <f>VLOOKUP(H230,'Relevé T4_2018'!A2:G835,7,TRUE)</f>
        <v>0</v>
      </c>
      <c r="U230" s="8">
        <f t="shared" si="9"/>
        <v>0</v>
      </c>
      <c r="V230" s="8">
        <f t="shared" si="10"/>
        <v>0</v>
      </c>
      <c r="W230" s="7">
        <v>6666</v>
      </c>
      <c r="X230" s="7">
        <f>VLOOKUP(H230,'Relevé T2_2019'!A2:L837,11,TRUE)</f>
        <v>5629</v>
      </c>
      <c r="Y230" s="60">
        <f>VLOOKUP(H230,Feuil1!A2:Q837,11,TRUE)</f>
        <v>5621</v>
      </c>
      <c r="Z230" s="60">
        <f t="shared" si="11"/>
        <v>17916</v>
      </c>
      <c r="AA230" s="14">
        <v>6665</v>
      </c>
      <c r="AB230" s="14">
        <f>VLOOKUP(H230,'Relevé T2_2019'!A2:L837,12,TRUE)</f>
        <v>5628</v>
      </c>
      <c r="AC230" s="56">
        <f>VLOOKUP(H230,Feuil1!A2:Q837,12,TRUE)</f>
        <v>5621</v>
      </c>
    </row>
    <row r="231" spans="1:29" ht="27.6" x14ac:dyDescent="0.25">
      <c r="A231" s="5" t="s">
        <v>100</v>
      </c>
      <c r="B231" s="5" t="str">
        <f>VLOOKUP(C231,'Correspondance DEP_REGION'!1:102,2,FALSE)</f>
        <v>CENTRE</v>
      </c>
      <c r="C231" s="5" t="s">
        <v>927</v>
      </c>
      <c r="D231" s="6" t="s">
        <v>928</v>
      </c>
      <c r="E231" s="6" t="s">
        <v>929</v>
      </c>
      <c r="F231" s="6" t="s">
        <v>933</v>
      </c>
      <c r="G231" s="5" t="s">
        <v>934</v>
      </c>
      <c r="H231" s="23">
        <v>26360004100028</v>
      </c>
      <c r="I231" s="5" t="s">
        <v>71</v>
      </c>
      <c r="J231" s="5" t="s">
        <v>19</v>
      </c>
      <c r="K231" s="5"/>
      <c r="L231" s="53">
        <f>VLOOKUP(H231,Feuil1!A2:Q837,5,TRUE)</f>
        <v>1604</v>
      </c>
      <c r="M231" s="5">
        <f>VLOOKUP(H231,Feuil1!A2:Q837,6,TRUE)</f>
        <v>1604</v>
      </c>
      <c r="N231" s="49">
        <f>VLOOKUP(H231,Feuil1!A2:Q837,7,TRUE)</f>
        <v>1</v>
      </c>
      <c r="O231" s="7" t="str">
        <f>VLOOKUP(H231,Feuil1!A2:Q837,4,TRUE)</f>
        <v>1</v>
      </c>
      <c r="P231" s="7">
        <v>996</v>
      </c>
      <c r="Q231" s="7">
        <v>995</v>
      </c>
      <c r="R231" s="49">
        <f>VLOOKUP(H231,'Relevé T2_2019'!A2:G835,7,TRUE)</f>
        <v>1</v>
      </c>
      <c r="S231" s="8">
        <v>0.99899598393574296</v>
      </c>
      <c r="T231" s="8">
        <f>VLOOKUP(H231,'Relevé T4_2018'!A2:G835,7,TRUE)</f>
        <v>0.9948755490483161</v>
      </c>
      <c r="U231" s="8">
        <f t="shared" si="9"/>
        <v>4.1204348874268604E-3</v>
      </c>
      <c r="V231" s="8">
        <f t="shared" si="10"/>
        <v>5.124450951683901E-3</v>
      </c>
      <c r="W231" s="7">
        <v>987</v>
      </c>
      <c r="X231" s="7">
        <f>VLOOKUP(H231,'Relevé T2_2019'!A2:L837,11,TRUE)</f>
        <v>949</v>
      </c>
      <c r="Y231" s="60">
        <f>VLOOKUP(H231,Feuil1!A2:Q837,11,TRUE)</f>
        <v>952</v>
      </c>
      <c r="Z231" s="60">
        <f t="shared" si="11"/>
        <v>2888</v>
      </c>
      <c r="AA231" s="14">
        <v>-8.0402010050251195E-3</v>
      </c>
      <c r="AB231" s="14">
        <f>VLOOKUP(H231,'Relevé T2_2019'!A2:L837,12,TRUE)</f>
        <v>-0.16017699120000001</v>
      </c>
      <c r="AC231" s="56">
        <f>VLOOKUP(H231,Feuil1!A2:Q837,12,TRUE)</f>
        <v>-0.40648379052369099</v>
      </c>
    </row>
    <row r="232" spans="1:29" x14ac:dyDescent="0.25">
      <c r="A232" s="5" t="s">
        <v>100</v>
      </c>
      <c r="B232" s="5" t="str">
        <f>VLOOKUP(C232,'Correspondance DEP_REGION'!1:102,2,FALSE)</f>
        <v>CENTRE</v>
      </c>
      <c r="C232" s="5" t="s">
        <v>927</v>
      </c>
      <c r="D232" s="6" t="s">
        <v>928</v>
      </c>
      <c r="E232" s="6" t="s">
        <v>929</v>
      </c>
      <c r="F232" s="6" t="s">
        <v>589</v>
      </c>
      <c r="G232" s="5" t="s">
        <v>937</v>
      </c>
      <c r="H232" s="23">
        <v>26360006600017</v>
      </c>
      <c r="I232" s="5" t="s">
        <v>50</v>
      </c>
      <c r="J232" s="5" t="s">
        <v>19</v>
      </c>
      <c r="K232" s="5"/>
      <c r="L232" s="53">
        <f>VLOOKUP(H232,Feuil1!A2:Q837,5,TRUE)</f>
        <v>1502</v>
      </c>
      <c r="M232" s="5">
        <f>VLOOKUP(H232,Feuil1!A2:Q837,6,TRUE)</f>
        <v>1501</v>
      </c>
      <c r="N232" s="49">
        <f>VLOOKUP(H232,Feuil1!A2:Q837,7,TRUE)</f>
        <v>0.99929999999999997</v>
      </c>
      <c r="O232" s="7" t="str">
        <f>VLOOKUP(H232,Feuil1!A2:Q837,4,TRUE)</f>
        <v>1</v>
      </c>
      <c r="P232" s="7">
        <v>1430</v>
      </c>
      <c r="Q232" s="7">
        <v>1426</v>
      </c>
      <c r="R232" s="49">
        <f>VLOOKUP(H232,'Relevé T2_2019'!A2:G835,7,TRUE)</f>
        <v>0.99939999999999996</v>
      </c>
      <c r="S232" s="8">
        <v>0.99720279720279703</v>
      </c>
      <c r="T232" s="8">
        <f>VLOOKUP(H232,'Relevé T4_2018'!A2:G835,7,TRUE)</f>
        <v>0.86536485097636207</v>
      </c>
      <c r="U232" s="8">
        <f t="shared" si="9"/>
        <v>0.13183794622643497</v>
      </c>
      <c r="V232" s="8">
        <f t="shared" si="10"/>
        <v>0.1339351490236379</v>
      </c>
      <c r="W232" s="7">
        <v>949</v>
      </c>
      <c r="X232" s="7">
        <f>VLOOKUP(H232,'Relevé T2_2019'!A2:L837,11,TRUE)</f>
        <v>843</v>
      </c>
      <c r="Y232" s="60">
        <f>VLOOKUP(H232,Feuil1!A2:Q837,11,TRUE)</f>
        <v>875</v>
      </c>
      <c r="Z232" s="60">
        <f t="shared" si="11"/>
        <v>2667</v>
      </c>
      <c r="AA232" s="14">
        <v>-0.334502103786816</v>
      </c>
      <c r="AB232" s="14">
        <f>VLOOKUP(H232,'Relevé T2_2019'!A2:L837,12,TRUE)</f>
        <v>-0.50874125869999998</v>
      </c>
      <c r="AC232" s="56">
        <f>VLOOKUP(H232,Feuil1!A2:Q837,12,TRUE)</f>
        <v>-0.41705529646902101</v>
      </c>
    </row>
    <row r="233" spans="1:29" ht="27.6" x14ac:dyDescent="0.25">
      <c r="A233" s="5" t="s">
        <v>100</v>
      </c>
      <c r="B233" s="5" t="str">
        <f>VLOOKUP(C233,'Correspondance DEP_REGION'!1:102,2,FALSE)</f>
        <v>CENTRE</v>
      </c>
      <c r="C233" s="5" t="s">
        <v>927</v>
      </c>
      <c r="D233" s="6" t="s">
        <v>928</v>
      </c>
      <c r="E233" s="6" t="s">
        <v>929</v>
      </c>
      <c r="F233" s="6" t="s">
        <v>63</v>
      </c>
      <c r="G233" s="5" t="s">
        <v>939</v>
      </c>
      <c r="H233" s="23">
        <v>26360010800017</v>
      </c>
      <c r="I233" s="5" t="s">
        <v>71</v>
      </c>
      <c r="J233" s="5"/>
      <c r="K233" s="5"/>
      <c r="L233" s="53">
        <f>VLOOKUP(H233,Feuil1!A2:Q837,5,TRUE)</f>
        <v>765</v>
      </c>
      <c r="M233" s="5">
        <f>VLOOKUP(H233,Feuil1!A2:Q837,6,TRUE)</f>
        <v>756</v>
      </c>
      <c r="N233" s="49">
        <f>VLOOKUP(H233,Feuil1!A2:Q837,7,TRUE)</f>
        <v>0.98819999999999997</v>
      </c>
      <c r="O233" s="7" t="str">
        <f>VLOOKUP(H233,Feuil1!A2:Q837,4,TRUE)</f>
        <v>1</v>
      </c>
      <c r="P233" s="7">
        <v>576</v>
      </c>
      <c r="Q233" s="7">
        <v>567</v>
      </c>
      <c r="R233" s="49">
        <f>VLOOKUP(H233,'Relevé T2_2019'!A2:G835,7,TRUE)</f>
        <v>0.99080000000000001</v>
      </c>
      <c r="S233" s="8">
        <v>0.984375</v>
      </c>
      <c r="T233" s="8">
        <f>VLOOKUP(H233,'Relevé T4_2018'!A2:G835,7,TRUE)</f>
        <v>0.92502532928064807</v>
      </c>
      <c r="U233" s="8">
        <f t="shared" si="9"/>
        <v>5.9349670719351932E-2</v>
      </c>
      <c r="V233" s="8">
        <f t="shared" si="10"/>
        <v>6.31746707193519E-2</v>
      </c>
      <c r="W233" s="7">
        <v>400</v>
      </c>
      <c r="X233" s="7">
        <f>VLOOKUP(H233,'Relevé T2_2019'!A2:L837,11,TRUE)</f>
        <v>497</v>
      </c>
      <c r="Y233" s="60">
        <f>VLOOKUP(H233,Feuil1!A2:Q837,11,TRUE)</f>
        <v>475</v>
      </c>
      <c r="Z233" s="60">
        <f t="shared" si="11"/>
        <v>1372</v>
      </c>
      <c r="AA233" s="14">
        <v>-0.29453262786596102</v>
      </c>
      <c r="AB233" s="14">
        <f>VLOOKUP(H233,'Relevé T2_2019'!A2:L837,12,TRUE)</f>
        <v>-0.48762886599999999</v>
      </c>
      <c r="AC233" s="56">
        <f>VLOOKUP(H233,Feuil1!A2:Q837,12,TRUE)</f>
        <v>-0.37169312169312202</v>
      </c>
    </row>
    <row r="234" spans="1:29" ht="27.6" x14ac:dyDescent="0.25">
      <c r="A234" s="5" t="s">
        <v>100</v>
      </c>
      <c r="B234" s="5" t="str">
        <f>VLOOKUP(C234,'Correspondance DEP_REGION'!1:102,2,FALSE)</f>
        <v>CENTRE</v>
      </c>
      <c r="C234" s="5" t="s">
        <v>927</v>
      </c>
      <c r="D234" s="6" t="s">
        <v>928</v>
      </c>
      <c r="E234" s="6" t="s">
        <v>929</v>
      </c>
      <c r="F234" s="6" t="s">
        <v>69</v>
      </c>
      <c r="G234" s="5" t="s">
        <v>938</v>
      </c>
      <c r="H234" s="23">
        <v>26360009000017</v>
      </c>
      <c r="I234" s="5" t="s">
        <v>71</v>
      </c>
      <c r="J234" s="5" t="s">
        <v>19</v>
      </c>
      <c r="K234" s="5"/>
      <c r="L234" s="53">
        <f>VLOOKUP(H234,Feuil1!A2:Q837,5,TRUE)</f>
        <v>2565</v>
      </c>
      <c r="M234" s="5">
        <f>VLOOKUP(H234,Feuil1!A2:Q837,6,TRUE)</f>
        <v>2557</v>
      </c>
      <c r="N234" s="49">
        <f>VLOOKUP(H234,Feuil1!A2:Q837,7,TRUE)</f>
        <v>0.99690000000000001</v>
      </c>
      <c r="O234" s="7" t="str">
        <f>VLOOKUP(H234,Feuil1!A2:Q837,4,TRUE)</f>
        <v>1</v>
      </c>
      <c r="P234" s="7">
        <v>1314</v>
      </c>
      <c r="Q234" s="7">
        <v>1207</v>
      </c>
      <c r="R234" s="49">
        <f>VLOOKUP(H234,'Relevé T2_2019'!A2:G835,7,TRUE)</f>
        <v>0.99709999999999999</v>
      </c>
      <c r="S234" s="8">
        <v>0.91856925418569302</v>
      </c>
      <c r="T234" s="8">
        <f>VLOOKUP(H234,'Relevé T4_2018'!A2:G835,7,TRUE)</f>
        <v>0.68600989653621203</v>
      </c>
      <c r="U234" s="8">
        <f t="shared" si="9"/>
        <v>0.23255935764948099</v>
      </c>
      <c r="V234" s="8">
        <f t="shared" si="10"/>
        <v>0.31089010346378798</v>
      </c>
      <c r="W234" s="7">
        <v>1221</v>
      </c>
      <c r="X234" s="7">
        <f>VLOOKUP(H234,'Relevé T2_2019'!A2:L837,11,TRUE)</f>
        <v>1154</v>
      </c>
      <c r="Y234" s="60">
        <f>VLOOKUP(H234,Feuil1!A2:Q837,11,TRUE)</f>
        <v>1224</v>
      </c>
      <c r="Z234" s="60">
        <f t="shared" si="11"/>
        <v>3599</v>
      </c>
      <c r="AA234" s="14">
        <v>1.15990057995028E-2</v>
      </c>
      <c r="AB234" s="14">
        <f>VLOOKUP(H234,'Relevé T2_2019'!A2:L837,12,TRUE)</f>
        <v>-0.51675041880000006</v>
      </c>
      <c r="AC234" s="56">
        <f>VLOOKUP(H234,Feuil1!A2:Q837,12,TRUE)</f>
        <v>-0.52131403989049696</v>
      </c>
    </row>
    <row r="235" spans="1:29" x14ac:dyDescent="0.25">
      <c r="A235" s="5" t="s">
        <v>100</v>
      </c>
      <c r="B235" s="5" t="str">
        <f>VLOOKUP(C235,'Correspondance DEP_REGION'!1:102,2,FALSE)</f>
        <v>CENTRE</v>
      </c>
      <c r="C235" s="5" t="s">
        <v>927</v>
      </c>
      <c r="D235" s="6" t="s">
        <v>928</v>
      </c>
      <c r="E235" s="6" t="s">
        <v>929</v>
      </c>
      <c r="F235" s="6" t="s">
        <v>931</v>
      </c>
      <c r="G235" s="5" t="s">
        <v>932</v>
      </c>
      <c r="H235" s="23">
        <v>26360003300017</v>
      </c>
      <c r="I235" s="5" t="s">
        <v>38</v>
      </c>
      <c r="J235" s="5" t="s">
        <v>19</v>
      </c>
      <c r="K235" s="5" t="s">
        <v>9</v>
      </c>
      <c r="L235" s="53">
        <f>VLOOKUP(H235,Feuil1!A2:Q837,5,TRUE)</f>
        <v>5622</v>
      </c>
      <c r="M235" s="5">
        <f>VLOOKUP(H235,Feuil1!A2:Q837,6,TRUE)</f>
        <v>5545</v>
      </c>
      <c r="N235" s="49">
        <f>VLOOKUP(H235,Feuil1!A2:Q837,7,TRUE)</f>
        <v>0.98629999999999995</v>
      </c>
      <c r="O235" s="7" t="str">
        <f>VLOOKUP(H235,Feuil1!A2:Q837,4,TRUE)</f>
        <v>1</v>
      </c>
      <c r="P235" s="7">
        <v>4040</v>
      </c>
      <c r="Q235" s="7">
        <v>3603</v>
      </c>
      <c r="R235" s="49">
        <f>VLOOKUP(H235,'Relevé T2_2019'!A2:G835,7,TRUE)</f>
        <v>0.97189999999999999</v>
      </c>
      <c r="S235" s="8">
        <v>0.89183168316831696</v>
      </c>
      <c r="T235" s="8">
        <f>VLOOKUP(H235,'Relevé T4_2018'!A2:G835,7,TRUE)</f>
        <v>0.53707349081364808</v>
      </c>
      <c r="U235" s="8">
        <f t="shared" si="9"/>
        <v>0.35475819235466888</v>
      </c>
      <c r="V235" s="8">
        <f t="shared" si="10"/>
        <v>0.44922650918635187</v>
      </c>
      <c r="W235" s="7">
        <v>5390</v>
      </c>
      <c r="X235" s="7">
        <f>VLOOKUP(H235,'Relevé T2_2019'!A2:L837,11,TRUE)</f>
        <v>4749</v>
      </c>
      <c r="Y235" s="60">
        <f>VLOOKUP(H235,Feuil1!A2:Q837,11,TRUE)</f>
        <v>4651</v>
      </c>
      <c r="Z235" s="60">
        <f t="shared" si="11"/>
        <v>14790</v>
      </c>
      <c r="AA235" s="14">
        <v>0.49597557590896502</v>
      </c>
      <c r="AB235" s="14">
        <f>VLOOKUP(H235,'Relevé T2_2019'!A2:L837,12,TRUE)</f>
        <v>-0.29129980599999999</v>
      </c>
      <c r="AC235" s="56">
        <f>VLOOKUP(H235,Feuil1!A2:Q837,12,TRUE)</f>
        <v>-0.161226330027051</v>
      </c>
    </row>
    <row r="236" spans="1:29" ht="27.6" x14ac:dyDescent="0.25">
      <c r="A236" s="5" t="s">
        <v>100</v>
      </c>
      <c r="B236" s="5" t="str">
        <f>VLOOKUP(C236,'Correspondance DEP_REGION'!1:102,2,FALSE)</f>
        <v>CENTRE</v>
      </c>
      <c r="C236" s="5" t="s">
        <v>927</v>
      </c>
      <c r="D236" s="6" t="s">
        <v>928</v>
      </c>
      <c r="E236" s="6" t="s">
        <v>929</v>
      </c>
      <c r="F236" s="6" t="s">
        <v>132</v>
      </c>
      <c r="G236" s="5" t="s">
        <v>940</v>
      </c>
      <c r="H236" s="23">
        <v>26360013200058</v>
      </c>
      <c r="I236" s="5" t="s">
        <v>71</v>
      </c>
      <c r="J236" s="5"/>
      <c r="K236" s="5"/>
      <c r="L236" s="53">
        <f>VLOOKUP(H236,Feuil1!A2:Q837,5,TRUE)</f>
        <v>1181</v>
      </c>
      <c r="M236" s="5">
        <f>VLOOKUP(H236,Feuil1!A2:Q837,6,TRUE)</f>
        <v>1143</v>
      </c>
      <c r="N236" s="49">
        <f>VLOOKUP(H236,Feuil1!A2:Q837,7,TRUE)</f>
        <v>0.96779999999999999</v>
      </c>
      <c r="O236" s="7" t="str">
        <f>VLOOKUP(H236,Feuil1!A2:Q837,4,TRUE)</f>
        <v>1</v>
      </c>
      <c r="P236" s="7">
        <v>394</v>
      </c>
      <c r="Q236" s="7">
        <v>335</v>
      </c>
      <c r="R236" s="49">
        <f>VLOOKUP(H236,'Relevé T2_2019'!A2:G835,7,TRUE)</f>
        <v>0.96250000000000002</v>
      </c>
      <c r="S236" s="8">
        <v>0.85025380710659904</v>
      </c>
      <c r="T236" s="8">
        <f>VLOOKUP(H236,'Relevé T4_2018'!A2:G835,7,TRUE)</f>
        <v>0.94571428571428606</v>
      </c>
      <c r="U236" s="8">
        <f t="shared" si="9"/>
        <v>-9.5460478607687027E-2</v>
      </c>
      <c r="V236" s="8">
        <f t="shared" si="10"/>
        <v>2.2085714285713931E-2</v>
      </c>
      <c r="W236" s="7">
        <v>481</v>
      </c>
      <c r="X236" s="7">
        <f>VLOOKUP(H236,'Relevé T2_2019'!A2:L837,11,TRUE)</f>
        <v>419</v>
      </c>
      <c r="Y236" s="60">
        <f>VLOOKUP(H236,Feuil1!A2:Q837,11,TRUE)</f>
        <v>486</v>
      </c>
      <c r="Z236" s="60">
        <f t="shared" si="11"/>
        <v>1386</v>
      </c>
      <c r="AA236" s="14">
        <v>0.43582089552238801</v>
      </c>
      <c r="AB236" s="14">
        <f>VLOOKUP(H236,'Relevé T2_2019'!A2:L837,12,TRUE)</f>
        <v>-0.5698151951</v>
      </c>
      <c r="AC236" s="56">
        <f>VLOOKUP(H236,Feuil1!A2:Q837,12,TRUE)</f>
        <v>-0.57480314960629897</v>
      </c>
    </row>
    <row r="237" spans="1:29" x14ac:dyDescent="0.25">
      <c r="A237" s="5" t="s">
        <v>100</v>
      </c>
      <c r="B237" s="5" t="str">
        <f>VLOOKUP(C237,'Correspondance DEP_REGION'!1:102,2,FALSE)</f>
        <v>CENTRE</v>
      </c>
      <c r="C237" s="5" t="s">
        <v>927</v>
      </c>
      <c r="D237" s="6" t="s">
        <v>928</v>
      </c>
      <c r="E237" s="6" t="s">
        <v>929</v>
      </c>
      <c r="F237" s="6" t="s">
        <v>394</v>
      </c>
      <c r="G237" s="5" t="s">
        <v>930</v>
      </c>
      <c r="H237" s="23">
        <v>26360002500013</v>
      </c>
      <c r="I237" s="5" t="s">
        <v>38</v>
      </c>
      <c r="J237" s="5"/>
      <c r="K237" s="5"/>
      <c r="L237" s="53">
        <f>VLOOKUP(H237,Feuil1!A2:Q837,5,TRUE)</f>
        <v>712</v>
      </c>
      <c r="M237" s="5">
        <f>VLOOKUP(H237,Feuil1!A2:Q837,6,TRUE)</f>
        <v>5</v>
      </c>
      <c r="N237" s="49">
        <f>VLOOKUP(H237,Feuil1!A2:Q837,7,TRUE)</f>
        <v>7.0000000000000001E-3</v>
      </c>
      <c r="O237" s="7" t="str">
        <f>VLOOKUP(H237,Feuil1!A2:Q837,4,TRUE)</f>
        <v>0</v>
      </c>
      <c r="P237" s="7">
        <v>544</v>
      </c>
      <c r="Q237" s="7">
        <v>3</v>
      </c>
      <c r="R237" s="49">
        <f>VLOOKUP(H237,'Relevé T2_2019'!A2:G835,7,TRUE)</f>
        <v>6.1999999999999998E-3</v>
      </c>
      <c r="S237" s="8">
        <v>5.5147058823529398E-3</v>
      </c>
      <c r="T237" s="8">
        <f>VLOOKUP(H237,'Relevé T4_2018'!A2:G835,7,TRUE)</f>
        <v>4.2674253200569003E-3</v>
      </c>
      <c r="U237" s="8">
        <f t="shared" si="9"/>
        <v>1.2472805622960395E-3</v>
      </c>
      <c r="V237" s="8">
        <f t="shared" si="10"/>
        <v>2.7325746799430999E-3</v>
      </c>
      <c r="W237" s="7">
        <v>648</v>
      </c>
      <c r="X237" s="7">
        <f>VLOOKUP(H237,'Relevé T2_2019'!A2:L837,11,TRUE)</f>
        <v>560</v>
      </c>
      <c r="Y237" s="60">
        <f>VLOOKUP(H237,Feuil1!A2:Q837,11,TRUE)</f>
        <v>606</v>
      </c>
      <c r="Z237" s="60">
        <f t="shared" si="11"/>
        <v>1814</v>
      </c>
      <c r="AA237" s="14">
        <v>215</v>
      </c>
      <c r="AB237" s="14">
        <f>VLOOKUP(H237,'Relevé T2_2019'!A2:L837,12,TRUE)</f>
        <v>139</v>
      </c>
      <c r="AC237" s="56">
        <f>VLOOKUP(H237,Feuil1!A2:Q837,12,TRUE)</f>
        <v>120.2</v>
      </c>
    </row>
    <row r="238" spans="1:29" x14ac:dyDescent="0.25">
      <c r="A238" s="5" t="s">
        <v>100</v>
      </c>
      <c r="B238" s="5" t="str">
        <f>VLOOKUP(C238,'Correspondance DEP_REGION'!1:102,2,FALSE)</f>
        <v>CENTRE</v>
      </c>
      <c r="C238" s="5" t="s">
        <v>927</v>
      </c>
      <c r="D238" s="6" t="s">
        <v>928</v>
      </c>
      <c r="E238" s="6" t="s">
        <v>929</v>
      </c>
      <c r="F238" s="6" t="s">
        <v>935</v>
      </c>
      <c r="G238" s="5" t="s">
        <v>936</v>
      </c>
      <c r="H238" s="23">
        <v>26360005800014</v>
      </c>
      <c r="I238" s="5" t="s">
        <v>38</v>
      </c>
      <c r="J238" s="5"/>
      <c r="K238" s="5"/>
      <c r="L238" s="53">
        <f>VLOOKUP(H238,Feuil1!A2:Q837,5,TRUE)</f>
        <v>918</v>
      </c>
      <c r="M238" s="5">
        <f>VLOOKUP(H238,Feuil1!A2:Q837,6,TRUE)</f>
        <v>3</v>
      </c>
      <c r="N238" s="49">
        <f>VLOOKUP(H238,Feuil1!A2:Q837,7,TRUE)</f>
        <v>3.3E-3</v>
      </c>
      <c r="O238" s="7" t="str">
        <f>VLOOKUP(H238,Feuil1!A2:Q837,4,TRUE)</f>
        <v>0</v>
      </c>
      <c r="P238" s="7">
        <v>477</v>
      </c>
      <c r="Q238" s="7">
        <v>0</v>
      </c>
      <c r="R238" s="49">
        <f>VLOOKUP(H238,'Relevé T2_2019'!A2:G835,7,TRUE)</f>
        <v>1.1000000000000001E-3</v>
      </c>
      <c r="S238" s="8">
        <v>0</v>
      </c>
      <c r="T238" s="8">
        <f>VLOOKUP(H238,'Relevé T4_2018'!A2:G835,7,TRUE)</f>
        <v>0</v>
      </c>
      <c r="U238" s="8">
        <f t="shared" si="9"/>
        <v>0</v>
      </c>
      <c r="V238" s="8">
        <f t="shared" si="10"/>
        <v>3.3E-3</v>
      </c>
      <c r="W238" s="7">
        <v>680</v>
      </c>
      <c r="X238" s="7">
        <f>VLOOKUP(H238,'Relevé T2_2019'!A2:L837,11,TRUE)</f>
        <v>620</v>
      </c>
      <c r="Y238" s="60">
        <f>VLOOKUP(H238,Feuil1!A2:Q837,11,TRUE)</f>
        <v>619</v>
      </c>
      <c r="Z238" s="60">
        <f t="shared" si="11"/>
        <v>1919</v>
      </c>
      <c r="AA238" s="14">
        <v>679</v>
      </c>
      <c r="AB238" s="14">
        <f>VLOOKUP(H238,'Relevé T2_2019'!A2:L837,12,TRUE)</f>
        <v>619</v>
      </c>
      <c r="AC238" s="56">
        <f>VLOOKUP(H238,Feuil1!A2:Q837,12,TRUE)</f>
        <v>205.333333333333</v>
      </c>
    </row>
    <row r="239" spans="1:29" ht="27.6" x14ac:dyDescent="0.25">
      <c r="A239" s="5" t="s">
        <v>100</v>
      </c>
      <c r="B239" s="5" t="str">
        <f>VLOOKUP(C239,'Correspondance DEP_REGION'!1:102,2,FALSE)</f>
        <v>CENTRE</v>
      </c>
      <c r="C239" s="5" t="s">
        <v>941</v>
      </c>
      <c r="D239" s="6" t="s">
        <v>942</v>
      </c>
      <c r="E239" s="6" t="s">
        <v>943</v>
      </c>
      <c r="F239" s="6" t="s">
        <v>63</v>
      </c>
      <c r="G239" s="5" t="s">
        <v>946</v>
      </c>
      <c r="H239" s="23">
        <v>26370014800111</v>
      </c>
      <c r="I239" s="5" t="s">
        <v>71</v>
      </c>
      <c r="J239" s="5"/>
      <c r="K239" s="5"/>
      <c r="L239" s="53">
        <f>VLOOKUP(H239,Feuil1!A2:Q837,5,TRUE)</f>
        <v>1376</v>
      </c>
      <c r="M239" s="5">
        <f>VLOOKUP(H239,Feuil1!A2:Q837,6,TRUE)</f>
        <v>1375</v>
      </c>
      <c r="N239" s="49">
        <f>VLOOKUP(H239,Feuil1!A2:Q837,7,TRUE)</f>
        <v>0.99929999999999997</v>
      </c>
      <c r="O239" s="7" t="str">
        <f>VLOOKUP(H239,Feuil1!A2:Q837,4,TRUE)</f>
        <v>1</v>
      </c>
      <c r="P239" s="7">
        <v>1241</v>
      </c>
      <c r="Q239" s="7">
        <v>1241</v>
      </c>
      <c r="R239" s="49">
        <f>VLOOKUP(H239,'Relevé T2_2019'!A2:G835,7,TRUE)</f>
        <v>1</v>
      </c>
      <c r="S239" s="8">
        <v>1</v>
      </c>
      <c r="T239" s="8">
        <f>VLOOKUP(H239,'Relevé T4_2018'!A2:G835,7,TRUE)</f>
        <v>0.98270126413838998</v>
      </c>
      <c r="U239" s="8">
        <f t="shared" si="9"/>
        <v>1.7298735861610015E-2</v>
      </c>
      <c r="V239" s="8">
        <f t="shared" si="10"/>
        <v>1.6598735861609981E-2</v>
      </c>
      <c r="W239" s="7">
        <v>837</v>
      </c>
      <c r="X239" s="7">
        <f>VLOOKUP(H239,'Relevé T2_2019'!A2:L837,11,TRUE)</f>
        <v>723</v>
      </c>
      <c r="Y239" s="60">
        <f>VLOOKUP(H239,Feuil1!A2:Q837,11,TRUE)</f>
        <v>760</v>
      </c>
      <c r="Z239" s="60">
        <f t="shared" si="11"/>
        <v>2320</v>
      </c>
      <c r="AA239" s="14">
        <v>-0.32554391619661599</v>
      </c>
      <c r="AB239" s="14">
        <f>VLOOKUP(H239,'Relevé T2_2019'!A2:L837,12,TRUE)</f>
        <v>-0.4373540856</v>
      </c>
      <c r="AC239" s="56">
        <f>VLOOKUP(H239,Feuil1!A2:Q837,12,TRUE)</f>
        <v>-0.44727272727272699</v>
      </c>
    </row>
    <row r="240" spans="1:29" ht="27.6" x14ac:dyDescent="0.25">
      <c r="A240" s="5" t="s">
        <v>100</v>
      </c>
      <c r="B240" s="5" t="str">
        <f>VLOOKUP(C240,'Correspondance DEP_REGION'!1:102,2,FALSE)</f>
        <v>CENTRE</v>
      </c>
      <c r="C240" s="5" t="s">
        <v>941</v>
      </c>
      <c r="D240" s="6" t="s">
        <v>942</v>
      </c>
      <c r="E240" s="6" t="s">
        <v>943</v>
      </c>
      <c r="F240" s="6" t="s">
        <v>640</v>
      </c>
      <c r="G240" s="5" t="s">
        <v>944</v>
      </c>
      <c r="H240" s="23">
        <v>26370010600010</v>
      </c>
      <c r="I240" s="5" t="s">
        <v>71</v>
      </c>
      <c r="J240" s="5" t="s">
        <v>19</v>
      </c>
      <c r="K240" s="5"/>
      <c r="L240" s="53">
        <f>VLOOKUP(H240,Feuil1!A2:Q837,5,TRUE)</f>
        <v>2154</v>
      </c>
      <c r="M240" s="5">
        <f>VLOOKUP(H240,Feuil1!A2:Q837,6,TRUE)</f>
        <v>2149</v>
      </c>
      <c r="N240" s="49">
        <f>VLOOKUP(H240,Feuil1!A2:Q837,7,TRUE)</f>
        <v>0.99770000000000003</v>
      </c>
      <c r="O240" s="7" t="str">
        <f>VLOOKUP(H240,Feuil1!A2:Q837,4,TRUE)</f>
        <v>1</v>
      </c>
      <c r="P240" s="7">
        <v>1850</v>
      </c>
      <c r="Q240" s="7">
        <v>1844</v>
      </c>
      <c r="R240" s="49">
        <f>VLOOKUP(H240,'Relevé T2_2019'!A2:G835,7,TRUE)</f>
        <v>0.99739999999999995</v>
      </c>
      <c r="S240" s="8">
        <v>0.99675675675675701</v>
      </c>
      <c r="T240" s="8">
        <f>VLOOKUP(H240,'Relevé T4_2018'!A2:G835,7,TRUE)</f>
        <v>0.99878147847278609</v>
      </c>
      <c r="U240" s="8">
        <f t="shared" si="9"/>
        <v>-2.0247217160290765E-3</v>
      </c>
      <c r="V240" s="8">
        <f t="shared" si="10"/>
        <v>-1.0814784727860571E-3</v>
      </c>
      <c r="W240" s="7">
        <v>1766</v>
      </c>
      <c r="X240" s="7">
        <f>VLOOKUP(H240,'Relevé T2_2019'!A2:L837,11,TRUE)</f>
        <v>1391</v>
      </c>
      <c r="Y240" s="60">
        <f>VLOOKUP(H240,Feuil1!A2:Q837,11,TRUE)</f>
        <v>1416</v>
      </c>
      <c r="Z240" s="60">
        <f t="shared" si="11"/>
        <v>4573</v>
      </c>
      <c r="AA240" s="14">
        <v>-4.2299349240780902E-2</v>
      </c>
      <c r="AB240" s="14">
        <f>VLOOKUP(H240,'Relevé T2_2019'!A2:L837,12,TRUE)</f>
        <v>-0.48538660750000001</v>
      </c>
      <c r="AC240" s="56">
        <f>VLOOKUP(H240,Feuil1!A2:Q837,12,TRUE)</f>
        <v>-0.341088878548162</v>
      </c>
    </row>
    <row r="241" spans="1:29" ht="27.6" x14ac:dyDescent="0.25">
      <c r="A241" s="5" t="s">
        <v>100</v>
      </c>
      <c r="B241" s="5" t="str">
        <f>VLOOKUP(C241,'Correspondance DEP_REGION'!1:102,2,FALSE)</f>
        <v>CENTRE</v>
      </c>
      <c r="C241" s="5" t="s">
        <v>941</v>
      </c>
      <c r="D241" s="6" t="s">
        <v>942</v>
      </c>
      <c r="E241" s="6" t="s">
        <v>943</v>
      </c>
      <c r="F241" s="6" t="s">
        <v>485</v>
      </c>
      <c r="G241" s="5" t="s">
        <v>945</v>
      </c>
      <c r="H241" s="23">
        <v>26370011400014</v>
      </c>
      <c r="I241" s="5" t="s">
        <v>71</v>
      </c>
      <c r="J241" s="5"/>
      <c r="K241" s="5"/>
      <c r="L241" s="53">
        <f>VLOOKUP(H241,Feuil1!A2:Q837,5,TRUE)</f>
        <v>1170</v>
      </c>
      <c r="M241" s="5">
        <f>VLOOKUP(H241,Feuil1!A2:Q837,6,TRUE)</f>
        <v>1170</v>
      </c>
      <c r="N241" s="49">
        <f>VLOOKUP(H241,Feuil1!A2:Q837,7,TRUE)</f>
        <v>1</v>
      </c>
      <c r="O241" s="7" t="str">
        <f>VLOOKUP(H241,Feuil1!A2:Q837,4,TRUE)</f>
        <v>1</v>
      </c>
      <c r="P241" s="7">
        <v>533</v>
      </c>
      <c r="Q241" s="7">
        <v>531</v>
      </c>
      <c r="R241" s="49">
        <f>VLOOKUP(H241,'Relevé T2_2019'!A2:G835,7,TRUE)</f>
        <v>1</v>
      </c>
      <c r="S241" s="8">
        <v>0.99624765478424004</v>
      </c>
      <c r="T241" s="8">
        <f>VLOOKUP(H241,'Relevé T4_2018'!A2:G835,7,TRUE)</f>
        <v>0.78203125000000007</v>
      </c>
      <c r="U241" s="8">
        <f t="shared" si="9"/>
        <v>0.21421640478423998</v>
      </c>
      <c r="V241" s="8">
        <f t="shared" si="10"/>
        <v>0.21796874999999993</v>
      </c>
      <c r="W241" s="7">
        <v>861</v>
      </c>
      <c r="X241" s="7">
        <f>VLOOKUP(H241,'Relevé T2_2019'!A2:L837,11,TRUE)</f>
        <v>630</v>
      </c>
      <c r="Y241" s="60">
        <f>VLOOKUP(H241,Feuil1!A2:Q837,11,TRUE)</f>
        <v>643</v>
      </c>
      <c r="Z241" s="60">
        <f t="shared" si="11"/>
        <v>2134</v>
      </c>
      <c r="AA241" s="14">
        <v>0.62146892655367203</v>
      </c>
      <c r="AB241" s="14">
        <f>VLOOKUP(H241,'Relevé T2_2019'!A2:L837,12,TRUE)</f>
        <v>-0.62343096229999995</v>
      </c>
      <c r="AC241" s="56">
        <f>VLOOKUP(H241,Feuil1!A2:Q837,12,TRUE)</f>
        <v>-0.45042735042734999</v>
      </c>
    </row>
    <row r="242" spans="1:29" ht="27.6" x14ac:dyDescent="0.25">
      <c r="A242" s="5" t="s">
        <v>100</v>
      </c>
      <c r="B242" s="5" t="str">
        <f>VLOOKUP(C242,'Correspondance DEP_REGION'!1:102,2,FALSE)</f>
        <v>CENTRE</v>
      </c>
      <c r="C242" s="5" t="s">
        <v>941</v>
      </c>
      <c r="D242" s="6" t="s">
        <v>942</v>
      </c>
      <c r="E242" s="6" t="s">
        <v>943</v>
      </c>
      <c r="F242" s="6" t="s">
        <v>947</v>
      </c>
      <c r="G242" s="5" t="s">
        <v>948</v>
      </c>
      <c r="H242" s="23">
        <v>26370015500017</v>
      </c>
      <c r="I242" s="5" t="s">
        <v>71</v>
      </c>
      <c r="J242" s="5"/>
      <c r="K242" s="5"/>
      <c r="L242" s="53">
        <f>VLOOKUP(H242,Feuil1!A2:Q837,5,TRUE)</f>
        <v>805</v>
      </c>
      <c r="M242" s="5">
        <f>VLOOKUP(H242,Feuil1!A2:Q837,6,TRUE)</f>
        <v>797</v>
      </c>
      <c r="N242" s="49">
        <f>VLOOKUP(H242,Feuil1!A2:Q837,7,TRUE)</f>
        <v>0.99009999999999998</v>
      </c>
      <c r="O242" s="7" t="str">
        <f>VLOOKUP(H242,Feuil1!A2:Q837,4,TRUE)</f>
        <v>1</v>
      </c>
      <c r="P242" s="7">
        <v>427</v>
      </c>
      <c r="Q242" s="7">
        <v>421</v>
      </c>
      <c r="R242" s="49">
        <f>VLOOKUP(H242,'Relevé T2_2019'!A2:G835,7,TRUE)</f>
        <v>0.99329999999999996</v>
      </c>
      <c r="S242" s="8">
        <v>0.98594847775175598</v>
      </c>
      <c r="T242" s="8">
        <f>VLOOKUP(H242,'Relevé T4_2018'!A2:G835,7,TRUE)</f>
        <v>0.9911764705882351</v>
      </c>
      <c r="U242" s="8">
        <f t="shared" si="9"/>
        <v>-5.2279928364791228E-3</v>
      </c>
      <c r="V242" s="8">
        <f t="shared" si="10"/>
        <v>-1.0764705882351233E-3</v>
      </c>
      <c r="W242" s="7">
        <v>294</v>
      </c>
      <c r="X242" s="7">
        <f>VLOOKUP(H242,'Relevé T2_2019'!A2:L837,11,TRUE)</f>
        <v>190</v>
      </c>
      <c r="Y242" s="60">
        <f>VLOOKUP(H242,Feuil1!A2:Q837,11,TRUE)</f>
        <v>254</v>
      </c>
      <c r="Z242" s="60">
        <f t="shared" si="11"/>
        <v>738</v>
      </c>
      <c r="AA242" s="14">
        <v>-0.30166270783847998</v>
      </c>
      <c r="AB242" s="14">
        <f>VLOOKUP(H242,'Relevé T2_2019'!A2:L837,12,TRUE)</f>
        <v>-0.74254742549999997</v>
      </c>
      <c r="AC242" s="56">
        <f>VLOOKUP(H242,Feuil1!A2:Q837,12,TRUE)</f>
        <v>-0.68130489335006295</v>
      </c>
    </row>
    <row r="243" spans="1:29" x14ac:dyDescent="0.25">
      <c r="A243" s="5" t="s">
        <v>100</v>
      </c>
      <c r="B243" s="5" t="str">
        <f>VLOOKUP(C243,'Correspondance DEP_REGION'!1:102,2,FALSE)</f>
        <v>CENTRE</v>
      </c>
      <c r="C243" s="5" t="s">
        <v>941</v>
      </c>
      <c r="D243" s="6" t="s">
        <v>942</v>
      </c>
      <c r="E243" s="6" t="s">
        <v>943</v>
      </c>
      <c r="F243" s="6" t="s">
        <v>952</v>
      </c>
      <c r="G243" s="5" t="s">
        <v>953</v>
      </c>
      <c r="H243" s="23">
        <v>26370391000178</v>
      </c>
      <c r="I243" s="5" t="s">
        <v>57</v>
      </c>
      <c r="J243" s="5" t="s">
        <v>19</v>
      </c>
      <c r="K243" s="5"/>
      <c r="L243" s="53">
        <f>VLOOKUP(H243,Feuil1!A2:Q837,5,TRUE)</f>
        <v>3245</v>
      </c>
      <c r="M243" s="5">
        <f>VLOOKUP(H243,Feuil1!A2:Q837,6,TRUE)</f>
        <v>3194</v>
      </c>
      <c r="N243" s="49">
        <f>VLOOKUP(H243,Feuil1!A2:Q837,7,TRUE)</f>
        <v>0.98429999999999995</v>
      </c>
      <c r="O243" s="7" t="str">
        <f>VLOOKUP(H243,Feuil1!A2:Q837,4,TRUE)</f>
        <v>1</v>
      </c>
      <c r="P243" s="7">
        <v>2018</v>
      </c>
      <c r="Q243" s="7">
        <v>1969</v>
      </c>
      <c r="R243" s="49">
        <f>VLOOKUP(H243,'Relevé T2_2019'!A2:G835,7,TRUE)</f>
        <v>0.9849</v>
      </c>
      <c r="S243" s="8">
        <v>0.97571853320118895</v>
      </c>
      <c r="T243" s="8">
        <f>VLOOKUP(H243,'Relevé T4_2018'!A2:G835,7,TRUE)</f>
        <v>0.96351490236382309</v>
      </c>
      <c r="U243" s="8">
        <f t="shared" si="9"/>
        <v>1.2203630837365864E-2</v>
      </c>
      <c r="V243" s="8">
        <f t="shared" si="10"/>
        <v>2.0785097636176864E-2</v>
      </c>
      <c r="W243" s="7">
        <v>2329</v>
      </c>
      <c r="X243" s="7">
        <f>VLOOKUP(H243,'Relevé T2_2019'!A2:L837,11,TRUE)</f>
        <v>2216</v>
      </c>
      <c r="Y243" s="60">
        <f>VLOOKUP(H243,Feuil1!A2:Q837,11,TRUE)</f>
        <v>2370</v>
      </c>
      <c r="Z243" s="60">
        <f t="shared" si="11"/>
        <v>6915</v>
      </c>
      <c r="AA243" s="14">
        <v>0.182833925850686</v>
      </c>
      <c r="AB243" s="14">
        <f>VLOOKUP(H243,'Relevé T2_2019'!A2:L837,12,TRUE)</f>
        <v>-0.30663329160000002</v>
      </c>
      <c r="AC243" s="56">
        <f>VLOOKUP(H243,Feuil1!A2:Q837,12,TRUE)</f>
        <v>-0.25798371947401399</v>
      </c>
    </row>
    <row r="244" spans="1:29" x14ac:dyDescent="0.25">
      <c r="A244" s="5" t="s">
        <v>100</v>
      </c>
      <c r="B244" s="5" t="str">
        <f>VLOOKUP(C244,'Correspondance DEP_REGION'!1:102,2,FALSE)</f>
        <v>CENTRE</v>
      </c>
      <c r="C244" s="5" t="s">
        <v>941</v>
      </c>
      <c r="D244" s="6" t="s">
        <v>942</v>
      </c>
      <c r="E244" s="6" t="s">
        <v>943</v>
      </c>
      <c r="F244" s="6" t="s">
        <v>954</v>
      </c>
      <c r="G244" s="5" t="s">
        <v>955</v>
      </c>
      <c r="H244" s="23">
        <v>26370707700016</v>
      </c>
      <c r="I244" s="5" t="s">
        <v>38</v>
      </c>
      <c r="J244" s="5" t="s">
        <v>19</v>
      </c>
      <c r="K244" s="5"/>
      <c r="L244" s="53">
        <f>VLOOKUP(H244,Feuil1!A2:Q837,5,TRUE)</f>
        <v>2749</v>
      </c>
      <c r="M244" s="5">
        <f>VLOOKUP(H244,Feuil1!A2:Q837,6,TRUE)</f>
        <v>2682</v>
      </c>
      <c r="N244" s="49">
        <f>VLOOKUP(H244,Feuil1!A2:Q837,7,TRUE)</f>
        <v>0.97560000000000002</v>
      </c>
      <c r="O244" s="7" t="str">
        <f>VLOOKUP(H244,Feuil1!A2:Q837,4,TRUE)</f>
        <v>1</v>
      </c>
      <c r="P244" s="7">
        <v>2036</v>
      </c>
      <c r="Q244" s="7">
        <v>1975</v>
      </c>
      <c r="R244" s="49">
        <f>VLOOKUP(H244,'Relevé T2_2019'!A2:G835,7,TRUE)</f>
        <v>0.97829999999999995</v>
      </c>
      <c r="S244" s="8">
        <v>0.97003929273084499</v>
      </c>
      <c r="T244" s="8">
        <f>VLOOKUP(H244,'Relevé T4_2018'!A2:G835,7,TRUE)</f>
        <v>0.98092105263157903</v>
      </c>
      <c r="U244" s="8">
        <f t="shared" si="9"/>
        <v>-1.0881759900734034E-2</v>
      </c>
      <c r="V244" s="8">
        <f t="shared" si="10"/>
        <v>-5.3210526315790041E-3</v>
      </c>
      <c r="W244" s="7">
        <v>2448</v>
      </c>
      <c r="X244" s="7">
        <f>VLOOKUP(H244,'Relevé T2_2019'!A2:L837,11,TRUE)</f>
        <v>1995</v>
      </c>
      <c r="Y244" s="60">
        <f>VLOOKUP(H244,Feuil1!A2:Q837,11,TRUE)</f>
        <v>2110</v>
      </c>
      <c r="Z244" s="60">
        <f t="shared" si="11"/>
        <v>6553</v>
      </c>
      <c r="AA244" s="14">
        <v>0.23949367088607601</v>
      </c>
      <c r="AB244" s="14">
        <f>VLOOKUP(H244,'Relevé T2_2019'!A2:L837,12,TRUE)</f>
        <v>-0.31771545829999998</v>
      </c>
      <c r="AC244" s="56">
        <f>VLOOKUP(H244,Feuil1!A2:Q837,12,TRUE)</f>
        <v>-0.21327367636092501</v>
      </c>
    </row>
    <row r="245" spans="1:29" x14ac:dyDescent="0.25">
      <c r="A245" s="5" t="s">
        <v>100</v>
      </c>
      <c r="B245" s="5" t="str">
        <f>VLOOKUP(C245,'Correspondance DEP_REGION'!1:102,2,FALSE)</f>
        <v>CENTRE</v>
      </c>
      <c r="C245" s="5" t="s">
        <v>941</v>
      </c>
      <c r="D245" s="6" t="s">
        <v>942</v>
      </c>
      <c r="E245" s="6" t="s">
        <v>949</v>
      </c>
      <c r="F245" s="6" t="s">
        <v>950</v>
      </c>
      <c r="G245" s="5" t="s">
        <v>951</v>
      </c>
      <c r="H245" s="23">
        <v>26370018900016</v>
      </c>
      <c r="I245" s="5" t="s">
        <v>18</v>
      </c>
      <c r="J245" s="5" t="s">
        <v>19</v>
      </c>
      <c r="K245" s="5" t="s">
        <v>9</v>
      </c>
      <c r="L245" s="53">
        <f>VLOOKUP(H245,Feuil1!A2:Q837,5,TRUE)</f>
        <v>22439</v>
      </c>
      <c r="M245" s="5">
        <f>VLOOKUP(H245,Feuil1!A2:Q837,6,TRUE)</f>
        <v>21571</v>
      </c>
      <c r="N245" s="49">
        <f>VLOOKUP(H245,Feuil1!A2:Q837,7,TRUE)</f>
        <v>0.96130000000000004</v>
      </c>
      <c r="O245" s="7" t="str">
        <f>VLOOKUP(H245,Feuil1!A2:Q837,4,TRUE)</f>
        <v>1</v>
      </c>
      <c r="P245" s="7">
        <v>12995</v>
      </c>
      <c r="Q245" s="7">
        <v>12070</v>
      </c>
      <c r="R245" s="49">
        <f>VLOOKUP(H245,'Relevé T2_2019'!A2:G835,7,TRUE)</f>
        <v>0.95330000000000004</v>
      </c>
      <c r="S245" s="8">
        <v>0.92881877645248201</v>
      </c>
      <c r="T245" s="8">
        <f>VLOOKUP(H245,'Relevé T4_2018'!A2:G835,7,TRUE)</f>
        <v>0.43180200175886801</v>
      </c>
      <c r="U245" s="8">
        <f t="shared" si="9"/>
        <v>0.49701677469361399</v>
      </c>
      <c r="V245" s="8">
        <f t="shared" si="10"/>
        <v>0.52949799824113208</v>
      </c>
      <c r="W245" s="7">
        <v>16332</v>
      </c>
      <c r="X245" s="7">
        <f>VLOOKUP(H245,'Relevé T2_2019'!A2:L837,11,TRUE)</f>
        <v>15455</v>
      </c>
      <c r="Y245" s="60">
        <f>VLOOKUP(H245,Feuil1!A2:Q837,11,TRUE)</f>
        <v>16590</v>
      </c>
      <c r="Z245" s="60">
        <f t="shared" si="11"/>
        <v>48377</v>
      </c>
      <c r="AA245" s="14">
        <v>0.35310687655343798</v>
      </c>
      <c r="AB245" s="14">
        <f>VLOOKUP(H245,'Relevé T2_2019'!A2:L837,12,TRUE)</f>
        <v>-0.1867929492</v>
      </c>
      <c r="AC245" s="56">
        <f>VLOOKUP(H245,Feuil1!A2:Q837,12,TRUE)</f>
        <v>-0.23091187242130601</v>
      </c>
    </row>
    <row r="246" spans="1:29" x14ac:dyDescent="0.25">
      <c r="A246" s="5" t="s">
        <v>100</v>
      </c>
      <c r="B246" s="5" t="str">
        <f>VLOOKUP(C246,'Correspondance DEP_REGION'!1:102,2,FALSE)</f>
        <v>CENTRE</v>
      </c>
      <c r="C246" s="5" t="s">
        <v>1091</v>
      </c>
      <c r="D246" s="6" t="s">
        <v>1092</v>
      </c>
      <c r="E246" s="6" t="s">
        <v>1095</v>
      </c>
      <c r="F246" s="6" t="s">
        <v>1096</v>
      </c>
      <c r="G246" s="5" t="s">
        <v>1097</v>
      </c>
      <c r="H246" s="23">
        <v>26450004200017</v>
      </c>
      <c r="I246" s="5" t="s">
        <v>50</v>
      </c>
      <c r="J246" s="5" t="s">
        <v>19</v>
      </c>
      <c r="K246" s="5"/>
      <c r="L246" s="53">
        <f>VLOOKUP(H246,Feuil1!A2:Q837,5,TRUE)</f>
        <v>2956</v>
      </c>
      <c r="M246" s="5">
        <f>VLOOKUP(H246,Feuil1!A2:Q837,6,TRUE)</f>
        <v>2955</v>
      </c>
      <c r="N246" s="49">
        <f>VLOOKUP(H246,Feuil1!A2:Q837,7,TRUE)</f>
        <v>0.99970000000000003</v>
      </c>
      <c r="O246" s="7" t="str">
        <f>VLOOKUP(H246,Feuil1!A2:Q837,4,TRUE)</f>
        <v>1</v>
      </c>
      <c r="P246" s="7">
        <v>2086</v>
      </c>
      <c r="Q246" s="7">
        <v>2086</v>
      </c>
      <c r="R246" s="49">
        <f>VLOOKUP(H246,'Relevé T2_2019'!A2:G835,7,TRUE)</f>
        <v>0.99970000000000003</v>
      </c>
      <c r="S246" s="8">
        <v>1</v>
      </c>
      <c r="T246" s="8">
        <f>VLOOKUP(H246,'Relevé T4_2018'!A2:G835,7,TRUE)</f>
        <v>1</v>
      </c>
      <c r="U246" s="8">
        <f t="shared" si="9"/>
        <v>0</v>
      </c>
      <c r="V246" s="8">
        <f t="shared" si="10"/>
        <v>-2.9999999999996696E-4</v>
      </c>
      <c r="W246" s="7">
        <v>1140</v>
      </c>
      <c r="X246" s="7">
        <f>VLOOKUP(H246,'Relevé T2_2019'!A2:L837,11,TRUE)</f>
        <v>954</v>
      </c>
      <c r="Y246" s="60">
        <f>VLOOKUP(H246,Feuil1!A2:Q837,11,TRUE)</f>
        <v>974</v>
      </c>
      <c r="Z246" s="60">
        <f t="shared" si="11"/>
        <v>3068</v>
      </c>
      <c r="AA246" s="14">
        <v>-0.45349952061361498</v>
      </c>
      <c r="AB246" s="14">
        <f>VLOOKUP(H246,'Relevé T2_2019'!A2:L837,12,TRUE)</f>
        <v>-0.69066147860000004</v>
      </c>
      <c r="AC246" s="56">
        <f>VLOOKUP(H246,Feuil1!A2:Q837,12,TRUE)</f>
        <v>-0.67038917089678496</v>
      </c>
    </row>
    <row r="247" spans="1:29" x14ac:dyDescent="0.25">
      <c r="A247" s="5" t="s">
        <v>100</v>
      </c>
      <c r="B247" s="5" t="str">
        <f>VLOOKUP(C247,'Correspondance DEP_REGION'!1:102,2,FALSE)</f>
        <v>CENTRE</v>
      </c>
      <c r="C247" s="5" t="s">
        <v>1091</v>
      </c>
      <c r="D247" s="6" t="s">
        <v>1092</v>
      </c>
      <c r="E247" s="6" t="s">
        <v>1095</v>
      </c>
      <c r="F247" s="6" t="s">
        <v>1100</v>
      </c>
      <c r="G247" s="5" t="s">
        <v>1101</v>
      </c>
      <c r="H247" s="23">
        <v>26450009100014</v>
      </c>
      <c r="I247" s="5" t="s">
        <v>50</v>
      </c>
      <c r="J247" s="5" t="s">
        <v>19</v>
      </c>
      <c r="K247" s="5" t="s">
        <v>9</v>
      </c>
      <c r="L247" s="53">
        <f>VLOOKUP(H247,Feuil1!A2:Q837,5,TRUE)</f>
        <v>15419</v>
      </c>
      <c r="M247" s="5">
        <f>VLOOKUP(H247,Feuil1!A2:Q837,6,TRUE)</f>
        <v>15419</v>
      </c>
      <c r="N247" s="49">
        <f>VLOOKUP(H247,Feuil1!A2:Q837,7,TRUE)</f>
        <v>1</v>
      </c>
      <c r="O247" s="7" t="str">
        <f>VLOOKUP(H247,Feuil1!A2:Q837,4,TRUE)</f>
        <v>1</v>
      </c>
      <c r="P247" s="7">
        <v>7731</v>
      </c>
      <c r="Q247" s="7">
        <v>7731</v>
      </c>
      <c r="R247" s="49">
        <f>VLOOKUP(H247,'Relevé T2_2019'!A2:G835,7,TRUE)</f>
        <v>1</v>
      </c>
      <c r="S247" s="8">
        <v>1</v>
      </c>
      <c r="T247" s="8">
        <f>VLOOKUP(H247,'Relevé T4_2018'!A2:G835,7,TRUE)</f>
        <v>0.99371712448860305</v>
      </c>
      <c r="U247" s="8">
        <f t="shared" si="9"/>
        <v>6.2828755113969459E-3</v>
      </c>
      <c r="V247" s="8">
        <f t="shared" si="10"/>
        <v>6.2828755113969459E-3</v>
      </c>
      <c r="W247" s="7">
        <v>9350</v>
      </c>
      <c r="X247" s="7">
        <f>VLOOKUP(H247,'Relevé T2_2019'!A2:L837,11,TRUE)</f>
        <v>8219</v>
      </c>
      <c r="Y247" s="60">
        <f>VLOOKUP(H247,Feuil1!A2:Q837,11,TRUE)</f>
        <v>8363</v>
      </c>
      <c r="Z247" s="60">
        <f t="shared" si="11"/>
        <v>25932</v>
      </c>
      <c r="AA247" s="14">
        <v>0.209416634329324</v>
      </c>
      <c r="AB247" s="14">
        <f>VLOOKUP(H247,'Relevé T2_2019'!A2:L837,12,TRUE)</f>
        <v>-0.4141003707</v>
      </c>
      <c r="AC247" s="56">
        <f>VLOOKUP(H247,Feuil1!A2:Q837,12,TRUE)</f>
        <v>-0.45761722550100498</v>
      </c>
    </row>
    <row r="248" spans="1:29" x14ac:dyDescent="0.25">
      <c r="A248" s="5" t="s">
        <v>100</v>
      </c>
      <c r="B248" s="5" t="str">
        <f>VLOOKUP(C248,'Correspondance DEP_REGION'!1:102,2,FALSE)</f>
        <v>CENTRE</v>
      </c>
      <c r="C248" s="5" t="s">
        <v>1091</v>
      </c>
      <c r="D248" s="6" t="s">
        <v>1092</v>
      </c>
      <c r="E248" s="6" t="s">
        <v>1113</v>
      </c>
      <c r="F248" s="6" t="s">
        <v>63</v>
      </c>
      <c r="G248" s="5" t="s">
        <v>1114</v>
      </c>
      <c r="H248" s="23">
        <v>26450025700011</v>
      </c>
      <c r="I248" s="5" t="s">
        <v>65</v>
      </c>
      <c r="J248" s="5"/>
      <c r="K248" s="5"/>
      <c r="L248" s="53">
        <f>VLOOKUP(H248,Feuil1!A2:Q837,5,TRUE)</f>
        <v>1089</v>
      </c>
      <c r="M248" s="5">
        <f>VLOOKUP(H248,Feuil1!A2:Q837,6,TRUE)</f>
        <v>1089</v>
      </c>
      <c r="N248" s="49">
        <f>VLOOKUP(H248,Feuil1!A2:Q837,7,TRUE)</f>
        <v>1</v>
      </c>
      <c r="O248" s="7" t="str">
        <f>VLOOKUP(H248,Feuil1!A2:Q837,4,TRUE)</f>
        <v>1</v>
      </c>
      <c r="P248" s="7">
        <v>1017</v>
      </c>
      <c r="Q248" s="7">
        <v>1017</v>
      </c>
      <c r="R248" s="49">
        <f>VLOOKUP(H248,'Relevé T2_2019'!A2:G835,7,TRUE)</f>
        <v>1</v>
      </c>
      <c r="S248" s="8">
        <v>1</v>
      </c>
      <c r="T248" s="8">
        <f>VLOOKUP(H248,'Relevé T4_2018'!A2:G835,7,TRUE)</f>
        <v>1</v>
      </c>
      <c r="U248" s="8">
        <f t="shared" si="9"/>
        <v>0</v>
      </c>
      <c r="V248" s="8">
        <f t="shared" si="10"/>
        <v>0</v>
      </c>
      <c r="W248" s="7">
        <v>695</v>
      </c>
      <c r="X248" s="7">
        <f>VLOOKUP(H248,'Relevé T2_2019'!A2:L837,11,TRUE)</f>
        <v>578</v>
      </c>
      <c r="Y248" s="60">
        <f>VLOOKUP(H248,Feuil1!A2:Q837,11,TRUE)</f>
        <v>589</v>
      </c>
      <c r="Z248" s="60">
        <f t="shared" si="11"/>
        <v>1862</v>
      </c>
      <c r="AA248" s="14">
        <v>-0.31661750245821002</v>
      </c>
      <c r="AB248" s="14">
        <f>VLOOKUP(H248,'Relevé T2_2019'!A2:L837,12,TRUE)</f>
        <v>-0.35346756150000003</v>
      </c>
      <c r="AC248" s="56">
        <f>VLOOKUP(H248,Feuil1!A2:Q837,12,TRUE)</f>
        <v>-0.45913682277318602</v>
      </c>
    </row>
    <row r="249" spans="1:29" x14ac:dyDescent="0.25">
      <c r="A249" s="5" t="s">
        <v>100</v>
      </c>
      <c r="B249" s="5" t="str">
        <f>VLOOKUP(C249,'Correspondance DEP_REGION'!1:102,2,FALSE)</f>
        <v>CENTRE</v>
      </c>
      <c r="C249" s="5" t="s">
        <v>1091</v>
      </c>
      <c r="D249" s="6" t="s">
        <v>1092</v>
      </c>
      <c r="E249" s="6" t="s">
        <v>1110</v>
      </c>
      <c r="F249" s="6" t="s">
        <v>1111</v>
      </c>
      <c r="G249" s="5" t="s">
        <v>1112</v>
      </c>
      <c r="H249" s="23">
        <v>26450022400102</v>
      </c>
      <c r="I249" s="5" t="s">
        <v>57</v>
      </c>
      <c r="J249" s="5" t="s">
        <v>19</v>
      </c>
      <c r="K249" s="5"/>
      <c r="L249" s="53">
        <f>VLOOKUP(H249,Feuil1!A2:Q837,5,TRUE)</f>
        <v>4527</v>
      </c>
      <c r="M249" s="5">
        <f>VLOOKUP(H249,Feuil1!A2:Q837,6,TRUE)</f>
        <v>4527</v>
      </c>
      <c r="N249" s="49">
        <f>VLOOKUP(H249,Feuil1!A2:Q837,7,TRUE)</f>
        <v>1</v>
      </c>
      <c r="O249" s="7" t="str">
        <f>VLOOKUP(H249,Feuil1!A2:Q837,4,TRUE)</f>
        <v>1</v>
      </c>
      <c r="P249" s="7">
        <v>3475</v>
      </c>
      <c r="Q249" s="7">
        <v>3474</v>
      </c>
      <c r="R249" s="49">
        <f>VLOOKUP(H249,'Relevé T2_2019'!A2:G835,7,TRUE)</f>
        <v>1</v>
      </c>
      <c r="S249" s="8">
        <v>0.999712230215827</v>
      </c>
      <c r="T249" s="8">
        <f>VLOOKUP(H249,'Relevé T4_2018'!A2:G835,7,TRUE)</f>
        <v>0.99342236396252703</v>
      </c>
      <c r="U249" s="8">
        <f t="shared" si="9"/>
        <v>6.2898662532999694E-3</v>
      </c>
      <c r="V249" s="8">
        <f t="shared" si="10"/>
        <v>6.577636037472967E-3</v>
      </c>
      <c r="W249" s="7">
        <v>3269</v>
      </c>
      <c r="X249" s="7">
        <f>VLOOKUP(H249,'Relevé T2_2019'!A2:L837,11,TRUE)</f>
        <v>2920</v>
      </c>
      <c r="Y249" s="60">
        <f>VLOOKUP(H249,Feuil1!A2:Q837,11,TRUE)</f>
        <v>3121</v>
      </c>
      <c r="Z249" s="60">
        <f t="shared" si="11"/>
        <v>9310</v>
      </c>
      <c r="AA249" s="14">
        <v>-5.9009786989061598E-2</v>
      </c>
      <c r="AB249" s="14">
        <f>VLOOKUP(H249,'Relevé T2_2019'!A2:L837,12,TRUE)</f>
        <v>-0.17514124289999999</v>
      </c>
      <c r="AC249" s="56">
        <f>VLOOKUP(H249,Feuil1!A2:Q837,12,TRUE)</f>
        <v>-0.31058095869229102</v>
      </c>
    </row>
    <row r="250" spans="1:29" ht="27.6" x14ac:dyDescent="0.25">
      <c r="A250" s="5" t="s">
        <v>100</v>
      </c>
      <c r="B250" s="5" t="str">
        <f>VLOOKUP(C250,'Correspondance DEP_REGION'!1:102,2,FALSE)</f>
        <v>CENTRE</v>
      </c>
      <c r="C250" s="5" t="s">
        <v>1091</v>
      </c>
      <c r="D250" s="6" t="s">
        <v>1092</v>
      </c>
      <c r="E250" s="6" t="s">
        <v>1105</v>
      </c>
      <c r="F250" s="6" t="s">
        <v>170</v>
      </c>
      <c r="G250" s="5" t="s">
        <v>1106</v>
      </c>
      <c r="H250" s="23">
        <v>26450014100017</v>
      </c>
      <c r="I250" s="5" t="s">
        <v>71</v>
      </c>
      <c r="J250" s="5"/>
      <c r="K250" s="5"/>
      <c r="L250" s="53">
        <f>VLOOKUP(H250,Feuil1!A2:Q837,5,TRUE)</f>
        <v>560</v>
      </c>
      <c r="M250" s="5">
        <f>VLOOKUP(H250,Feuil1!A2:Q837,6,TRUE)</f>
        <v>548</v>
      </c>
      <c r="N250" s="49">
        <f>VLOOKUP(H250,Feuil1!A2:Q837,7,TRUE)</f>
        <v>0.97860000000000003</v>
      </c>
      <c r="O250" s="7" t="str">
        <f>VLOOKUP(H250,Feuil1!A2:Q837,4,TRUE)</f>
        <v>1</v>
      </c>
      <c r="P250" s="7">
        <v>499</v>
      </c>
      <c r="Q250" s="7">
        <v>487</v>
      </c>
      <c r="R250" s="49">
        <f>VLOOKUP(H250,'Relevé T2_2019'!A2:G835,7,TRUE)</f>
        <v>0.98170000000000002</v>
      </c>
      <c r="S250" s="8">
        <v>0.97595190380761498</v>
      </c>
      <c r="T250" s="8">
        <f>VLOOKUP(H250,'Relevé T4_2018'!A2:G835,7,TRUE)</f>
        <v>0.97897897897897912</v>
      </c>
      <c r="U250" s="8">
        <f t="shared" si="9"/>
        <v>-3.0270751713641353E-3</v>
      </c>
      <c r="V250" s="8">
        <f t="shared" si="10"/>
        <v>-3.7897897897909427E-4</v>
      </c>
      <c r="W250" s="7">
        <v>340</v>
      </c>
      <c r="X250" s="7">
        <f>VLOOKUP(H250,'Relevé T2_2019'!A2:L837,11,TRUE)</f>
        <v>297</v>
      </c>
      <c r="Y250" s="60">
        <f>VLOOKUP(H250,Feuil1!A2:Q837,11,TRUE)</f>
        <v>297</v>
      </c>
      <c r="Z250" s="60">
        <f t="shared" si="11"/>
        <v>934</v>
      </c>
      <c r="AA250" s="14">
        <v>-0.30184804928131398</v>
      </c>
      <c r="AB250" s="14">
        <f>VLOOKUP(H250,'Relevé T2_2019'!A2:L837,12,TRUE)</f>
        <v>-0.53953488370000002</v>
      </c>
      <c r="AC250" s="56">
        <f>VLOOKUP(H250,Feuil1!A2:Q837,12,TRUE)</f>
        <v>-0.45802919708029199</v>
      </c>
    </row>
    <row r="251" spans="1:29" x14ac:dyDescent="0.25">
      <c r="A251" s="5" t="s">
        <v>100</v>
      </c>
      <c r="B251" s="5" t="str">
        <f>VLOOKUP(C251,'Correspondance DEP_REGION'!1:102,2,FALSE)</f>
        <v>CENTRE</v>
      </c>
      <c r="C251" s="5" t="s">
        <v>1091</v>
      </c>
      <c r="D251" s="6" t="s">
        <v>1092</v>
      </c>
      <c r="E251" s="6" t="s">
        <v>1107</v>
      </c>
      <c r="F251" s="6" t="s">
        <v>1108</v>
      </c>
      <c r="G251" s="5" t="s">
        <v>1109</v>
      </c>
      <c r="H251" s="23">
        <v>26450020800014</v>
      </c>
      <c r="I251" s="5" t="s">
        <v>38</v>
      </c>
      <c r="J251" s="5" t="s">
        <v>19</v>
      </c>
      <c r="K251" s="5"/>
      <c r="L251" s="53">
        <f>VLOOKUP(H251,Feuil1!A2:Q837,5,TRUE)</f>
        <v>1329</v>
      </c>
      <c r="M251" s="5">
        <f>VLOOKUP(H251,Feuil1!A2:Q837,6,TRUE)</f>
        <v>1280</v>
      </c>
      <c r="N251" s="49">
        <f>VLOOKUP(H251,Feuil1!A2:Q837,7,TRUE)</f>
        <v>0.96309999999999996</v>
      </c>
      <c r="O251" s="7" t="str">
        <f>VLOOKUP(H251,Feuil1!A2:Q837,4,TRUE)</f>
        <v>1</v>
      </c>
      <c r="P251" s="7">
        <v>1135</v>
      </c>
      <c r="Q251" s="7">
        <v>1098</v>
      </c>
      <c r="R251" s="49">
        <f>VLOOKUP(H251,'Relevé T2_2019'!A2:G835,7,TRUE)</f>
        <v>0.97470000000000001</v>
      </c>
      <c r="S251" s="8">
        <v>0.96740088105726896</v>
      </c>
      <c r="T251" s="8">
        <f>VLOOKUP(H251,'Relevé T4_2018'!A2:G835,7,TRUE)</f>
        <v>0.9726962457337881</v>
      </c>
      <c r="U251" s="8">
        <f t="shared" si="9"/>
        <v>-5.2953646765191431E-3</v>
      </c>
      <c r="V251" s="8">
        <f t="shared" si="10"/>
        <v>-9.5962457337881446E-3</v>
      </c>
      <c r="W251" s="7">
        <v>1176</v>
      </c>
      <c r="X251" s="7">
        <f>VLOOKUP(H251,'Relevé T2_2019'!A2:L837,11,TRUE)</f>
        <v>1076</v>
      </c>
      <c r="Y251" s="60">
        <f>VLOOKUP(H251,Feuil1!A2:Q837,11,TRUE)</f>
        <v>1058</v>
      </c>
      <c r="Z251" s="60">
        <f t="shared" si="11"/>
        <v>3310</v>
      </c>
      <c r="AA251" s="14">
        <v>7.1038251366120297E-2</v>
      </c>
      <c r="AB251" s="14">
        <f>VLOOKUP(H251,'Relevé T2_2019'!A2:L837,12,TRUE)</f>
        <v>-0.243851019</v>
      </c>
      <c r="AC251" s="56">
        <f>VLOOKUP(H251,Feuil1!A2:Q837,12,TRUE)</f>
        <v>-0.17343749999999999</v>
      </c>
    </row>
    <row r="252" spans="1:29" x14ac:dyDescent="0.25">
      <c r="A252" s="5" t="s">
        <v>100</v>
      </c>
      <c r="B252" s="5" t="str">
        <f>VLOOKUP(C252,'Correspondance DEP_REGION'!1:102,2,FALSE)</f>
        <v>CENTRE</v>
      </c>
      <c r="C252" s="5" t="s">
        <v>1091</v>
      </c>
      <c r="D252" s="6" t="s">
        <v>1092</v>
      </c>
      <c r="E252" s="6" t="s">
        <v>1102</v>
      </c>
      <c r="F252" s="6" t="s">
        <v>1103</v>
      </c>
      <c r="G252" s="5" t="s">
        <v>1104</v>
      </c>
      <c r="H252" s="23">
        <v>26450011700017</v>
      </c>
      <c r="I252" s="5" t="s">
        <v>38</v>
      </c>
      <c r="J252" s="5" t="s">
        <v>19</v>
      </c>
      <c r="K252" s="5"/>
      <c r="L252" s="53">
        <f>VLOOKUP(H252,Feuil1!A2:Q837,5,TRUE)</f>
        <v>1492</v>
      </c>
      <c r="M252" s="5">
        <f>VLOOKUP(H252,Feuil1!A2:Q837,6,TRUE)</f>
        <v>1403</v>
      </c>
      <c r="N252" s="49">
        <f>VLOOKUP(H252,Feuil1!A2:Q837,7,TRUE)</f>
        <v>0.94030000000000002</v>
      </c>
      <c r="O252" s="7" t="str">
        <f>VLOOKUP(H252,Feuil1!A2:Q837,4,TRUE)</f>
        <v>0</v>
      </c>
      <c r="P252" s="7">
        <v>1415</v>
      </c>
      <c r="Q252" s="7">
        <v>1348</v>
      </c>
      <c r="R252" s="49">
        <f>VLOOKUP(H252,'Relevé T2_2019'!A2:G835,7,TRUE)</f>
        <v>0.9738</v>
      </c>
      <c r="S252" s="8">
        <v>0.95265017667844498</v>
      </c>
      <c r="T252" s="8">
        <f>VLOOKUP(H252,'Relevé T4_2018'!A2:G835,7,TRUE)</f>
        <v>0.96073903002309502</v>
      </c>
      <c r="U252" s="8">
        <f t="shared" si="9"/>
        <v>-8.0888533446500377E-3</v>
      </c>
      <c r="V252" s="8">
        <f t="shared" si="10"/>
        <v>-2.0439030023094995E-2</v>
      </c>
      <c r="W252" s="7">
        <v>1187</v>
      </c>
      <c r="X252" s="7">
        <f>VLOOKUP(H252,'Relevé T2_2019'!A2:L837,11,TRUE)</f>
        <v>964</v>
      </c>
      <c r="Y252" s="60">
        <f>VLOOKUP(H252,Feuil1!A2:Q837,11,TRUE)</f>
        <v>879</v>
      </c>
      <c r="Z252" s="60">
        <f t="shared" si="11"/>
        <v>3030</v>
      </c>
      <c r="AA252" s="14">
        <v>-0.119436201780415</v>
      </c>
      <c r="AB252" s="14">
        <f>VLOOKUP(H252,'Relevé T2_2019'!A2:L837,12,TRUE)</f>
        <v>-0.4599439776</v>
      </c>
      <c r="AC252" s="56">
        <f>VLOOKUP(H252,Feuil1!A2:Q837,12,TRUE)</f>
        <v>-0.37348538845331403</v>
      </c>
    </row>
    <row r="253" spans="1:29" ht="27.6" x14ac:dyDescent="0.25">
      <c r="A253" s="5" t="s">
        <v>100</v>
      </c>
      <c r="B253" s="5" t="str">
        <f>VLOOKUP(C253,'Correspondance DEP_REGION'!1:102,2,FALSE)</f>
        <v>CENTRE</v>
      </c>
      <c r="C253" s="5" t="s">
        <v>1091</v>
      </c>
      <c r="D253" s="6" t="s">
        <v>1092</v>
      </c>
      <c r="E253" s="6" t="s">
        <v>1093</v>
      </c>
      <c r="F253" s="6" t="s">
        <v>251</v>
      </c>
      <c r="G253" s="5" t="s">
        <v>1094</v>
      </c>
      <c r="H253" s="23">
        <v>26450001800017</v>
      </c>
      <c r="I253" s="5" t="s">
        <v>71</v>
      </c>
      <c r="J253" s="5"/>
      <c r="K253" s="5"/>
      <c r="L253" s="53">
        <f>VLOOKUP(H253,Feuil1!A2:Q837,5,TRUE)</f>
        <v>686</v>
      </c>
      <c r="M253" s="5">
        <f>VLOOKUP(H253,Feuil1!A2:Q837,6,TRUE)</f>
        <v>683</v>
      </c>
      <c r="N253" s="49">
        <f>VLOOKUP(H253,Feuil1!A2:Q837,7,TRUE)</f>
        <v>0.99560000000000004</v>
      </c>
      <c r="O253" s="7" t="str">
        <f>VLOOKUP(H253,Feuil1!A2:Q837,4,TRUE)</f>
        <v>1</v>
      </c>
      <c r="P253" s="7">
        <v>400</v>
      </c>
      <c r="Q253" s="7">
        <v>344</v>
      </c>
      <c r="R253" s="49">
        <f>VLOOKUP(H253,'Relevé T2_2019'!A2:G835,7,TRUE)</f>
        <v>0.93679999999999997</v>
      </c>
      <c r="S253" s="8">
        <v>0.86</v>
      </c>
      <c r="T253" s="8">
        <f>VLOOKUP(H253,'Relevé T4_2018'!A2:G835,7,TRUE)</f>
        <v>0.21276595744680801</v>
      </c>
      <c r="U253" s="8">
        <f t="shared" si="9"/>
        <v>0.64723404255319195</v>
      </c>
      <c r="V253" s="8">
        <f t="shared" si="10"/>
        <v>0.782834042553192</v>
      </c>
      <c r="W253" s="7">
        <v>447</v>
      </c>
      <c r="X253" s="7">
        <f>VLOOKUP(H253,'Relevé T2_2019'!A2:L837,11,TRUE)</f>
        <v>367</v>
      </c>
      <c r="Y253" s="60">
        <f>VLOOKUP(H253,Feuil1!A2:Q837,11,TRUE)</f>
        <v>310</v>
      </c>
      <c r="Z253" s="60">
        <f t="shared" si="11"/>
        <v>1124</v>
      </c>
      <c r="AA253" s="14">
        <v>0.29941860465116299</v>
      </c>
      <c r="AB253" s="14">
        <f>VLOOKUP(H253,'Relevé T2_2019'!A2:L837,12,TRUE)</f>
        <v>-0.53248407639999995</v>
      </c>
      <c r="AC253" s="56">
        <f>VLOOKUP(H253,Feuil1!A2:Q837,12,TRUE)</f>
        <v>-0.546120058565154</v>
      </c>
    </row>
    <row r="254" spans="1:29" ht="27.6" x14ac:dyDescent="0.25">
      <c r="A254" s="5" t="s">
        <v>100</v>
      </c>
      <c r="B254" s="5" t="str">
        <f>VLOOKUP(C254,'Correspondance DEP_REGION'!1:102,2,FALSE)</f>
        <v>CENTRE</v>
      </c>
      <c r="C254" s="5" t="s">
        <v>1091</v>
      </c>
      <c r="D254" s="6" t="s">
        <v>1092</v>
      </c>
      <c r="E254" s="6" t="s">
        <v>1098</v>
      </c>
      <c r="F254" s="6" t="s">
        <v>170</v>
      </c>
      <c r="G254" s="5" t="s">
        <v>1099</v>
      </c>
      <c r="H254" s="23">
        <v>26450007500017</v>
      </c>
      <c r="I254" s="5" t="s">
        <v>71</v>
      </c>
      <c r="J254" s="5"/>
      <c r="K254" s="5"/>
      <c r="L254" s="53">
        <f>VLOOKUP(H254,Feuil1!A2:Q837,5,TRUE)</f>
        <v>1677</v>
      </c>
      <c r="M254" s="5">
        <f>VLOOKUP(H254,Feuil1!A2:Q837,6,TRUE)</f>
        <v>1397</v>
      </c>
      <c r="N254" s="49">
        <f>VLOOKUP(H254,Feuil1!A2:Q837,7,TRUE)</f>
        <v>0.83299999999999996</v>
      </c>
      <c r="O254" s="7" t="str">
        <f>VLOOKUP(H254,Feuil1!A2:Q837,4,TRUE)</f>
        <v>0</v>
      </c>
      <c r="P254" s="7">
        <v>524</v>
      </c>
      <c r="Q254" s="7">
        <v>172</v>
      </c>
      <c r="R254" s="49">
        <f>VLOOKUP(H254,'Relevé T2_2019'!A2:G835,7,TRUE)</f>
        <v>0.65780000000000005</v>
      </c>
      <c r="S254" s="8">
        <v>0.32824427480916002</v>
      </c>
      <c r="T254" s="8">
        <f>VLOOKUP(H254,'Relevé T4_2018'!A2:G835,7,TRUE)</f>
        <v>0.54623154623154602</v>
      </c>
      <c r="U254" s="8">
        <f t="shared" si="9"/>
        <v>-0.217987271422386</v>
      </c>
      <c r="V254" s="8">
        <f t="shared" si="10"/>
        <v>0.28676845376845395</v>
      </c>
      <c r="W254" s="7">
        <v>785</v>
      </c>
      <c r="X254" s="7">
        <f>VLOOKUP(H254,'Relevé T2_2019'!A2:L837,11,TRUE)</f>
        <v>604</v>
      </c>
      <c r="Y254" s="60">
        <f>VLOOKUP(H254,Feuil1!A2:Q837,11,TRUE)</f>
        <v>753</v>
      </c>
      <c r="Z254" s="60">
        <f t="shared" si="11"/>
        <v>2142</v>
      </c>
      <c r="AA254" s="14">
        <v>3.56395348837209</v>
      </c>
      <c r="AB254" s="14">
        <f>VLOOKUP(H254,'Relevé T2_2019'!A2:L837,12,TRUE)</f>
        <v>-5.91900312E-2</v>
      </c>
      <c r="AC254" s="56">
        <f>VLOOKUP(H254,Feuil1!A2:Q837,12,TRUE)</f>
        <v>-0.46098783106657099</v>
      </c>
    </row>
    <row r="255" spans="1:29" ht="27.6" x14ac:dyDescent="0.25">
      <c r="A255" s="5" t="s">
        <v>100</v>
      </c>
      <c r="B255" s="5" t="str">
        <f>VLOOKUP(C255,'Correspondance DEP_REGION'!1:102,2,FALSE)</f>
        <v>CENTRE</v>
      </c>
      <c r="C255" s="5" t="s">
        <v>1016</v>
      </c>
      <c r="D255" s="6" t="s">
        <v>1017</v>
      </c>
      <c r="E255" s="6" t="s">
        <v>1021</v>
      </c>
      <c r="F255" s="6" t="s">
        <v>132</v>
      </c>
      <c r="G255" s="5" t="s">
        <v>1022</v>
      </c>
      <c r="H255" s="23">
        <v>26410010800010</v>
      </c>
      <c r="I255" s="5" t="s">
        <v>71</v>
      </c>
      <c r="J255" s="5"/>
      <c r="K255" s="5"/>
      <c r="L255" s="53">
        <f>VLOOKUP(H255,Feuil1!A2:Q837,5,TRUE)</f>
        <v>8958</v>
      </c>
      <c r="M255" s="5">
        <f>VLOOKUP(H255,Feuil1!A2:Q837,6,TRUE)</f>
        <v>8907</v>
      </c>
      <c r="N255" s="49">
        <f>VLOOKUP(H255,Feuil1!A2:Q837,7,TRUE)</f>
        <v>0.99429999999999996</v>
      </c>
      <c r="O255" s="7" t="str">
        <f>VLOOKUP(H255,Feuil1!A2:Q837,4,TRUE)</f>
        <v>0</v>
      </c>
      <c r="P255" s="7">
        <v>420</v>
      </c>
      <c r="Q255" s="7">
        <v>420</v>
      </c>
      <c r="R255" s="49">
        <f>VLOOKUP(H255,'Relevé T2_2019'!A2:G835,7,TRUE)</f>
        <v>0.99490000000000001</v>
      </c>
      <c r="S255" s="8">
        <v>1</v>
      </c>
      <c r="T255" s="8">
        <f>VLOOKUP(H255,'Relevé T4_2018'!A2:G835,7,TRUE)</f>
        <v>1</v>
      </c>
      <c r="U255" s="8">
        <f t="shared" si="9"/>
        <v>0</v>
      </c>
      <c r="V255" s="8">
        <f t="shared" si="10"/>
        <v>-5.7000000000000384E-3</v>
      </c>
      <c r="W255" s="7">
        <v>94</v>
      </c>
      <c r="X255" s="7">
        <f>VLOOKUP(H255,'Relevé T2_2019'!A2:L837,11,TRUE)</f>
        <v>5749</v>
      </c>
      <c r="Y255" s="60">
        <f>VLOOKUP(H255,Feuil1!A2:Q837,11,TRUE)</f>
        <v>6114</v>
      </c>
      <c r="Z255" s="60">
        <f t="shared" si="11"/>
        <v>11957</v>
      </c>
      <c r="AA255" s="14">
        <v>-0.77619047619047599</v>
      </c>
      <c r="AB255" s="14">
        <f>VLOOKUP(H255,'Relevé T2_2019'!A2:L837,12,TRUE)</f>
        <v>-0.32133160189999999</v>
      </c>
      <c r="AC255" s="56">
        <f>VLOOKUP(H255,Feuil1!A2:Q837,12,TRUE)</f>
        <v>-0.313573593802627</v>
      </c>
    </row>
    <row r="256" spans="1:29" ht="27.6" x14ac:dyDescent="0.25">
      <c r="A256" s="5" t="s">
        <v>100</v>
      </c>
      <c r="B256" s="5" t="str">
        <f>VLOOKUP(C256,'Correspondance DEP_REGION'!1:102,2,FALSE)</f>
        <v>CENTRE</v>
      </c>
      <c r="C256" s="5" t="s">
        <v>1016</v>
      </c>
      <c r="D256" s="6" t="s">
        <v>1017</v>
      </c>
      <c r="E256" s="6" t="s">
        <v>1021</v>
      </c>
      <c r="F256" s="6" t="s">
        <v>1025</v>
      </c>
      <c r="G256" s="5" t="s">
        <v>1026</v>
      </c>
      <c r="H256" s="23">
        <v>26410013200143</v>
      </c>
      <c r="I256" s="5" t="s">
        <v>71</v>
      </c>
      <c r="J256" s="5" t="s">
        <v>19</v>
      </c>
      <c r="K256" s="5"/>
      <c r="L256" s="53">
        <f>VLOOKUP(H256,Feuil1!A2:Q837,5,TRUE)</f>
        <v>2144</v>
      </c>
      <c r="M256" s="5">
        <f>VLOOKUP(H256,Feuil1!A2:Q837,6,TRUE)</f>
        <v>2144</v>
      </c>
      <c r="N256" s="49">
        <f>VLOOKUP(H256,Feuil1!A2:Q837,7,TRUE)</f>
        <v>1</v>
      </c>
      <c r="O256" s="7" t="str">
        <f>VLOOKUP(H256,Feuil1!A2:Q837,4,TRUE)</f>
        <v>1</v>
      </c>
      <c r="P256" s="7">
        <v>1321</v>
      </c>
      <c r="Q256" s="7">
        <v>1321</v>
      </c>
      <c r="R256" s="49">
        <f>VLOOKUP(H256,'Relevé T2_2019'!A2:G835,7,TRUE)</f>
        <v>0.99850000000000005</v>
      </c>
      <c r="S256" s="8">
        <v>1</v>
      </c>
      <c r="T256" s="8">
        <f>VLOOKUP(H256,'Relevé T4_2018'!A2:G835,7,TRUE)</f>
        <v>1</v>
      </c>
      <c r="U256" s="8">
        <f t="shared" si="9"/>
        <v>0</v>
      </c>
      <c r="V256" s="8">
        <f t="shared" si="10"/>
        <v>0</v>
      </c>
      <c r="W256" s="7">
        <v>1397</v>
      </c>
      <c r="X256" s="7">
        <f>VLOOKUP(H256,'Relevé T2_2019'!A2:L837,11,TRUE)</f>
        <v>1219</v>
      </c>
      <c r="Y256" s="60">
        <f>VLOOKUP(H256,Feuil1!A2:Q837,11,TRUE)</f>
        <v>1302</v>
      </c>
      <c r="Z256" s="60">
        <f t="shared" si="11"/>
        <v>3918</v>
      </c>
      <c r="AA256" s="14">
        <v>5.7532172596517897E-2</v>
      </c>
      <c r="AB256" s="14">
        <f>VLOOKUP(H256,'Relevé T2_2019'!A2:L837,12,TRUE)</f>
        <v>-0.3703512397</v>
      </c>
      <c r="AC256" s="56">
        <f>VLOOKUP(H256,Feuil1!A2:Q837,12,TRUE)</f>
        <v>-0.39272388059701502</v>
      </c>
    </row>
    <row r="257" spans="1:29" ht="27.6" x14ac:dyDescent="0.25">
      <c r="A257" s="5" t="s">
        <v>100</v>
      </c>
      <c r="B257" s="5" t="str">
        <f>VLOOKUP(C257,'Correspondance DEP_REGION'!1:102,2,FALSE)</f>
        <v>CENTRE</v>
      </c>
      <c r="C257" s="5" t="s">
        <v>1016</v>
      </c>
      <c r="D257" s="6" t="s">
        <v>1017</v>
      </c>
      <c r="E257" s="6" t="s">
        <v>1021</v>
      </c>
      <c r="F257" s="6" t="s">
        <v>69</v>
      </c>
      <c r="G257" s="5" t="s">
        <v>1027</v>
      </c>
      <c r="H257" s="23">
        <v>26410015700017</v>
      </c>
      <c r="I257" s="5" t="s">
        <v>71</v>
      </c>
      <c r="J257" s="5"/>
      <c r="K257" s="5"/>
      <c r="L257" s="53">
        <f>VLOOKUP(H257,Feuil1!A2:Q837,5,TRUE)</f>
        <v>822</v>
      </c>
      <c r="M257" s="5">
        <f>VLOOKUP(H257,Feuil1!A2:Q837,6,TRUE)</f>
        <v>814</v>
      </c>
      <c r="N257" s="49">
        <f>VLOOKUP(H257,Feuil1!A2:Q837,7,TRUE)</f>
        <v>0.99029999999999996</v>
      </c>
      <c r="O257" s="7" t="str">
        <f>VLOOKUP(H257,Feuil1!A2:Q837,4,TRUE)</f>
        <v>1</v>
      </c>
      <c r="P257" s="7">
        <v>604</v>
      </c>
      <c r="Q257" s="7">
        <v>603</v>
      </c>
      <c r="R257" s="49">
        <f>VLOOKUP(H257,'Relevé T2_2019'!A2:G835,7,TRUE)</f>
        <v>0.99060000000000004</v>
      </c>
      <c r="S257" s="8">
        <v>0.99834437086092698</v>
      </c>
      <c r="T257" s="8">
        <f>VLOOKUP(H257,'Relevé T4_2018'!A2:G835,7,TRUE)</f>
        <v>0.99153567110036311</v>
      </c>
      <c r="U257" s="8">
        <f t="shared" si="9"/>
        <v>6.8086997605638633E-3</v>
      </c>
      <c r="V257" s="8">
        <f t="shared" si="10"/>
        <v>-1.235671100363156E-3</v>
      </c>
      <c r="W257" s="7">
        <v>384</v>
      </c>
      <c r="X257" s="7">
        <f>VLOOKUP(H257,'Relevé T2_2019'!A2:L837,11,TRUE)</f>
        <v>293</v>
      </c>
      <c r="Y257" s="60">
        <f>VLOOKUP(H257,Feuil1!A2:Q837,11,TRUE)</f>
        <v>342</v>
      </c>
      <c r="Z257" s="60">
        <f t="shared" si="11"/>
        <v>1019</v>
      </c>
      <c r="AA257" s="14">
        <v>-0.36318407960199001</v>
      </c>
      <c r="AB257" s="14">
        <f>VLOOKUP(H257,'Relevé T2_2019'!A2:L837,12,TRUE)</f>
        <v>-0.60405405410000002</v>
      </c>
      <c r="AC257" s="56">
        <f>VLOOKUP(H257,Feuil1!A2:Q837,12,TRUE)</f>
        <v>-0.57985257985257999</v>
      </c>
    </row>
    <row r="258" spans="1:29" x14ac:dyDescent="0.25">
      <c r="A258" s="5" t="s">
        <v>100</v>
      </c>
      <c r="B258" s="5" t="str">
        <f>VLOOKUP(C258,'Correspondance DEP_REGION'!1:102,2,FALSE)</f>
        <v>CENTRE</v>
      </c>
      <c r="C258" s="5" t="s">
        <v>1016</v>
      </c>
      <c r="D258" s="6" t="s">
        <v>1017</v>
      </c>
      <c r="E258" s="6" t="s">
        <v>1018</v>
      </c>
      <c r="F258" s="6" t="s">
        <v>1019</v>
      </c>
      <c r="G258" s="5" t="s">
        <v>1020</v>
      </c>
      <c r="H258" s="23">
        <v>26410003300010</v>
      </c>
      <c r="I258" s="5" t="s">
        <v>57</v>
      </c>
      <c r="J258" s="5" t="s">
        <v>19</v>
      </c>
      <c r="K258" s="5" t="s">
        <v>9</v>
      </c>
      <c r="L258" s="53">
        <f>VLOOKUP(H258,Feuil1!A2:Q837,5,TRUE)</f>
        <v>8958</v>
      </c>
      <c r="M258" s="5">
        <f>VLOOKUP(H258,Feuil1!A2:Q837,6,TRUE)</f>
        <v>8907</v>
      </c>
      <c r="N258" s="49">
        <f>VLOOKUP(H258,Feuil1!A2:Q837,7,TRUE)</f>
        <v>0.99429999999999996</v>
      </c>
      <c r="O258" s="7" t="str">
        <f>VLOOKUP(H258,Feuil1!A2:Q837,4,TRUE)</f>
        <v>0</v>
      </c>
      <c r="P258" s="7">
        <v>3243</v>
      </c>
      <c r="Q258" s="7">
        <v>3198</v>
      </c>
      <c r="R258" s="49">
        <f>VLOOKUP(H258,'Relevé T2_2019'!A2:G835,7,TRUE)</f>
        <v>0.99490000000000001</v>
      </c>
      <c r="S258" s="8">
        <v>0.98612395929694696</v>
      </c>
      <c r="T258" s="8">
        <f>VLOOKUP(H258,'Relevé T4_2018'!A2:G835,7,TRUE)</f>
        <v>0.99184539767649704</v>
      </c>
      <c r="U258" s="8">
        <f t="shared" ref="U258:U321" si="12">(S258-T258)</f>
        <v>-5.7214383795500812E-3</v>
      </c>
      <c r="V258" s="8">
        <f t="shared" si="10"/>
        <v>2.4546023235029191E-3</v>
      </c>
      <c r="W258" s="7">
        <v>6439</v>
      </c>
      <c r="X258" s="7">
        <f>VLOOKUP(H258,'Relevé T2_2019'!A2:L837,11,TRUE)</f>
        <v>5749</v>
      </c>
      <c r="Y258" s="60">
        <f>VLOOKUP(H258,Feuil1!A2:Q837,11,TRUE)</f>
        <v>6114</v>
      </c>
      <c r="Z258" s="60">
        <f t="shared" si="11"/>
        <v>18302</v>
      </c>
      <c r="AA258" s="14">
        <v>1.01344590368981</v>
      </c>
      <c r="AB258" s="14">
        <f>VLOOKUP(H258,'Relevé T2_2019'!A2:L837,12,TRUE)</f>
        <v>-0.32133160189999999</v>
      </c>
      <c r="AC258" s="56">
        <f>VLOOKUP(H258,Feuil1!A2:Q837,12,TRUE)</f>
        <v>-0.313573593802627</v>
      </c>
    </row>
    <row r="259" spans="1:29" ht="27.6" x14ac:dyDescent="0.25">
      <c r="A259" s="5" t="s">
        <v>100</v>
      </c>
      <c r="B259" s="5" t="str">
        <f>VLOOKUP(C259,'Correspondance DEP_REGION'!1:102,2,FALSE)</f>
        <v>CENTRE</v>
      </c>
      <c r="C259" s="5" t="s">
        <v>1016</v>
      </c>
      <c r="D259" s="6" t="s">
        <v>1017</v>
      </c>
      <c r="E259" s="6" t="s">
        <v>1021</v>
      </c>
      <c r="F259" s="6" t="s">
        <v>1023</v>
      </c>
      <c r="G259" s="5" t="s">
        <v>1024</v>
      </c>
      <c r="H259" s="23">
        <v>26410012400017</v>
      </c>
      <c r="I259" s="5" t="s">
        <v>38</v>
      </c>
      <c r="J259" s="5" t="s">
        <v>19</v>
      </c>
      <c r="K259" s="5"/>
      <c r="L259" s="53">
        <f>VLOOKUP(H259,Feuil1!A2:Q837,5,TRUE)</f>
        <v>2621</v>
      </c>
      <c r="M259" s="5">
        <f>VLOOKUP(H259,Feuil1!A2:Q837,6,TRUE)</f>
        <v>2606</v>
      </c>
      <c r="N259" s="49">
        <f>VLOOKUP(H259,Feuil1!A2:Q837,7,TRUE)</f>
        <v>0.99429999999999996</v>
      </c>
      <c r="O259" s="7" t="str">
        <f>VLOOKUP(H259,Feuil1!A2:Q837,4,TRUE)</f>
        <v>0</v>
      </c>
      <c r="P259" s="7">
        <v>2221</v>
      </c>
      <c r="Q259" s="7">
        <v>2189</v>
      </c>
      <c r="R259" s="49">
        <f>VLOOKUP(H259,'Relevé T2_2019'!A2:G835,7,TRUE)</f>
        <v>0.95989999999999998</v>
      </c>
      <c r="S259" s="8">
        <v>0.985592075641603</v>
      </c>
      <c r="T259" s="8">
        <f>VLOOKUP(H259,'Relevé T4_2018'!A2:G835,7,TRUE)</f>
        <v>0.98983169705469809</v>
      </c>
      <c r="U259" s="8">
        <f t="shared" si="12"/>
        <v>-4.2396214130950849E-3</v>
      </c>
      <c r="V259" s="8">
        <f t="shared" ref="V259:V322" si="13">(N259-T259)</f>
        <v>4.4683029453018719E-3</v>
      </c>
      <c r="W259" s="7">
        <v>2124</v>
      </c>
      <c r="X259" s="7">
        <f>VLOOKUP(H259,'Relevé T2_2019'!A2:L837,11,TRUE)</f>
        <v>1888</v>
      </c>
      <c r="Y259" s="60">
        <f>VLOOKUP(H259,Feuil1!A2:Q837,11,TRUE)</f>
        <v>1787</v>
      </c>
      <c r="Z259" s="60">
        <f t="shared" ref="Z259:Z322" si="14">SUM(W259:Y259)</f>
        <v>5799</v>
      </c>
      <c r="AA259" s="14">
        <v>-2.9693924166285999E-2</v>
      </c>
      <c r="AB259" s="14">
        <f>VLOOKUP(H259,'Relevé T2_2019'!A2:L837,12,TRUE)</f>
        <v>-0.27019713950000002</v>
      </c>
      <c r="AC259" s="56">
        <f>VLOOKUP(H259,Feuil1!A2:Q837,12,TRUE)</f>
        <v>-0.31427475057559501</v>
      </c>
    </row>
    <row r="260" spans="1:29" ht="27.6" x14ac:dyDescent="0.25">
      <c r="A260" s="5" t="s">
        <v>100</v>
      </c>
      <c r="B260" s="5" t="str">
        <f>VLOOKUP(C260,'Correspondance DEP_REGION'!1:102,2,FALSE)</f>
        <v>CENTRE</v>
      </c>
      <c r="C260" s="5" t="s">
        <v>1016</v>
      </c>
      <c r="D260" s="6" t="s">
        <v>1017</v>
      </c>
      <c r="E260" s="6" t="s">
        <v>1028</v>
      </c>
      <c r="F260" s="6" t="s">
        <v>1029</v>
      </c>
      <c r="G260" s="5" t="s">
        <v>1030</v>
      </c>
      <c r="H260" s="23">
        <v>26410024900012</v>
      </c>
      <c r="I260" s="5" t="s">
        <v>57</v>
      </c>
      <c r="J260" s="5" t="s">
        <v>19</v>
      </c>
      <c r="K260" s="5"/>
      <c r="L260" s="53">
        <f>VLOOKUP(H260,Feuil1!A2:Q837,5,TRUE)</f>
        <v>2641</v>
      </c>
      <c r="M260" s="5">
        <f>VLOOKUP(H260,Feuil1!A2:Q837,6,TRUE)</f>
        <v>2583</v>
      </c>
      <c r="N260" s="49">
        <f>VLOOKUP(H260,Feuil1!A2:Q837,7,TRUE)</f>
        <v>0.97799999999999998</v>
      </c>
      <c r="O260" s="7" t="str">
        <f>VLOOKUP(H260,Feuil1!A2:Q837,4,TRUE)</f>
        <v>1</v>
      </c>
      <c r="P260" s="7">
        <v>2175</v>
      </c>
      <c r="Q260" s="7">
        <v>2123</v>
      </c>
      <c r="R260" s="49">
        <f>VLOOKUP(H260,'Relevé T2_2019'!A2:G835,7,TRUE)</f>
        <v>0.98009999999999997</v>
      </c>
      <c r="S260" s="8">
        <v>0.97609195402298898</v>
      </c>
      <c r="T260" s="8">
        <f>VLOOKUP(H260,'Relevé T4_2018'!A2:G835,7,TRUE)</f>
        <v>0.47761194029850701</v>
      </c>
      <c r="U260" s="8">
        <f t="shared" si="12"/>
        <v>0.49848001372448197</v>
      </c>
      <c r="V260" s="8">
        <f t="shared" si="13"/>
        <v>0.50038805970149292</v>
      </c>
      <c r="W260" s="7">
        <v>2758</v>
      </c>
      <c r="X260" s="7">
        <f>VLOOKUP(H260,'Relevé T2_2019'!A2:L837,11,TRUE)</f>
        <v>2172</v>
      </c>
      <c r="Y260" s="60">
        <f>VLOOKUP(H260,Feuil1!A2:Q837,11,TRUE)</f>
        <v>2489</v>
      </c>
      <c r="Z260" s="60">
        <f t="shared" si="14"/>
        <v>7419</v>
      </c>
      <c r="AA260" s="14">
        <v>0.29910504003768201</v>
      </c>
      <c r="AB260" s="14">
        <f>VLOOKUP(H260,'Relevé T2_2019'!A2:L837,12,TRUE)</f>
        <v>-0.2141823444</v>
      </c>
      <c r="AC260" s="56">
        <f>VLOOKUP(H260,Feuil1!A2:Q837,12,TRUE)</f>
        <v>-3.6391792489353397E-2</v>
      </c>
    </row>
    <row r="261" spans="1:29" ht="27.6" x14ac:dyDescent="0.25">
      <c r="A261" s="5" t="s">
        <v>44</v>
      </c>
      <c r="B261" s="5" t="str">
        <f>VLOOKUP(C261,'Correspondance DEP_REGION'!1:102,2,FALSE)</f>
        <v>COM</v>
      </c>
      <c r="C261" s="5" t="s">
        <v>1973</v>
      </c>
      <c r="D261" s="6" t="s">
        <v>1974</v>
      </c>
      <c r="E261" s="6" t="s">
        <v>1975</v>
      </c>
      <c r="F261" s="6" t="s">
        <v>30</v>
      </c>
      <c r="G261" s="5" t="s">
        <v>1976</v>
      </c>
      <c r="H261" s="23">
        <v>26975000600018</v>
      </c>
      <c r="I261" s="5" t="s">
        <v>38</v>
      </c>
      <c r="J261" s="5" t="s">
        <v>19</v>
      </c>
      <c r="K261" s="5"/>
      <c r="L261" s="53">
        <f>VLOOKUP(H261,Feuil1!A2:Q837,5,TRUE)</f>
        <v>1468</v>
      </c>
      <c r="M261" s="5">
        <f>VLOOKUP(H261,Feuil1!A2:Q837,6,TRUE)</f>
        <v>1420</v>
      </c>
      <c r="N261" s="49">
        <f>VLOOKUP(H261,Feuil1!A2:Q837,7,TRUE)</f>
        <v>0.96730000000000005</v>
      </c>
      <c r="O261" s="7" t="str">
        <f>VLOOKUP(H261,Feuil1!A2:Q837,4,TRUE)</f>
        <v>1</v>
      </c>
      <c r="P261" s="7">
        <v>406</v>
      </c>
      <c r="Q261" s="7">
        <v>199</v>
      </c>
      <c r="R261" s="49">
        <f>VLOOKUP(H261,'Relevé T2_2019'!A2:G835,7,TRUE)</f>
        <v>0.96609999999999996</v>
      </c>
      <c r="S261" s="8">
        <v>0.49014778325123198</v>
      </c>
      <c r="T261" s="8">
        <f>VLOOKUP(H261,'Relevé T4_2018'!A2:G835,7,TRUE)</f>
        <v>0.8925143953934741</v>
      </c>
      <c r="U261" s="8">
        <f t="shared" si="12"/>
        <v>-0.40236661214224212</v>
      </c>
      <c r="V261" s="8">
        <f t="shared" si="13"/>
        <v>7.4785604606525946E-2</v>
      </c>
      <c r="W261" s="7">
        <v>1133</v>
      </c>
      <c r="X261" s="7">
        <f>VLOOKUP(H261,'Relevé T2_2019'!A2:L837,11,TRUE)</f>
        <v>1042</v>
      </c>
      <c r="Y261" s="60">
        <f>VLOOKUP(H261,Feuil1!A2:Q837,11,TRUE)</f>
        <v>1041</v>
      </c>
      <c r="Z261" s="60">
        <f t="shared" si="14"/>
        <v>3216</v>
      </c>
      <c r="AA261" s="14">
        <v>4.6934673366834199</v>
      </c>
      <c r="AB261" s="14">
        <f>VLOOKUP(H261,'Relevé T2_2019'!A2:L837,12,TRUE)</f>
        <v>-0.59486780719999999</v>
      </c>
      <c r="AC261" s="56">
        <f>VLOOKUP(H261,Feuil1!A2:Q837,12,TRUE)</f>
        <v>-0.26690140845070398</v>
      </c>
    </row>
    <row r="262" spans="1:29" ht="27.6" x14ac:dyDescent="0.25">
      <c r="A262" s="5" t="s">
        <v>51</v>
      </c>
      <c r="B262" s="5" t="str">
        <f>VLOOKUP(C262,'Correspondance DEP_REGION'!1:102,2,FALSE)</f>
        <v>CORSE</v>
      </c>
      <c r="C262" s="5" t="s">
        <v>652</v>
      </c>
      <c r="D262" s="6" t="s">
        <v>653</v>
      </c>
      <c r="E262" s="6" t="s">
        <v>654</v>
      </c>
      <c r="F262" s="6" t="s">
        <v>483</v>
      </c>
      <c r="G262" s="5" t="s">
        <v>656</v>
      </c>
      <c r="H262" s="23">
        <v>26200007800010</v>
      </c>
      <c r="I262" s="5" t="s">
        <v>50</v>
      </c>
      <c r="J262" s="5"/>
      <c r="K262" s="5"/>
      <c r="L262" s="53">
        <f>VLOOKUP(H262,Feuil1!A2:Q837,5,TRUE)</f>
        <v>1252</v>
      </c>
      <c r="M262" s="5">
        <f>VLOOKUP(H262,Feuil1!A2:Q837,6,TRUE)</f>
        <v>1251</v>
      </c>
      <c r="N262" s="49">
        <f>VLOOKUP(H262,Feuil1!A2:Q837,7,TRUE)</f>
        <v>0.99919999999999998</v>
      </c>
      <c r="O262" s="7" t="str">
        <f>VLOOKUP(H262,Feuil1!A2:Q837,4,TRUE)</f>
        <v>1</v>
      </c>
      <c r="P262" s="7">
        <v>510</v>
      </c>
      <c r="Q262" s="7">
        <v>510</v>
      </c>
      <c r="R262" s="49">
        <f>VLOOKUP(H262,'Relevé T2_2019'!A2:G835,7,TRUE)</f>
        <v>1</v>
      </c>
      <c r="S262" s="8">
        <v>1</v>
      </c>
      <c r="T262" s="8">
        <f>VLOOKUP(H262,'Relevé T4_2018'!A2:G835,7,TRUE)</f>
        <v>1</v>
      </c>
      <c r="U262" s="8">
        <f t="shared" si="12"/>
        <v>0</v>
      </c>
      <c r="V262" s="8">
        <f t="shared" si="13"/>
        <v>-8.0000000000002292E-4</v>
      </c>
      <c r="W262" s="7">
        <v>366</v>
      </c>
      <c r="X262" s="7">
        <f>VLOOKUP(H262,'Relevé T2_2019'!A2:L837,11,TRUE)</f>
        <v>315</v>
      </c>
      <c r="Y262" s="60">
        <f>VLOOKUP(H262,Feuil1!A2:Q837,11,TRUE)</f>
        <v>342</v>
      </c>
      <c r="Z262" s="60">
        <f t="shared" si="14"/>
        <v>1023</v>
      </c>
      <c r="AA262" s="14">
        <v>-0.28235294117647097</v>
      </c>
      <c r="AB262" s="14">
        <f>VLOOKUP(H262,'Relevé T2_2019'!A2:L837,12,TRUE)</f>
        <v>-0.747393745</v>
      </c>
      <c r="AC262" s="56">
        <f>VLOOKUP(H262,Feuil1!A2:Q837,12,TRUE)</f>
        <v>-0.72661870503597104</v>
      </c>
    </row>
    <row r="263" spans="1:29" ht="27.6" x14ac:dyDescent="0.25">
      <c r="A263" s="5" t="s">
        <v>51</v>
      </c>
      <c r="B263" s="5" t="str">
        <f>VLOOKUP(C263,'Correspondance DEP_REGION'!1:102,2,FALSE)</f>
        <v>CORSE</v>
      </c>
      <c r="C263" s="5" t="s">
        <v>652</v>
      </c>
      <c r="D263" s="6" t="s">
        <v>653</v>
      </c>
      <c r="E263" s="6" t="s">
        <v>654</v>
      </c>
      <c r="F263" s="6" t="s">
        <v>661</v>
      </c>
      <c r="G263" s="5" t="s">
        <v>662</v>
      </c>
      <c r="H263" s="23">
        <v>26201015000015</v>
      </c>
      <c r="I263" s="5" t="s">
        <v>50</v>
      </c>
      <c r="J263" s="5"/>
      <c r="K263" s="5"/>
      <c r="L263" s="53">
        <f>VLOOKUP(H263,Feuil1!A2:Q837,5,TRUE)</f>
        <v>1304</v>
      </c>
      <c r="M263" s="5">
        <f>VLOOKUP(H263,Feuil1!A2:Q837,6,TRUE)</f>
        <v>1304</v>
      </c>
      <c r="N263" s="49">
        <f>VLOOKUP(H263,Feuil1!A2:Q837,7,TRUE)</f>
        <v>1</v>
      </c>
      <c r="O263" s="7" t="str">
        <f>VLOOKUP(H263,Feuil1!A2:Q837,4,TRUE)</f>
        <v>1</v>
      </c>
      <c r="P263" s="7">
        <v>867</v>
      </c>
      <c r="Q263" s="7">
        <v>867</v>
      </c>
      <c r="R263" s="49">
        <f>VLOOKUP(H263,'Relevé T2_2019'!A2:G835,7,TRUE)</f>
        <v>1</v>
      </c>
      <c r="S263" s="8">
        <v>1</v>
      </c>
      <c r="T263" s="8">
        <f>VLOOKUP(H263,'Relevé T4_2018'!A2:G835,7,TRUE)</f>
        <v>0.96416382252559707</v>
      </c>
      <c r="U263" s="8">
        <f t="shared" si="12"/>
        <v>3.583617747440293E-2</v>
      </c>
      <c r="V263" s="8">
        <f t="shared" si="13"/>
        <v>3.583617747440293E-2</v>
      </c>
      <c r="W263" s="7">
        <v>257</v>
      </c>
      <c r="X263" s="7">
        <f>VLOOKUP(H263,'Relevé T2_2019'!A2:L837,11,TRUE)</f>
        <v>212</v>
      </c>
      <c r="Y263" s="60">
        <f>VLOOKUP(H263,Feuil1!A2:Q837,11,TRUE)</f>
        <v>259</v>
      </c>
      <c r="Z263" s="60">
        <f t="shared" si="14"/>
        <v>728</v>
      </c>
      <c r="AA263" s="14">
        <v>-0.70357554786620502</v>
      </c>
      <c r="AB263" s="14">
        <f>VLOOKUP(H263,'Relevé T2_2019'!A2:L837,12,TRUE)</f>
        <v>-0.86384071929999995</v>
      </c>
      <c r="AC263" s="56">
        <f>VLOOKUP(H263,Feuil1!A2:Q837,12,TRUE)</f>
        <v>-0.80138036809815905</v>
      </c>
    </row>
    <row r="264" spans="1:29" ht="27.6" x14ac:dyDescent="0.25">
      <c r="A264" s="5" t="s">
        <v>51</v>
      </c>
      <c r="B264" s="5" t="str">
        <f>VLOOKUP(C264,'Correspondance DEP_REGION'!1:102,2,FALSE)</f>
        <v>CORSE</v>
      </c>
      <c r="C264" s="5" t="s">
        <v>652</v>
      </c>
      <c r="D264" s="6" t="s">
        <v>653</v>
      </c>
      <c r="E264" s="6" t="s">
        <v>654</v>
      </c>
      <c r="F264" s="6" t="s">
        <v>657</v>
      </c>
      <c r="G264" s="5" t="s">
        <v>658</v>
      </c>
      <c r="H264" s="23">
        <v>26200008600013</v>
      </c>
      <c r="I264" s="5" t="s">
        <v>50</v>
      </c>
      <c r="J264" s="5" t="s">
        <v>19</v>
      </c>
      <c r="K264" s="5"/>
      <c r="L264" s="53">
        <f>VLOOKUP(H264,Feuil1!A2:Q837,5,TRUE)</f>
        <v>2457</v>
      </c>
      <c r="M264" s="5">
        <f>VLOOKUP(H264,Feuil1!A2:Q837,6,TRUE)</f>
        <v>2454</v>
      </c>
      <c r="N264" s="49">
        <f>VLOOKUP(H264,Feuil1!A2:Q837,7,TRUE)</f>
        <v>0.99880000000000002</v>
      </c>
      <c r="O264" s="7" t="str">
        <f>VLOOKUP(H264,Feuil1!A2:Q837,4,TRUE)</f>
        <v>1</v>
      </c>
      <c r="P264" s="7">
        <v>1591</v>
      </c>
      <c r="Q264" s="7">
        <v>1590</v>
      </c>
      <c r="R264" s="49">
        <f>VLOOKUP(H264,'Relevé T2_2019'!A2:G835,7,TRUE)</f>
        <v>0.99850000000000005</v>
      </c>
      <c r="S264" s="8">
        <v>0.99937146448774405</v>
      </c>
      <c r="T264" s="8">
        <f>VLOOKUP(H264,'Relevé T4_2018'!A2:G835,7,TRUE)</f>
        <v>0.9980544747081711</v>
      </c>
      <c r="U264" s="8">
        <f t="shared" si="12"/>
        <v>1.3169897795729524E-3</v>
      </c>
      <c r="V264" s="8">
        <f t="shared" si="13"/>
        <v>7.4552529182891902E-4</v>
      </c>
      <c r="W264" s="7">
        <v>1002</v>
      </c>
      <c r="X264" s="7">
        <f>VLOOKUP(H264,'Relevé T2_2019'!A2:L837,11,TRUE)</f>
        <v>831</v>
      </c>
      <c r="Y264" s="60">
        <f>VLOOKUP(H264,Feuil1!A2:Q837,11,TRUE)</f>
        <v>866</v>
      </c>
      <c r="Z264" s="60">
        <f t="shared" si="14"/>
        <v>2699</v>
      </c>
      <c r="AA264" s="14">
        <v>-0.36981132075471701</v>
      </c>
      <c r="AB264" s="14">
        <f>VLOOKUP(H264,'Relevé T2_2019'!A2:L837,12,TRUE)</f>
        <v>-0.75450516990000005</v>
      </c>
      <c r="AC264" s="56">
        <f>VLOOKUP(H264,Feuil1!A2:Q837,12,TRUE)</f>
        <v>-0.64710676446617799</v>
      </c>
    </row>
    <row r="265" spans="1:29" ht="27.6" x14ac:dyDescent="0.25">
      <c r="A265" s="5" t="s">
        <v>51</v>
      </c>
      <c r="B265" s="5" t="str">
        <f>VLOOKUP(C265,'Correspondance DEP_REGION'!1:102,2,FALSE)</f>
        <v>CORSE</v>
      </c>
      <c r="C265" s="5" t="s">
        <v>652</v>
      </c>
      <c r="D265" s="6" t="s">
        <v>653</v>
      </c>
      <c r="E265" s="6" t="s">
        <v>654</v>
      </c>
      <c r="F265" s="6" t="s">
        <v>655</v>
      </c>
      <c r="G265" s="5" t="s">
        <v>456</v>
      </c>
      <c r="H265" s="23">
        <v>26200006000018</v>
      </c>
      <c r="I265" s="5" t="s">
        <v>50</v>
      </c>
      <c r="J265" s="5" t="s">
        <v>19</v>
      </c>
      <c r="K265" s="5" t="s">
        <v>9</v>
      </c>
      <c r="L265" s="53">
        <f>VLOOKUP(H265,Feuil1!A2:Q837,5,TRUE)</f>
        <v>5674</v>
      </c>
      <c r="M265" s="5">
        <f>VLOOKUP(H265,Feuil1!A2:Q837,6,TRUE)</f>
        <v>5672</v>
      </c>
      <c r="N265" s="49">
        <f>VLOOKUP(H265,Feuil1!A2:Q837,7,TRUE)</f>
        <v>0.99960000000000004</v>
      </c>
      <c r="O265" s="7" t="str">
        <f>VLOOKUP(H265,Feuil1!A2:Q837,4,TRUE)</f>
        <v>1</v>
      </c>
      <c r="P265" s="7">
        <v>2613</v>
      </c>
      <c r="Q265" s="7">
        <v>668</v>
      </c>
      <c r="R265" s="49">
        <f>VLOOKUP(H265,'Relevé T2_2019'!A2:G835,7,TRUE)</f>
        <v>0.3931</v>
      </c>
      <c r="S265" s="8">
        <v>0.25564485265977799</v>
      </c>
      <c r="T265" s="8">
        <f>VLOOKUP(H265,'Relevé T4_2018'!A2:G835,7,TRUE)</f>
        <v>4.4849589790337298E-2</v>
      </c>
      <c r="U265" s="8">
        <f t="shared" si="12"/>
        <v>0.2107952628694407</v>
      </c>
      <c r="V265" s="8">
        <f t="shared" si="13"/>
        <v>0.95475041020966278</v>
      </c>
      <c r="W265" s="7">
        <v>3802</v>
      </c>
      <c r="X265" s="7">
        <f>VLOOKUP(H265,'Relevé T2_2019'!A2:L837,11,TRUE)</f>
        <v>3132</v>
      </c>
      <c r="Y265" s="60">
        <f>VLOOKUP(H265,Feuil1!A2:Q837,11,TRUE)</f>
        <v>3454</v>
      </c>
      <c r="Z265" s="60">
        <f t="shared" si="14"/>
        <v>10388</v>
      </c>
      <c r="AA265" s="14">
        <v>4.69161676646707</v>
      </c>
      <c r="AB265" s="14">
        <f>VLOOKUP(H265,'Relevé T2_2019'!A2:L837,12,TRUE)</f>
        <v>0.32824427480000001</v>
      </c>
      <c r="AC265" s="56">
        <f>VLOOKUP(H265,Feuil1!A2:Q837,12,TRUE)</f>
        <v>-0.391043723554302</v>
      </c>
    </row>
    <row r="266" spans="1:29" ht="27.6" x14ac:dyDescent="0.25">
      <c r="A266" s="5" t="s">
        <v>51</v>
      </c>
      <c r="B266" s="5" t="str">
        <f>VLOOKUP(C266,'Correspondance DEP_REGION'!1:102,2,FALSE)</f>
        <v>CORSE</v>
      </c>
      <c r="C266" s="5" t="s">
        <v>182</v>
      </c>
      <c r="D266" s="6" t="s">
        <v>183</v>
      </c>
      <c r="E266" s="6" t="s">
        <v>184</v>
      </c>
      <c r="F266" s="6" t="s">
        <v>659</v>
      </c>
      <c r="G266" s="5" t="s">
        <v>660</v>
      </c>
      <c r="H266" s="23">
        <v>26200009400017</v>
      </c>
      <c r="I266" s="5" t="s">
        <v>50</v>
      </c>
      <c r="J266" s="5" t="s">
        <v>19</v>
      </c>
      <c r="K266" s="5" t="s">
        <v>9</v>
      </c>
      <c r="L266" s="53">
        <f>VLOOKUP(H266,Feuil1!A2:Q837,5,TRUE)</f>
        <v>6364</v>
      </c>
      <c r="M266" s="5">
        <f>VLOOKUP(H266,Feuil1!A2:Q837,6,TRUE)</f>
        <v>6363</v>
      </c>
      <c r="N266" s="49">
        <f>VLOOKUP(H266,Feuil1!A2:Q837,7,TRUE)</f>
        <v>0.99980000000000002</v>
      </c>
      <c r="O266" s="7" t="str">
        <f>VLOOKUP(H266,Feuil1!A2:Q837,4,TRUE)</f>
        <v>1</v>
      </c>
      <c r="P266" s="7">
        <v>4118</v>
      </c>
      <c r="Q266" s="7">
        <v>4118</v>
      </c>
      <c r="R266" s="49">
        <f>VLOOKUP(H266,'Relevé T2_2019'!A2:G835,7,TRUE)</f>
        <v>1</v>
      </c>
      <c r="S266" s="8">
        <v>1</v>
      </c>
      <c r="T266" s="8">
        <f>VLOOKUP(H266,'Relevé T4_2018'!A2:G835,7,TRUE)</f>
        <v>0.99961006044063205</v>
      </c>
      <c r="U266" s="8">
        <f t="shared" si="12"/>
        <v>3.8993955936794666E-4</v>
      </c>
      <c r="V266" s="8">
        <f t="shared" si="13"/>
        <v>1.8993955936796869E-4</v>
      </c>
      <c r="W266" s="7">
        <v>3411</v>
      </c>
      <c r="X266" s="7">
        <f>VLOOKUP(H266,'Relevé T2_2019'!A2:L837,11,TRUE)</f>
        <v>3082</v>
      </c>
      <c r="Y266" s="60">
        <f>VLOOKUP(H266,Feuil1!A2:Q837,11,TRUE)</f>
        <v>3003</v>
      </c>
      <c r="Z266" s="60">
        <f t="shared" si="14"/>
        <v>9496</v>
      </c>
      <c r="AA266" s="14">
        <v>-0.17168528411850401</v>
      </c>
      <c r="AB266" s="14">
        <f>VLOOKUP(H266,'Relevé T2_2019'!A2:L837,12,TRUE)</f>
        <v>-0.47189856070000002</v>
      </c>
      <c r="AC266" s="56">
        <f>VLOOKUP(H266,Feuil1!A2:Q837,12,TRUE)</f>
        <v>-0.528052805280528</v>
      </c>
    </row>
    <row r="267" spans="1:29" ht="27.6" x14ac:dyDescent="0.25">
      <c r="A267" s="5" t="s">
        <v>51</v>
      </c>
      <c r="B267" s="5" t="str">
        <f>VLOOKUP(C267,'Correspondance DEP_REGION'!1:102,2,FALSE)</f>
        <v>CORSE</v>
      </c>
      <c r="C267" s="5" t="s">
        <v>182</v>
      </c>
      <c r="D267" s="6" t="s">
        <v>183</v>
      </c>
      <c r="E267" s="6" t="s">
        <v>184</v>
      </c>
      <c r="F267" s="6" t="s">
        <v>63</v>
      </c>
      <c r="G267" s="5" t="s">
        <v>185</v>
      </c>
      <c r="H267" s="23">
        <v>20003097100010</v>
      </c>
      <c r="I267" s="5" t="s">
        <v>50</v>
      </c>
      <c r="J267" s="5"/>
      <c r="K267" s="5"/>
      <c r="L267" s="53">
        <f>VLOOKUP(H267,Feuil1!A2:Q837,5,TRUE)</f>
        <v>786</v>
      </c>
      <c r="M267" s="5">
        <f>VLOOKUP(H267,Feuil1!A2:Q837,6,TRUE)</f>
        <v>784</v>
      </c>
      <c r="N267" s="49">
        <f>VLOOKUP(H267,Feuil1!A2:Q837,7,TRUE)</f>
        <v>0.99750000000000005</v>
      </c>
      <c r="O267" s="7" t="str">
        <f>VLOOKUP(H267,Feuil1!A2:Q837,4,TRUE)</f>
        <v>1</v>
      </c>
      <c r="P267" s="7">
        <v>518</v>
      </c>
      <c r="Q267" s="7">
        <v>517</v>
      </c>
      <c r="R267" s="49">
        <f>VLOOKUP(H267,'Relevé T2_2019'!A2:G835,7,TRUE)</f>
        <v>0.99780000000000002</v>
      </c>
      <c r="S267" s="8">
        <v>0.99806949806949796</v>
      </c>
      <c r="T267" s="8">
        <f>VLOOKUP(H267,'Relevé T4_2018'!A2:G835,7,TRUE)</f>
        <v>0.99427480916030508</v>
      </c>
      <c r="U267" s="8">
        <f t="shared" si="12"/>
        <v>3.7946889091928782E-3</v>
      </c>
      <c r="V267" s="8">
        <f t="shared" si="13"/>
        <v>3.2251908396949691E-3</v>
      </c>
      <c r="W267" s="7">
        <v>357</v>
      </c>
      <c r="X267" s="7">
        <f>VLOOKUP(H267,'Relevé T2_2019'!A2:L837,11,TRUE)</f>
        <v>289</v>
      </c>
      <c r="Y267" s="60">
        <f>VLOOKUP(H267,Feuil1!A2:Q837,11,TRUE)</f>
        <v>355</v>
      </c>
      <c r="Z267" s="60">
        <f t="shared" si="14"/>
        <v>1001</v>
      </c>
      <c r="AA267" s="14">
        <v>-0.309477756286267</v>
      </c>
      <c r="AB267" s="14">
        <f>VLOOKUP(H267,'Relevé T2_2019'!A2:L837,12,TRUE)</f>
        <v>-0.68311403510000002</v>
      </c>
      <c r="AC267" s="56">
        <f>VLOOKUP(H267,Feuil1!A2:Q837,12,TRUE)</f>
        <v>-0.54719387755102</v>
      </c>
    </row>
    <row r="268" spans="1:29" ht="27.6" x14ac:dyDescent="0.25">
      <c r="A268" s="5" t="s">
        <v>51</v>
      </c>
      <c r="B268" s="5" t="str">
        <f>VLOOKUP(C268,'Correspondance DEP_REGION'!1:102,2,FALSE)</f>
        <v>CORSE</v>
      </c>
      <c r="C268" s="5" t="s">
        <v>182</v>
      </c>
      <c r="D268" s="6" t="s">
        <v>183</v>
      </c>
      <c r="E268" s="6" t="s">
        <v>184</v>
      </c>
      <c r="F268" s="6" t="s">
        <v>663</v>
      </c>
      <c r="G268" s="5" t="s">
        <v>664</v>
      </c>
      <c r="H268" s="23">
        <v>26202077900019</v>
      </c>
      <c r="I268" s="5" t="s">
        <v>50</v>
      </c>
      <c r="J268" s="5"/>
      <c r="K268" s="5"/>
      <c r="L268" s="53">
        <f>VLOOKUP(H268,Feuil1!A2:Q837,5,TRUE)</f>
        <v>1297</v>
      </c>
      <c r="M268" s="5">
        <f>VLOOKUP(H268,Feuil1!A2:Q837,6,TRUE)</f>
        <v>1294</v>
      </c>
      <c r="N268" s="49">
        <f>VLOOKUP(H268,Feuil1!A2:Q837,7,TRUE)</f>
        <v>0.99770000000000003</v>
      </c>
      <c r="O268" s="7" t="str">
        <f>VLOOKUP(H268,Feuil1!A2:Q837,4,TRUE)</f>
        <v>1</v>
      </c>
      <c r="P268" s="7">
        <v>973</v>
      </c>
      <c r="Q268" s="7">
        <v>970</v>
      </c>
      <c r="R268" s="49">
        <f>VLOOKUP(H268,'Relevé T2_2019'!A2:G835,7,TRUE)</f>
        <v>0.99850000000000005</v>
      </c>
      <c r="S268" s="8">
        <v>0.99691675231243604</v>
      </c>
      <c r="T268" s="8">
        <f>VLOOKUP(H268,'Relevé T4_2018'!A2:G835,7,TRUE)</f>
        <v>1</v>
      </c>
      <c r="U268" s="8">
        <f t="shared" si="12"/>
        <v>-3.0832476875639614E-3</v>
      </c>
      <c r="V268" s="8">
        <f t="shared" si="13"/>
        <v>-2.2999999999999687E-3</v>
      </c>
      <c r="W268" s="7">
        <v>512</v>
      </c>
      <c r="X268" s="7">
        <f>VLOOKUP(H268,'Relevé T2_2019'!A2:L837,11,TRUE)</f>
        <v>442</v>
      </c>
      <c r="Y268" s="60">
        <f>VLOOKUP(H268,Feuil1!A2:Q837,11,TRUE)</f>
        <v>472</v>
      </c>
      <c r="Z268" s="60">
        <f t="shared" si="14"/>
        <v>1426</v>
      </c>
      <c r="AA268" s="14">
        <v>-0.47216494845360801</v>
      </c>
      <c r="AB268" s="14">
        <f>VLOOKUP(H268,'Relevé T2_2019'!A2:L837,12,TRUE)</f>
        <v>-0.66078280889999996</v>
      </c>
      <c r="AC268" s="56">
        <f>VLOOKUP(H268,Feuil1!A2:Q837,12,TRUE)</f>
        <v>-0.63523956723338504</v>
      </c>
    </row>
    <row r="269" spans="1:29" x14ac:dyDescent="0.25">
      <c r="A269" s="5" t="s">
        <v>44</v>
      </c>
      <c r="B269" s="5" t="str">
        <f>VLOOKUP(C269,'Correspondance DEP_REGION'!1:102,2,FALSE)</f>
        <v>GRAND EST</v>
      </c>
      <c r="C269" s="5" t="s">
        <v>473</v>
      </c>
      <c r="D269" s="6" t="s">
        <v>474</v>
      </c>
      <c r="E269" s="6" t="s">
        <v>478</v>
      </c>
      <c r="F269" s="6" t="s">
        <v>479</v>
      </c>
      <c r="G269" s="5" t="s">
        <v>480</v>
      </c>
      <c r="H269" s="23">
        <v>26080489300014</v>
      </c>
      <c r="I269" s="5" t="s">
        <v>50</v>
      </c>
      <c r="J269" s="5" t="s">
        <v>19</v>
      </c>
      <c r="K269" s="5"/>
      <c r="L269" s="53">
        <f>VLOOKUP(H269,Feuil1!A2:Q837,5,TRUE)</f>
        <v>2196</v>
      </c>
      <c r="M269" s="5">
        <f>VLOOKUP(H269,Feuil1!A2:Q837,6,TRUE)</f>
        <v>2196</v>
      </c>
      <c r="N269" s="49">
        <f>VLOOKUP(H269,Feuil1!A2:Q837,7,TRUE)</f>
        <v>1</v>
      </c>
      <c r="O269" s="7" t="str">
        <f>VLOOKUP(H269,Feuil1!A2:Q837,4,TRUE)</f>
        <v>1</v>
      </c>
      <c r="P269" s="7">
        <v>1714</v>
      </c>
      <c r="Q269" s="7">
        <v>1714</v>
      </c>
      <c r="R269" s="49">
        <f>VLOOKUP(H269,'Relevé T2_2019'!A2:G835,7,TRUE)</f>
        <v>0.99970000000000003</v>
      </c>
      <c r="S269" s="8">
        <v>1</v>
      </c>
      <c r="T269" s="8">
        <f>VLOOKUP(H269,'Relevé T4_2018'!A2:G835,7,TRUE)</f>
        <v>0.90667697860273311</v>
      </c>
      <c r="U269" s="8">
        <f t="shared" si="12"/>
        <v>9.3323021397266892E-2</v>
      </c>
      <c r="V269" s="8">
        <f t="shared" si="13"/>
        <v>9.3323021397266892E-2</v>
      </c>
      <c r="W269" s="7">
        <v>1943</v>
      </c>
      <c r="X269" s="7">
        <f>VLOOKUP(H269,'Relevé T2_2019'!A2:L837,11,TRUE)</f>
        <v>1595</v>
      </c>
      <c r="Y269" s="60">
        <f>VLOOKUP(H269,Feuil1!A2:Q837,11,TRUE)</f>
        <v>1640</v>
      </c>
      <c r="Z269" s="60">
        <f t="shared" si="14"/>
        <v>5178</v>
      </c>
      <c r="AA269" s="14">
        <v>0.133605600933489</v>
      </c>
      <c r="AB269" s="14">
        <f>VLOOKUP(H269,'Relevé T2_2019'!A2:L837,12,TRUE)</f>
        <v>-0.5135712107</v>
      </c>
      <c r="AC269" s="56">
        <f>VLOOKUP(H269,Feuil1!A2:Q837,12,TRUE)</f>
        <v>-0.25318761384335198</v>
      </c>
    </row>
    <row r="270" spans="1:29" ht="27.6" x14ac:dyDescent="0.25">
      <c r="A270" s="5" t="s">
        <v>44</v>
      </c>
      <c r="B270" s="5" t="str">
        <f>VLOOKUP(C270,'Correspondance DEP_REGION'!1:102,2,FALSE)</f>
        <v>GRAND EST</v>
      </c>
      <c r="C270" s="5" t="s">
        <v>473</v>
      </c>
      <c r="D270" s="6" t="s">
        <v>474</v>
      </c>
      <c r="E270" s="6" t="s">
        <v>475</v>
      </c>
      <c r="F270" s="6" t="s">
        <v>481</v>
      </c>
      <c r="G270" s="5" t="s">
        <v>482</v>
      </c>
      <c r="H270" s="23">
        <v>26080490100015</v>
      </c>
      <c r="I270" s="5" t="s">
        <v>50</v>
      </c>
      <c r="J270" s="5" t="s">
        <v>19</v>
      </c>
      <c r="K270" s="5" t="s">
        <v>9</v>
      </c>
      <c r="L270" s="53">
        <f>VLOOKUP(H270,Feuil1!A2:Q837,5,TRUE)</f>
        <v>7298</v>
      </c>
      <c r="M270" s="5">
        <f>VLOOKUP(H270,Feuil1!A2:Q837,6,TRUE)</f>
        <v>7298</v>
      </c>
      <c r="N270" s="49">
        <f>VLOOKUP(H270,Feuil1!A2:Q837,7,TRUE)</f>
        <v>1</v>
      </c>
      <c r="O270" s="7" t="str">
        <f>VLOOKUP(H270,Feuil1!A2:Q837,4,TRUE)</f>
        <v>1</v>
      </c>
      <c r="P270" s="7">
        <v>4839</v>
      </c>
      <c r="Q270" s="7">
        <v>4839</v>
      </c>
      <c r="R270" s="49">
        <f>VLOOKUP(H270,'Relevé T2_2019'!A2:G835,7,TRUE)</f>
        <v>0.99939999999999996</v>
      </c>
      <c r="S270" s="8">
        <v>1</v>
      </c>
      <c r="T270" s="8">
        <f>VLOOKUP(H270,'Relevé T4_2018'!A2:G835,7,TRUE)</f>
        <v>0.9352565806966231</v>
      </c>
      <c r="U270" s="8">
        <f t="shared" si="12"/>
        <v>6.4743419303376903E-2</v>
      </c>
      <c r="V270" s="8">
        <f t="shared" si="13"/>
        <v>6.4743419303376903E-2</v>
      </c>
      <c r="W270" s="7">
        <v>4284</v>
      </c>
      <c r="X270" s="7">
        <f>VLOOKUP(H270,'Relevé T2_2019'!A2:L837,11,TRUE)</f>
        <v>3780</v>
      </c>
      <c r="Y270" s="60">
        <f>VLOOKUP(H270,Feuil1!A2:Q837,11,TRUE)</f>
        <v>4026</v>
      </c>
      <c r="Z270" s="60">
        <f t="shared" si="14"/>
        <v>12090</v>
      </c>
      <c r="AA270" s="14">
        <v>-0.11469311841289501</v>
      </c>
      <c r="AB270" s="14">
        <f>VLOOKUP(H270,'Relevé T2_2019'!A2:L837,12,TRUE)</f>
        <v>-0.47346427079999998</v>
      </c>
      <c r="AC270" s="56">
        <f>VLOOKUP(H270,Feuil1!A2:Q837,12,TRUE)</f>
        <v>-0.44834201151000302</v>
      </c>
    </row>
    <row r="271" spans="1:29" x14ac:dyDescent="0.25">
      <c r="A271" s="5" t="s">
        <v>44</v>
      </c>
      <c r="B271" s="5" t="str">
        <f>VLOOKUP(C271,'Correspondance DEP_REGION'!1:102,2,FALSE)</f>
        <v>GRAND EST</v>
      </c>
      <c r="C271" s="5" t="s">
        <v>473</v>
      </c>
      <c r="D271" s="6" t="s">
        <v>474</v>
      </c>
      <c r="E271" s="6" t="s">
        <v>475</v>
      </c>
      <c r="F271" s="6" t="s">
        <v>483</v>
      </c>
      <c r="G271" s="5" t="s">
        <v>484</v>
      </c>
      <c r="H271" s="23">
        <v>26080491900017</v>
      </c>
      <c r="I271" s="5" t="s">
        <v>50</v>
      </c>
      <c r="J271" s="5"/>
      <c r="K271" s="5"/>
      <c r="L271" s="53">
        <f>VLOOKUP(H271,Feuil1!A2:Q837,5,TRUE)</f>
        <v>827</v>
      </c>
      <c r="M271" s="5">
        <f>VLOOKUP(H271,Feuil1!A2:Q837,6,TRUE)</f>
        <v>808</v>
      </c>
      <c r="N271" s="49">
        <f>VLOOKUP(H271,Feuil1!A2:Q837,7,TRUE)</f>
        <v>0.97699999999999998</v>
      </c>
      <c r="O271" s="7" t="str">
        <f>VLOOKUP(H271,Feuil1!A2:Q837,4,TRUE)</f>
        <v>0</v>
      </c>
      <c r="P271" s="7">
        <v>625</v>
      </c>
      <c r="Q271" s="7">
        <v>625</v>
      </c>
      <c r="R271" s="49">
        <f>VLOOKUP(H271,'Relevé T2_2019'!A2:G835,7,TRUE)</f>
        <v>0.99870000000000003</v>
      </c>
      <c r="S271" s="8">
        <v>1</v>
      </c>
      <c r="T271" s="8">
        <f>VLOOKUP(H271,'Relevé T4_2018'!A2:G835,7,TRUE)</f>
        <v>0.68303571428571408</v>
      </c>
      <c r="U271" s="8">
        <f t="shared" si="12"/>
        <v>0.31696428571428592</v>
      </c>
      <c r="V271" s="8">
        <f t="shared" si="13"/>
        <v>0.2939642857142859</v>
      </c>
      <c r="W271" s="7">
        <v>265</v>
      </c>
      <c r="X271" s="7">
        <f>VLOOKUP(H271,'Relevé T2_2019'!A2:L837,11,TRUE)</f>
        <v>235</v>
      </c>
      <c r="Y271" s="60">
        <f>VLOOKUP(H271,Feuil1!A2:Q837,11,TRUE)</f>
        <v>215</v>
      </c>
      <c r="Z271" s="60">
        <f t="shared" si="14"/>
        <v>715</v>
      </c>
      <c r="AA271" s="14">
        <v>-0.57599999999999996</v>
      </c>
      <c r="AB271" s="14">
        <f>VLOOKUP(H271,'Relevé T2_2019'!A2:L837,12,TRUE)</f>
        <v>-0.68371467029999999</v>
      </c>
      <c r="AC271" s="56">
        <f>VLOOKUP(H271,Feuil1!A2:Q837,12,TRUE)</f>
        <v>-0.73391089108910901</v>
      </c>
    </row>
    <row r="272" spans="1:29" x14ac:dyDescent="0.25">
      <c r="A272" s="5" t="s">
        <v>44</v>
      </c>
      <c r="B272" s="5" t="str">
        <f>VLOOKUP(C272,'Correspondance DEP_REGION'!1:102,2,FALSE)</f>
        <v>GRAND EST</v>
      </c>
      <c r="C272" s="5" t="s">
        <v>473</v>
      </c>
      <c r="D272" s="6" t="s">
        <v>474</v>
      </c>
      <c r="E272" s="6" t="s">
        <v>475</v>
      </c>
      <c r="F272" s="6" t="s">
        <v>485</v>
      </c>
      <c r="G272" s="5" t="s">
        <v>486</v>
      </c>
      <c r="H272" s="23">
        <v>26080492700010</v>
      </c>
      <c r="I272" s="5" t="s">
        <v>50</v>
      </c>
      <c r="J272" s="5" t="s">
        <v>19</v>
      </c>
      <c r="K272" s="5"/>
      <c r="L272" s="53">
        <f>VLOOKUP(H272,Feuil1!A2:Q837,5,TRUE)</f>
        <v>2425</v>
      </c>
      <c r="M272" s="5">
        <f>VLOOKUP(H272,Feuil1!A2:Q837,6,TRUE)</f>
        <v>2425</v>
      </c>
      <c r="N272" s="49">
        <f>VLOOKUP(H272,Feuil1!A2:Q837,7,TRUE)</f>
        <v>1</v>
      </c>
      <c r="O272" s="7" t="str">
        <f>VLOOKUP(H272,Feuil1!A2:Q837,4,TRUE)</f>
        <v>1</v>
      </c>
      <c r="P272" s="7">
        <v>1898</v>
      </c>
      <c r="Q272" s="7">
        <v>1898</v>
      </c>
      <c r="R272" s="49">
        <f>VLOOKUP(H272,'Relevé T2_2019'!A2:G835,7,TRUE)</f>
        <v>0.99960000000000004</v>
      </c>
      <c r="S272" s="8">
        <v>1</v>
      </c>
      <c r="T272" s="8">
        <f>VLOOKUP(H272,'Relevé T4_2018'!A2:G835,7,TRUE)</f>
        <v>0.99875621890547306</v>
      </c>
      <c r="U272" s="8">
        <f t="shared" si="12"/>
        <v>1.2437810945269412E-3</v>
      </c>
      <c r="V272" s="8">
        <f t="shared" si="13"/>
        <v>1.2437810945269412E-3</v>
      </c>
      <c r="W272" s="7">
        <v>915</v>
      </c>
      <c r="X272" s="7">
        <f>VLOOKUP(H272,'Relevé T2_2019'!A2:L837,11,TRUE)</f>
        <v>853</v>
      </c>
      <c r="Y272" s="60">
        <f>VLOOKUP(H272,Feuil1!A2:Q837,11,TRUE)</f>
        <v>737</v>
      </c>
      <c r="Z272" s="60">
        <f t="shared" si="14"/>
        <v>2505</v>
      </c>
      <c r="AA272" s="14">
        <v>-0.51791359325605901</v>
      </c>
      <c r="AB272" s="14">
        <f>VLOOKUP(H272,'Relevé T2_2019'!A2:L837,12,TRUE)</f>
        <v>-0.65618702139999996</v>
      </c>
      <c r="AC272" s="56">
        <f>VLOOKUP(H272,Feuil1!A2:Q837,12,TRUE)</f>
        <v>-0.69608247422680403</v>
      </c>
    </row>
    <row r="273" spans="1:29" ht="27.6" x14ac:dyDescent="0.25">
      <c r="A273" s="5" t="s">
        <v>44</v>
      </c>
      <c r="B273" s="5" t="str">
        <f>VLOOKUP(C273,'Correspondance DEP_REGION'!1:102,2,FALSE)</f>
        <v>GRAND EST</v>
      </c>
      <c r="C273" s="5" t="s">
        <v>473</v>
      </c>
      <c r="D273" s="6" t="s">
        <v>474</v>
      </c>
      <c r="E273" s="6" t="s">
        <v>487</v>
      </c>
      <c r="F273" s="6" t="s">
        <v>488</v>
      </c>
      <c r="G273" s="5" t="s">
        <v>489</v>
      </c>
      <c r="H273" s="23">
        <v>26080533800019</v>
      </c>
      <c r="I273" s="5" t="s">
        <v>50</v>
      </c>
      <c r="J273" s="5" t="s">
        <v>19</v>
      </c>
      <c r="K273" s="5"/>
      <c r="L273" s="53">
        <f>VLOOKUP(H273,Feuil1!A2:Q837,5,TRUE)</f>
        <v>3379</v>
      </c>
      <c r="M273" s="5">
        <f>VLOOKUP(H273,Feuil1!A2:Q837,6,TRUE)</f>
        <v>3362</v>
      </c>
      <c r="N273" s="49">
        <f>VLOOKUP(H273,Feuil1!A2:Q837,7,TRUE)</f>
        <v>0.995</v>
      </c>
      <c r="O273" s="7" t="str">
        <f>VLOOKUP(H273,Feuil1!A2:Q837,4,TRUE)</f>
        <v>1</v>
      </c>
      <c r="P273" s="7">
        <v>2144</v>
      </c>
      <c r="Q273" s="7">
        <v>2131</v>
      </c>
      <c r="R273" s="49">
        <f>VLOOKUP(H273,'Relevé T2_2019'!A2:G835,7,TRUE)</f>
        <v>0.99350000000000005</v>
      </c>
      <c r="S273" s="8">
        <v>0.993936567164179</v>
      </c>
      <c r="T273" s="8">
        <f>VLOOKUP(H273,'Relevé T4_2018'!A2:G835,7,TRUE)</f>
        <v>0.93914285714285706</v>
      </c>
      <c r="U273" s="8">
        <f t="shared" si="12"/>
        <v>5.479371002132194E-2</v>
      </c>
      <c r="V273" s="8">
        <f t="shared" si="13"/>
        <v>5.5857142857142938E-2</v>
      </c>
      <c r="W273" s="7">
        <v>1556</v>
      </c>
      <c r="X273" s="7">
        <f>VLOOKUP(H273,'Relevé T2_2019'!A2:L837,11,TRUE)</f>
        <v>1432</v>
      </c>
      <c r="Y273" s="60">
        <f>VLOOKUP(H273,Feuil1!A2:Q837,11,TRUE)</f>
        <v>1486</v>
      </c>
      <c r="Z273" s="60">
        <f t="shared" si="14"/>
        <v>4474</v>
      </c>
      <c r="AA273" s="14">
        <v>-0.26982637259502601</v>
      </c>
      <c r="AB273" s="14">
        <f>VLOOKUP(H273,'Relevé T2_2019'!A2:L837,12,TRUE)</f>
        <v>-0.55305867669999997</v>
      </c>
      <c r="AC273" s="56">
        <f>VLOOKUP(H273,Feuil1!A2:Q837,12,TRUE)</f>
        <v>-0.55800118976799495</v>
      </c>
    </row>
    <row r="274" spans="1:29" ht="27.6" x14ac:dyDescent="0.25">
      <c r="A274" s="5" t="s">
        <v>44</v>
      </c>
      <c r="B274" s="5" t="str">
        <f>VLOOKUP(C274,'Correspondance DEP_REGION'!1:102,2,FALSE)</f>
        <v>GRAND EST</v>
      </c>
      <c r="C274" s="5" t="s">
        <v>473</v>
      </c>
      <c r="D274" s="6" t="s">
        <v>474</v>
      </c>
      <c r="E274" s="6" t="s">
        <v>475</v>
      </c>
      <c r="F274" s="6" t="s">
        <v>476</v>
      </c>
      <c r="G274" s="5" t="s">
        <v>477</v>
      </c>
      <c r="H274" s="23">
        <v>26080486900014</v>
      </c>
      <c r="I274" s="5" t="s">
        <v>71</v>
      </c>
      <c r="J274" s="5"/>
      <c r="K274" s="5"/>
      <c r="L274" s="53">
        <f>VLOOKUP(H274,Feuil1!A2:Q837,5,TRUE)</f>
        <v>1186</v>
      </c>
      <c r="M274" s="5">
        <f>VLOOKUP(H274,Feuil1!A2:Q837,6,TRUE)</f>
        <v>0</v>
      </c>
      <c r="N274" s="49">
        <f>VLOOKUP(H274,Feuil1!A2:Q837,7,TRUE)</f>
        <v>0</v>
      </c>
      <c r="O274" s="7" t="str">
        <f>VLOOKUP(H274,Feuil1!A2:Q837,4,TRUE)</f>
        <v>0</v>
      </c>
      <c r="P274" s="7">
        <v>562</v>
      </c>
      <c r="Q274" s="7">
        <v>0</v>
      </c>
      <c r="R274" s="49">
        <f>VLOOKUP(H274,'Relevé T2_2019'!A2:G835,7,TRUE)</f>
        <v>0</v>
      </c>
      <c r="S274" s="8">
        <v>0</v>
      </c>
      <c r="T274" s="8">
        <f>VLOOKUP(H274,'Relevé T4_2018'!A2:G835,7,TRUE)</f>
        <v>0</v>
      </c>
      <c r="U274" s="8">
        <f t="shared" si="12"/>
        <v>0</v>
      </c>
      <c r="V274" s="8">
        <f t="shared" si="13"/>
        <v>0</v>
      </c>
      <c r="W274" s="7">
        <v>388</v>
      </c>
      <c r="X274" s="7">
        <f>VLOOKUP(H274,'Relevé T2_2019'!A2:L837,11,TRUE)</f>
        <v>405</v>
      </c>
      <c r="Y274" s="60">
        <f>VLOOKUP(H274,Feuil1!A2:Q837,11,TRUE)</f>
        <v>392</v>
      </c>
      <c r="Z274" s="60">
        <f t="shared" si="14"/>
        <v>1185</v>
      </c>
      <c r="AA274" s="14">
        <v>387</v>
      </c>
      <c r="AB274" s="14">
        <f>VLOOKUP(H274,'Relevé T2_2019'!A2:L837,12,TRUE)</f>
        <v>404</v>
      </c>
      <c r="AC274" s="56">
        <f>VLOOKUP(H274,Feuil1!A2:Q837,12,TRUE)</f>
        <v>392</v>
      </c>
    </row>
    <row r="275" spans="1:29" x14ac:dyDescent="0.25">
      <c r="A275" s="5" t="s">
        <v>44</v>
      </c>
      <c r="B275" s="5" t="str">
        <f>VLOOKUP(C275,'Correspondance DEP_REGION'!1:102,2,FALSE)</f>
        <v>GRAND EST</v>
      </c>
      <c r="C275" s="5" t="s">
        <v>45</v>
      </c>
      <c r="D275" s="6" t="s">
        <v>46</v>
      </c>
      <c r="E275" s="6" t="s">
        <v>500</v>
      </c>
      <c r="F275" s="6" t="s">
        <v>119</v>
      </c>
      <c r="G275" s="5" t="s">
        <v>501</v>
      </c>
      <c r="H275" s="23">
        <v>26100001200011</v>
      </c>
      <c r="I275" s="5" t="s">
        <v>38</v>
      </c>
      <c r="J275" s="5" t="s">
        <v>19</v>
      </c>
      <c r="K275" s="5"/>
      <c r="L275" s="53">
        <f>VLOOKUP(H275,Feuil1!A2:Q837,5,TRUE)</f>
        <v>1266</v>
      </c>
      <c r="M275" s="5">
        <f>VLOOKUP(H275,Feuil1!A2:Q837,6,TRUE)</f>
        <v>1262</v>
      </c>
      <c r="N275" s="49">
        <f>VLOOKUP(H275,Feuil1!A2:Q837,7,TRUE)</f>
        <v>0.99680000000000002</v>
      </c>
      <c r="O275" s="7" t="str">
        <f>VLOOKUP(H275,Feuil1!A2:Q837,4,TRUE)</f>
        <v>1</v>
      </c>
      <c r="P275" s="7">
        <v>813</v>
      </c>
      <c r="Q275" s="7">
        <v>809</v>
      </c>
      <c r="R275" s="49">
        <f>VLOOKUP(H275,'Relevé T2_2019'!A2:G835,7,TRUE)</f>
        <v>0.99929999999999997</v>
      </c>
      <c r="S275" s="8">
        <v>0.99507995079950795</v>
      </c>
      <c r="T275" s="8">
        <f>VLOOKUP(H275,'Relevé T4_2018'!A2:G835,7,TRUE)</f>
        <v>0.22510822510822501</v>
      </c>
      <c r="U275" s="8">
        <f t="shared" si="12"/>
        <v>0.76997172569128292</v>
      </c>
      <c r="V275" s="8">
        <f t="shared" si="13"/>
        <v>0.77169177489177498</v>
      </c>
      <c r="W275" s="7">
        <v>739</v>
      </c>
      <c r="X275" s="7">
        <f>VLOOKUP(H275,'Relevé T2_2019'!A2:L837,11,TRUE)</f>
        <v>641</v>
      </c>
      <c r="Y275" s="60">
        <f>VLOOKUP(H275,Feuil1!A2:Q837,11,TRUE)</f>
        <v>698</v>
      </c>
      <c r="Z275" s="60">
        <f t="shared" si="14"/>
        <v>2078</v>
      </c>
      <c r="AA275" s="14">
        <v>-8.6526576019777507E-2</v>
      </c>
      <c r="AB275" s="14">
        <f>VLOOKUP(H275,'Relevé T2_2019'!A2:L837,12,TRUE)</f>
        <v>-0.53074670570000004</v>
      </c>
      <c r="AC275" s="56">
        <f>VLOOKUP(H275,Feuil1!A2:Q837,12,TRUE)</f>
        <v>-0.44690966719492897</v>
      </c>
    </row>
    <row r="276" spans="1:29" x14ac:dyDescent="0.25">
      <c r="A276" s="5" t="s">
        <v>44</v>
      </c>
      <c r="B276" s="5" t="str">
        <f>VLOOKUP(C276,'Correspondance DEP_REGION'!1:102,2,FALSE)</f>
        <v>GRAND EST</v>
      </c>
      <c r="C276" s="5" t="s">
        <v>45</v>
      </c>
      <c r="D276" s="6" t="s">
        <v>46</v>
      </c>
      <c r="E276" s="6" t="s">
        <v>507</v>
      </c>
      <c r="F276" s="6" t="s">
        <v>63</v>
      </c>
      <c r="G276" s="5" t="s">
        <v>508</v>
      </c>
      <c r="H276" s="23">
        <v>26100736300011</v>
      </c>
      <c r="I276" s="5" t="s">
        <v>38</v>
      </c>
      <c r="J276" s="5"/>
      <c r="K276" s="5"/>
      <c r="L276" s="53">
        <f>VLOOKUP(H276,Feuil1!A2:Q837,5,TRUE)</f>
        <v>876</v>
      </c>
      <c r="M276" s="5">
        <f>VLOOKUP(H276,Feuil1!A2:Q837,6,TRUE)</f>
        <v>814</v>
      </c>
      <c r="N276" s="49">
        <f>VLOOKUP(H276,Feuil1!A2:Q837,7,TRUE)</f>
        <v>0.92920000000000003</v>
      </c>
      <c r="O276" s="7" t="str">
        <f>VLOOKUP(H276,Feuil1!A2:Q837,4,TRUE)</f>
        <v>1</v>
      </c>
      <c r="P276" s="7">
        <v>670</v>
      </c>
      <c r="Q276" s="7">
        <v>616</v>
      </c>
      <c r="R276" s="49">
        <f>VLOOKUP(H276,'Relevé T2_2019'!A2:G835,7,TRUE)</f>
        <v>0.91379999999999995</v>
      </c>
      <c r="S276" s="8">
        <v>0.91940298507462703</v>
      </c>
      <c r="T276" s="8">
        <f>VLOOKUP(H276,'Relevé T4_2018'!A2:G835,7,TRUE)</f>
        <v>0.94282744282744302</v>
      </c>
      <c r="U276" s="8">
        <f t="shared" si="12"/>
        <v>-2.3424457752815986E-2</v>
      </c>
      <c r="V276" s="8">
        <f t="shared" si="13"/>
        <v>-1.3627442827442993E-2</v>
      </c>
      <c r="W276" s="7">
        <v>803</v>
      </c>
      <c r="X276" s="7">
        <f>VLOOKUP(H276,'Relevé T2_2019'!A2:L837,11,TRUE)</f>
        <v>721</v>
      </c>
      <c r="Y276" s="60">
        <f>VLOOKUP(H276,Feuil1!A2:Q837,11,TRUE)</f>
        <v>724</v>
      </c>
      <c r="Z276" s="60">
        <f t="shared" si="14"/>
        <v>2248</v>
      </c>
      <c r="AA276" s="14">
        <v>0.30357142857142899</v>
      </c>
      <c r="AB276" s="14">
        <f>VLOOKUP(H276,'Relevé T2_2019'!A2:L837,12,TRUE)</f>
        <v>0.23670668950000001</v>
      </c>
      <c r="AC276" s="56">
        <f>VLOOKUP(H276,Feuil1!A2:Q837,12,TRUE)</f>
        <v>-0.11056511056511099</v>
      </c>
    </row>
    <row r="277" spans="1:29" x14ac:dyDescent="0.25">
      <c r="A277" s="5" t="s">
        <v>44</v>
      </c>
      <c r="B277" s="5" t="str">
        <f>VLOOKUP(C277,'Correspondance DEP_REGION'!1:102,2,FALSE)</f>
        <v>GRAND EST</v>
      </c>
      <c r="C277" s="5" t="s">
        <v>45</v>
      </c>
      <c r="D277" s="6" t="s">
        <v>46</v>
      </c>
      <c r="E277" s="6" t="s">
        <v>502</v>
      </c>
      <c r="F277" s="6" t="s">
        <v>503</v>
      </c>
      <c r="G277" s="5" t="s">
        <v>504</v>
      </c>
      <c r="H277" s="23">
        <v>26100002000014</v>
      </c>
      <c r="I277" s="5" t="s">
        <v>38</v>
      </c>
      <c r="J277" s="5" t="s">
        <v>19</v>
      </c>
      <c r="K277" s="5" t="s">
        <v>9</v>
      </c>
      <c r="L277" s="53">
        <f>VLOOKUP(H277,Feuil1!A2:Q837,5,TRUE)</f>
        <v>6714</v>
      </c>
      <c r="M277" s="5">
        <f>VLOOKUP(H277,Feuil1!A2:Q837,6,TRUE)</f>
        <v>5676</v>
      </c>
      <c r="N277" s="49">
        <f>VLOOKUP(H277,Feuil1!A2:Q837,7,TRUE)</f>
        <v>0.84540000000000004</v>
      </c>
      <c r="O277" s="7" t="str">
        <f>VLOOKUP(H277,Feuil1!A2:Q837,4,TRUE)</f>
        <v>1</v>
      </c>
      <c r="P277" s="7">
        <v>3653</v>
      </c>
      <c r="Q277" s="7">
        <v>2898</v>
      </c>
      <c r="R277" s="49">
        <f>VLOOKUP(H277,'Relevé T2_2019'!A2:G835,7,TRUE)</f>
        <v>0.75449999999999995</v>
      </c>
      <c r="S277" s="8">
        <v>0.79332055844511395</v>
      </c>
      <c r="T277" s="8">
        <f>VLOOKUP(H277,'Relevé T4_2018'!A2:G835,7,TRUE)</f>
        <v>0.56640746500777606</v>
      </c>
      <c r="U277" s="8">
        <f t="shared" si="12"/>
        <v>0.2269130934373379</v>
      </c>
      <c r="V277" s="8">
        <f t="shared" si="13"/>
        <v>0.27899253499222398</v>
      </c>
      <c r="W277" s="7">
        <v>5948</v>
      </c>
      <c r="X277" s="7">
        <f>VLOOKUP(H277,'Relevé T2_2019'!A2:L837,11,TRUE)</f>
        <v>5073</v>
      </c>
      <c r="Y277" s="60">
        <f>VLOOKUP(H277,Feuil1!A2:Q837,11,TRUE)</f>
        <v>5945</v>
      </c>
      <c r="Z277" s="60">
        <f t="shared" si="14"/>
        <v>16966</v>
      </c>
      <c r="AA277" s="14">
        <v>1.0524499654934401</v>
      </c>
      <c r="AB277" s="14">
        <f>VLOOKUP(H277,'Relevé T2_2019'!A2:L837,12,TRUE)</f>
        <v>-5.1952906E-2</v>
      </c>
      <c r="AC277" s="56">
        <f>VLOOKUP(H277,Feuil1!A2:Q837,12,TRUE)</f>
        <v>4.73925299506694E-2</v>
      </c>
    </row>
    <row r="278" spans="1:29" ht="27.6" x14ac:dyDescent="0.25">
      <c r="A278" s="5" t="s">
        <v>44</v>
      </c>
      <c r="B278" s="5" t="str">
        <f>VLOOKUP(C278,'Correspondance DEP_REGION'!1:102,2,FALSE)</f>
        <v>GRAND EST</v>
      </c>
      <c r="C278" s="5" t="s">
        <v>45</v>
      </c>
      <c r="D278" s="6" t="s">
        <v>46</v>
      </c>
      <c r="E278" s="6" t="s">
        <v>505</v>
      </c>
      <c r="F278" s="6" t="s">
        <v>373</v>
      </c>
      <c r="G278" s="5" t="s">
        <v>506</v>
      </c>
      <c r="H278" s="23">
        <v>26100004600019</v>
      </c>
      <c r="I278" s="5" t="s">
        <v>71</v>
      </c>
      <c r="J278" s="5"/>
      <c r="K278" s="5"/>
      <c r="L278" s="53">
        <f>VLOOKUP(H278,Feuil1!A2:Q837,5,TRUE)</f>
        <v>1266</v>
      </c>
      <c r="M278" s="5">
        <f>VLOOKUP(H278,Feuil1!A2:Q837,6,TRUE)</f>
        <v>974</v>
      </c>
      <c r="N278" s="49">
        <f>VLOOKUP(H278,Feuil1!A2:Q837,7,TRUE)</f>
        <v>0.76939999999999997</v>
      </c>
      <c r="O278" s="7" t="str">
        <f>VLOOKUP(H278,Feuil1!A2:Q837,4,TRUE)</f>
        <v>1</v>
      </c>
      <c r="P278" s="7">
        <v>821</v>
      </c>
      <c r="Q278" s="7">
        <v>564</v>
      </c>
      <c r="R278" s="49">
        <f>VLOOKUP(H278,'Relevé T2_2019'!A2:G835,7,TRUE)</f>
        <v>0.72260000000000002</v>
      </c>
      <c r="S278" s="8">
        <v>0.68696711327649196</v>
      </c>
      <c r="T278" s="8">
        <f>VLOOKUP(H278,'Relevé T4_2018'!A2:G835,7,TRUE)</f>
        <v>0.75223880597014903</v>
      </c>
      <c r="U278" s="8">
        <f t="shared" si="12"/>
        <v>-6.5271692693657068E-2</v>
      </c>
      <c r="V278" s="8">
        <f t="shared" si="13"/>
        <v>1.7161194029850946E-2</v>
      </c>
      <c r="W278" s="7">
        <v>501</v>
      </c>
      <c r="X278" s="7">
        <f>VLOOKUP(H278,'Relevé T2_2019'!A2:L837,11,TRUE)</f>
        <v>400</v>
      </c>
      <c r="Y278" s="60">
        <f>VLOOKUP(H278,Feuil1!A2:Q837,11,TRUE)</f>
        <v>454</v>
      </c>
      <c r="Z278" s="60">
        <f t="shared" si="14"/>
        <v>1355</v>
      </c>
      <c r="AA278" s="14">
        <v>-0.111702127659574</v>
      </c>
      <c r="AB278" s="14">
        <f>VLOOKUP(H278,'Relevé T2_2019'!A2:L837,12,TRUE)</f>
        <v>-0.43741209559999999</v>
      </c>
      <c r="AC278" s="56">
        <f>VLOOKUP(H278,Feuil1!A2:Q837,12,TRUE)</f>
        <v>-0.53388090349076001</v>
      </c>
    </row>
    <row r="279" spans="1:29" x14ac:dyDescent="0.25">
      <c r="A279" s="5" t="s">
        <v>44</v>
      </c>
      <c r="B279" s="5" t="str">
        <f>VLOOKUP(C279,'Correspondance DEP_REGION'!1:102,2,FALSE)</f>
        <v>GRAND EST</v>
      </c>
      <c r="C279" s="5" t="s">
        <v>45</v>
      </c>
      <c r="D279" s="6" t="s">
        <v>46</v>
      </c>
      <c r="E279" s="6" t="s">
        <v>47</v>
      </c>
      <c r="F279" s="6" t="s">
        <v>48</v>
      </c>
      <c r="G279" s="5" t="s">
        <v>49</v>
      </c>
      <c r="H279" s="23">
        <v>20001123700019</v>
      </c>
      <c r="I279" s="5" t="s">
        <v>50</v>
      </c>
      <c r="J279" s="5" t="s">
        <v>19</v>
      </c>
      <c r="K279" s="5"/>
      <c r="L279" s="53">
        <f>VLOOKUP(H279,Feuil1!A2:Q837,5,TRUE)</f>
        <v>1675</v>
      </c>
      <c r="M279" s="5">
        <f>VLOOKUP(H279,Feuil1!A2:Q837,6,TRUE)</f>
        <v>926</v>
      </c>
      <c r="N279" s="49">
        <f>VLOOKUP(H279,Feuil1!A2:Q837,7,TRUE)</f>
        <v>0.55279999999999996</v>
      </c>
      <c r="O279" s="7" t="str">
        <f>VLOOKUP(H279,Feuil1!A2:Q837,4,TRUE)</f>
        <v>0</v>
      </c>
      <c r="P279" s="7">
        <v>922</v>
      </c>
      <c r="Q279" s="7">
        <v>0</v>
      </c>
      <c r="R279" s="49">
        <f>VLOOKUP(H279,'Relevé T2_2019'!A2:G835,7,TRUE)</f>
        <v>0.214</v>
      </c>
      <c r="S279" s="8">
        <v>0</v>
      </c>
      <c r="T279" s="8">
        <f>VLOOKUP(H279,'Relevé T4_2018'!A2:G835,7,TRUE)</f>
        <v>0.22509350561033703</v>
      </c>
      <c r="U279" s="8">
        <f t="shared" si="12"/>
        <v>-0.22509350561033703</v>
      </c>
      <c r="V279" s="8">
        <f t="shared" si="13"/>
        <v>0.32770649438966293</v>
      </c>
      <c r="W279" s="7">
        <v>1499</v>
      </c>
      <c r="X279" s="7">
        <f>VLOOKUP(H279,'Relevé T2_2019'!A2:L837,11,TRUE)</f>
        <v>1176</v>
      </c>
      <c r="Y279" s="60">
        <f>VLOOKUP(H279,Feuil1!A2:Q837,11,TRUE)</f>
        <v>1292</v>
      </c>
      <c r="Z279" s="60">
        <f t="shared" si="14"/>
        <v>3967</v>
      </c>
      <c r="AA279" s="14">
        <v>1498</v>
      </c>
      <c r="AB279" s="14">
        <f>VLOOKUP(H279,'Relevé T2_2019'!A2:L837,12,TRUE)</f>
        <v>1.8613138685999999</v>
      </c>
      <c r="AC279" s="56">
        <f>VLOOKUP(H279,Feuil1!A2:Q837,12,TRUE)</f>
        <v>0.39524838012959002</v>
      </c>
    </row>
    <row r="280" spans="1:29" ht="27.6" x14ac:dyDescent="0.25">
      <c r="A280" s="5" t="s">
        <v>44</v>
      </c>
      <c r="B280" s="5" t="str">
        <f>VLOOKUP(C280,'Correspondance DEP_REGION'!1:102,2,FALSE)</f>
        <v>GRAND EST</v>
      </c>
      <c r="C280" s="5" t="s">
        <v>282</v>
      </c>
      <c r="D280" s="6" t="s">
        <v>283</v>
      </c>
      <c r="E280" s="6" t="s">
        <v>1496</v>
      </c>
      <c r="F280" s="6" t="s">
        <v>1497</v>
      </c>
      <c r="G280" s="5" t="s">
        <v>1498</v>
      </c>
      <c r="H280" s="23">
        <v>26670004600011</v>
      </c>
      <c r="I280" s="5" t="s">
        <v>38</v>
      </c>
      <c r="J280" s="5" t="s">
        <v>19</v>
      </c>
      <c r="K280" s="5"/>
      <c r="L280" s="53">
        <f>VLOOKUP(H280,Feuil1!A2:Q837,5,TRUE)</f>
        <v>2052</v>
      </c>
      <c r="M280" s="5">
        <f>VLOOKUP(H280,Feuil1!A2:Q837,6,TRUE)</f>
        <v>1979</v>
      </c>
      <c r="N280" s="49">
        <f>VLOOKUP(H280,Feuil1!A2:Q837,7,TRUE)</f>
        <v>0.96440000000000003</v>
      </c>
      <c r="O280" s="7" t="str">
        <f>VLOOKUP(H280,Feuil1!A2:Q837,4,TRUE)</f>
        <v>0</v>
      </c>
      <c r="P280" s="7">
        <v>1024</v>
      </c>
      <c r="Q280" s="7">
        <v>941</v>
      </c>
      <c r="R280" s="49">
        <f>VLOOKUP(H280,'Relevé T2_2019'!A2:G835,7,TRUE)</f>
        <v>0.95320000000000005</v>
      </c>
      <c r="S280" s="8">
        <v>0.9189453125</v>
      </c>
      <c r="T280" s="8">
        <f>VLOOKUP(H280,'Relevé T4_2018'!A2:G835,7,TRUE)</f>
        <v>0.77009047365619998</v>
      </c>
      <c r="U280" s="8">
        <f t="shared" si="12"/>
        <v>0.14885483884380002</v>
      </c>
      <c r="V280" s="8">
        <f t="shared" si="13"/>
        <v>0.19430952634380005</v>
      </c>
      <c r="W280" s="7">
        <v>985</v>
      </c>
      <c r="X280" s="7">
        <f>VLOOKUP(H280,'Relevé T2_2019'!A2:L837,11,TRUE)</f>
        <v>963</v>
      </c>
      <c r="Y280" s="60">
        <f>VLOOKUP(H280,Feuil1!A2:Q837,11,TRUE)</f>
        <v>1171</v>
      </c>
      <c r="Z280" s="60">
        <f t="shared" si="14"/>
        <v>3119</v>
      </c>
      <c r="AA280" s="14">
        <v>4.6758767268863001E-2</v>
      </c>
      <c r="AB280" s="14">
        <f>VLOOKUP(H280,'Relevé T2_2019'!A2:L837,12,TRUE)</f>
        <v>-0.4160097029</v>
      </c>
      <c r="AC280" s="56">
        <f>VLOOKUP(H280,Feuil1!A2:Q837,12,TRUE)</f>
        <v>-0.40828701364325398</v>
      </c>
    </row>
    <row r="281" spans="1:29" x14ac:dyDescent="0.25">
      <c r="A281" s="5" t="s">
        <v>44</v>
      </c>
      <c r="B281" s="5" t="str">
        <f>VLOOKUP(C281,'Correspondance DEP_REGION'!1:102,2,FALSE)</f>
        <v>GRAND EST</v>
      </c>
      <c r="C281" s="5" t="s">
        <v>282</v>
      </c>
      <c r="D281" s="6" t="s">
        <v>283</v>
      </c>
      <c r="E281" s="6" t="s">
        <v>1508</v>
      </c>
      <c r="F281" s="6" t="s">
        <v>485</v>
      </c>
      <c r="G281" s="5" t="s">
        <v>1509</v>
      </c>
      <c r="H281" s="23">
        <v>26670015200017</v>
      </c>
      <c r="I281" s="5" t="s">
        <v>38</v>
      </c>
      <c r="J281" s="5"/>
      <c r="K281" s="5"/>
      <c r="L281" s="53">
        <f>VLOOKUP(H281,Feuil1!A2:Q837,5,TRUE)</f>
        <v>666</v>
      </c>
      <c r="M281" s="5">
        <f>VLOOKUP(H281,Feuil1!A2:Q837,6,TRUE)</f>
        <v>609</v>
      </c>
      <c r="N281" s="49">
        <f>VLOOKUP(H281,Feuil1!A2:Q837,7,TRUE)</f>
        <v>0.91439999999999999</v>
      </c>
      <c r="O281" s="7" t="str">
        <f>VLOOKUP(H281,Feuil1!A2:Q837,4,TRUE)</f>
        <v>0</v>
      </c>
      <c r="P281" s="7">
        <v>399</v>
      </c>
      <c r="Q281" s="7">
        <v>343</v>
      </c>
      <c r="R281" s="49">
        <f>VLOOKUP(H281,'Relevé T2_2019'!A2:G835,7,TRUE)</f>
        <v>0.91579999999999995</v>
      </c>
      <c r="S281" s="8">
        <v>0.859649122807018</v>
      </c>
      <c r="T281" s="8">
        <f>VLOOKUP(H281,'Relevé T4_2018'!A2:G835,7,TRUE)</f>
        <v>0.90538336052202306</v>
      </c>
      <c r="U281" s="8">
        <f t="shared" si="12"/>
        <v>-4.5734237715005066E-2</v>
      </c>
      <c r="V281" s="8">
        <f t="shared" si="13"/>
        <v>9.0166394779769288E-3</v>
      </c>
      <c r="W281" s="7">
        <v>288</v>
      </c>
      <c r="X281" s="7">
        <f>VLOOKUP(H281,'Relevé T2_2019'!A2:L837,11,TRUE)</f>
        <v>333</v>
      </c>
      <c r="Y281" s="60">
        <f>VLOOKUP(H281,Feuil1!A2:Q837,11,TRUE)</f>
        <v>324</v>
      </c>
      <c r="Z281" s="60">
        <f t="shared" si="14"/>
        <v>945</v>
      </c>
      <c r="AA281" s="14">
        <v>-0.160349854227405</v>
      </c>
      <c r="AB281" s="14">
        <f>VLOOKUP(H281,'Relevé T2_2019'!A2:L837,12,TRUE)</f>
        <v>-0.4900459418</v>
      </c>
      <c r="AC281" s="56">
        <f>VLOOKUP(H281,Feuil1!A2:Q837,12,TRUE)</f>
        <v>-0.467980295566502</v>
      </c>
    </row>
    <row r="282" spans="1:29" x14ac:dyDescent="0.25">
      <c r="A282" s="5" t="s">
        <v>44</v>
      </c>
      <c r="B282" s="5" t="str">
        <f>VLOOKUP(C282,'Correspondance DEP_REGION'!1:102,2,FALSE)</f>
        <v>GRAND EST</v>
      </c>
      <c r="C282" s="5" t="s">
        <v>282</v>
      </c>
      <c r="D282" s="6" t="s">
        <v>283</v>
      </c>
      <c r="E282" s="6" t="s">
        <v>1512</v>
      </c>
      <c r="F282" s="6" t="s">
        <v>677</v>
      </c>
      <c r="G282" s="5" t="s">
        <v>1513</v>
      </c>
      <c r="H282" s="23">
        <v>26670022800015</v>
      </c>
      <c r="I282" s="5" t="s">
        <v>38</v>
      </c>
      <c r="J282" s="5" t="s">
        <v>19</v>
      </c>
      <c r="K282" s="5"/>
      <c r="L282" s="53">
        <f>VLOOKUP(H282,Feuil1!A2:Q837,5,TRUE)</f>
        <v>3134</v>
      </c>
      <c r="M282" s="5">
        <f>VLOOKUP(H282,Feuil1!A2:Q837,6,TRUE)</f>
        <v>1970</v>
      </c>
      <c r="N282" s="49">
        <f>VLOOKUP(H282,Feuil1!A2:Q837,7,TRUE)</f>
        <v>0.62860000000000005</v>
      </c>
      <c r="O282" s="7" t="str">
        <f>VLOOKUP(H282,Feuil1!A2:Q837,4,TRUE)</f>
        <v>0</v>
      </c>
      <c r="P282" s="7">
        <v>2566</v>
      </c>
      <c r="Q282" s="7">
        <v>1653</v>
      </c>
      <c r="R282" s="49">
        <f>VLOOKUP(H282,'Relevé T2_2019'!A2:G835,7,TRUE)</f>
        <v>0.66810000000000003</v>
      </c>
      <c r="S282" s="8">
        <v>0.64419329696024896</v>
      </c>
      <c r="T282" s="8">
        <f>VLOOKUP(H282,'Relevé T4_2018'!A2:G835,7,TRUE)</f>
        <v>0.30716417910447802</v>
      </c>
      <c r="U282" s="8">
        <f t="shared" si="12"/>
        <v>0.33702911785577094</v>
      </c>
      <c r="V282" s="8">
        <f t="shared" si="13"/>
        <v>0.32143582089552203</v>
      </c>
      <c r="W282" s="7">
        <v>2863</v>
      </c>
      <c r="X282" s="7">
        <f>VLOOKUP(H282,'Relevé T2_2019'!A2:L837,11,TRUE)</f>
        <v>2380</v>
      </c>
      <c r="Y282" s="60">
        <f>VLOOKUP(H282,Feuil1!A2:Q837,11,TRUE)</f>
        <v>2443</v>
      </c>
      <c r="Z282" s="60">
        <f t="shared" si="14"/>
        <v>7686</v>
      </c>
      <c r="AA282" s="14">
        <v>0.73200241984270997</v>
      </c>
      <c r="AB282" s="14">
        <f>VLOOKUP(H282,'Relevé T2_2019'!A2:L837,12,TRUE)</f>
        <v>3.5232709899999999E-2</v>
      </c>
      <c r="AC282" s="56">
        <f>VLOOKUP(H282,Feuil1!A2:Q837,12,TRUE)</f>
        <v>0.24010152284264</v>
      </c>
    </row>
    <row r="283" spans="1:29" x14ac:dyDescent="0.25">
      <c r="A283" s="5" t="s">
        <v>44</v>
      </c>
      <c r="B283" s="5" t="str">
        <f>VLOOKUP(C283,'Correspondance DEP_REGION'!1:102,2,FALSE)</f>
        <v>GRAND EST</v>
      </c>
      <c r="C283" s="5" t="s">
        <v>282</v>
      </c>
      <c r="D283" s="6" t="s">
        <v>283</v>
      </c>
      <c r="E283" s="6" t="s">
        <v>1499</v>
      </c>
      <c r="F283" s="6" t="s">
        <v>63</v>
      </c>
      <c r="G283" s="5" t="s">
        <v>1500</v>
      </c>
      <c r="H283" s="23">
        <v>26670006100010</v>
      </c>
      <c r="I283" s="5" t="s">
        <v>38</v>
      </c>
      <c r="J283" s="5"/>
      <c r="K283" s="5"/>
      <c r="L283" s="53">
        <f>VLOOKUP(H283,Feuil1!A2:Q837,5,TRUE)</f>
        <v>837</v>
      </c>
      <c r="M283" s="5">
        <f>VLOOKUP(H283,Feuil1!A2:Q837,6,TRUE)</f>
        <v>767</v>
      </c>
      <c r="N283" s="49">
        <f>VLOOKUP(H283,Feuil1!A2:Q837,7,TRUE)</f>
        <v>0.91639999999999999</v>
      </c>
      <c r="O283" s="7" t="str">
        <f>VLOOKUP(H283,Feuil1!A2:Q837,4,TRUE)</f>
        <v>0</v>
      </c>
      <c r="P283" s="7">
        <v>293</v>
      </c>
      <c r="Q283" s="7">
        <v>187</v>
      </c>
      <c r="R283" s="49">
        <f>VLOOKUP(H283,'Relevé T2_2019'!A2:G835,7,TRUE)</f>
        <v>0.8659</v>
      </c>
      <c r="S283" s="8">
        <v>0.63822525597269597</v>
      </c>
      <c r="T283" s="8">
        <f>VLOOKUP(H283,'Relevé T4_2018'!A2:G835,7,TRUE)</f>
        <v>4.52586206896552E-2</v>
      </c>
      <c r="U283" s="8">
        <f t="shared" si="12"/>
        <v>0.59296663528304072</v>
      </c>
      <c r="V283" s="8">
        <f t="shared" si="13"/>
        <v>0.87114137931034474</v>
      </c>
      <c r="W283" s="7">
        <v>465</v>
      </c>
      <c r="X283" s="7">
        <f>VLOOKUP(H283,'Relevé T2_2019'!A2:L837,11,TRUE)</f>
        <v>377</v>
      </c>
      <c r="Y283" s="60">
        <f>VLOOKUP(H283,Feuil1!A2:Q837,11,TRUE)</f>
        <v>435</v>
      </c>
      <c r="Z283" s="60">
        <f t="shared" si="14"/>
        <v>1277</v>
      </c>
      <c r="AA283" s="14">
        <v>1.48663101604278</v>
      </c>
      <c r="AB283" s="14">
        <f>VLOOKUP(H283,'Relevé T2_2019'!A2:L837,12,TRUE)</f>
        <v>-0.29664179099999999</v>
      </c>
      <c r="AC283" s="56">
        <f>VLOOKUP(H283,Feuil1!A2:Q837,12,TRUE)</f>
        <v>-0.43285528031290699</v>
      </c>
    </row>
    <row r="284" spans="1:29" x14ac:dyDescent="0.25">
      <c r="A284" s="5" t="s">
        <v>44</v>
      </c>
      <c r="B284" s="5" t="str">
        <f>VLOOKUP(C284,'Correspondance DEP_REGION'!1:102,2,FALSE)</f>
        <v>GRAND EST</v>
      </c>
      <c r="C284" s="5" t="s">
        <v>282</v>
      </c>
      <c r="D284" s="6" t="s">
        <v>283</v>
      </c>
      <c r="E284" s="6" t="s">
        <v>1518</v>
      </c>
      <c r="F284" s="6" t="s">
        <v>30</v>
      </c>
      <c r="G284" s="5" t="s">
        <v>1519</v>
      </c>
      <c r="H284" s="23">
        <v>26670058200015</v>
      </c>
      <c r="I284" s="5" t="s">
        <v>38</v>
      </c>
      <c r="J284" s="5" t="s">
        <v>19</v>
      </c>
      <c r="K284" s="5"/>
      <c r="L284" s="53">
        <f>VLOOKUP(H284,Feuil1!A2:Q837,5,TRUE)</f>
        <v>2847</v>
      </c>
      <c r="M284" s="5">
        <f>VLOOKUP(H284,Feuil1!A2:Q837,6,TRUE)</f>
        <v>1689</v>
      </c>
      <c r="N284" s="49">
        <f>VLOOKUP(H284,Feuil1!A2:Q837,7,TRUE)</f>
        <v>0.59330000000000005</v>
      </c>
      <c r="O284" s="7" t="str">
        <f>VLOOKUP(H284,Feuil1!A2:Q837,4,TRUE)</f>
        <v>0</v>
      </c>
      <c r="P284" s="7">
        <v>1313</v>
      </c>
      <c r="Q284" s="7">
        <v>655</v>
      </c>
      <c r="R284" s="49">
        <f>VLOOKUP(H284,'Relevé T2_2019'!A2:G835,7,TRUE)</f>
        <v>0.502</v>
      </c>
      <c r="S284" s="8">
        <v>0.49885757806549902</v>
      </c>
      <c r="T284" s="8">
        <f>VLOOKUP(H284,'Relevé T4_2018'!A2:G835,7,TRUE)</f>
        <v>0.28395552025416998</v>
      </c>
      <c r="U284" s="8">
        <f t="shared" si="12"/>
        <v>0.21490205781132904</v>
      </c>
      <c r="V284" s="8">
        <f t="shared" si="13"/>
        <v>0.30934447974583007</v>
      </c>
      <c r="W284" s="7">
        <v>1439</v>
      </c>
      <c r="X284" s="7">
        <f>VLOOKUP(H284,'Relevé T2_2019'!A2:L837,11,TRUE)</f>
        <v>1487</v>
      </c>
      <c r="Y284" s="60">
        <f>VLOOKUP(H284,Feuil1!A2:Q837,11,TRUE)</f>
        <v>1651</v>
      </c>
      <c r="Z284" s="60">
        <f t="shared" si="14"/>
        <v>4577</v>
      </c>
      <c r="AA284" s="14">
        <v>1.1969465648855</v>
      </c>
      <c r="AB284" s="14">
        <f>VLOOKUP(H284,'Relevé T2_2019'!A2:L837,12,TRUE)</f>
        <v>0.1599063963</v>
      </c>
      <c r="AC284" s="56">
        <f>VLOOKUP(H284,Feuil1!A2:Q837,12,TRUE)</f>
        <v>-2.2498519834221499E-2</v>
      </c>
    </row>
    <row r="285" spans="1:29" x14ac:dyDescent="0.25">
      <c r="A285" s="5" t="s">
        <v>44</v>
      </c>
      <c r="B285" s="5" t="str">
        <f>VLOOKUP(C285,'Correspondance DEP_REGION'!1:102,2,FALSE)</f>
        <v>GRAND EST</v>
      </c>
      <c r="C285" s="5" t="s">
        <v>282</v>
      </c>
      <c r="D285" s="6" t="s">
        <v>283</v>
      </c>
      <c r="E285" s="6" t="s">
        <v>1501</v>
      </c>
      <c r="F285" s="6" t="s">
        <v>1502</v>
      </c>
      <c r="G285" s="5" t="s">
        <v>1503</v>
      </c>
      <c r="H285" s="23">
        <v>26670010300010</v>
      </c>
      <c r="I285" s="5" t="s">
        <v>1504</v>
      </c>
      <c r="J285" s="5"/>
      <c r="K285" s="5"/>
      <c r="L285" s="53">
        <f>VLOOKUP(H285,Feuil1!A2:Q837,5,TRUE)</f>
        <v>889</v>
      </c>
      <c r="M285" s="5">
        <f>VLOOKUP(H285,Feuil1!A2:Q837,6,TRUE)</f>
        <v>191</v>
      </c>
      <c r="N285" s="49">
        <f>VLOOKUP(H285,Feuil1!A2:Q837,7,TRUE)</f>
        <v>0.21479999999999999</v>
      </c>
      <c r="O285" s="7" t="str">
        <f>VLOOKUP(H285,Feuil1!A2:Q837,4,TRUE)</f>
        <v>0</v>
      </c>
      <c r="P285" s="7">
        <v>530</v>
      </c>
      <c r="Q285" s="7">
        <v>205</v>
      </c>
      <c r="R285" s="49">
        <f>VLOOKUP(H285,'Relevé T2_2019'!A2:G835,7,TRUE)</f>
        <v>0.40670000000000001</v>
      </c>
      <c r="S285" s="8">
        <v>0.38679245283018898</v>
      </c>
      <c r="T285" s="8">
        <f>VLOOKUP(H285,'Relevé T4_2018'!A2:G835,7,TRUE)</f>
        <v>0.20485584218512901</v>
      </c>
      <c r="U285" s="8">
        <f t="shared" si="12"/>
        <v>0.18193661064505998</v>
      </c>
      <c r="V285" s="8">
        <f t="shared" si="13"/>
        <v>9.9441578148709853E-3</v>
      </c>
      <c r="W285" s="7">
        <v>148</v>
      </c>
      <c r="X285" s="7">
        <f>VLOOKUP(H285,'Relevé T2_2019'!A2:L837,11,TRUE)</f>
        <v>131</v>
      </c>
      <c r="Y285" s="60">
        <f>VLOOKUP(H285,Feuil1!A2:Q837,11,TRUE)</f>
        <v>136</v>
      </c>
      <c r="Z285" s="60">
        <f t="shared" si="14"/>
        <v>415</v>
      </c>
      <c r="AA285" s="14">
        <v>-0.27804878048780501</v>
      </c>
      <c r="AB285" s="14">
        <f>VLOOKUP(H285,'Relevé T2_2019'!A2:L837,12,TRUE)</f>
        <v>-0.36097560979999999</v>
      </c>
      <c r="AC285" s="56">
        <f>VLOOKUP(H285,Feuil1!A2:Q837,12,TRUE)</f>
        <v>-0.28795811518324599</v>
      </c>
    </row>
    <row r="286" spans="1:29" x14ac:dyDescent="0.25">
      <c r="A286" s="5" t="s">
        <v>44</v>
      </c>
      <c r="B286" s="5" t="str">
        <f>VLOOKUP(C286,'Correspondance DEP_REGION'!1:102,2,FALSE)</f>
        <v>GRAND EST</v>
      </c>
      <c r="C286" s="5" t="s">
        <v>282</v>
      </c>
      <c r="D286" s="6" t="s">
        <v>283</v>
      </c>
      <c r="E286" s="6" t="s">
        <v>1499</v>
      </c>
      <c r="F286" s="6" t="s">
        <v>1265</v>
      </c>
      <c r="G286" s="5" t="s">
        <v>1520</v>
      </c>
      <c r="H286" s="23">
        <v>26670602700015</v>
      </c>
      <c r="I286" s="5" t="s">
        <v>1504</v>
      </c>
      <c r="J286" s="5" t="s">
        <v>19</v>
      </c>
      <c r="K286" s="5"/>
      <c r="L286" s="53">
        <f>VLOOKUP(H286,Feuil1!A2:Q837,5,TRUE)</f>
        <v>3514</v>
      </c>
      <c r="M286" s="5">
        <f>VLOOKUP(H286,Feuil1!A2:Q837,6,TRUE)</f>
        <v>681</v>
      </c>
      <c r="N286" s="49">
        <f>VLOOKUP(H286,Feuil1!A2:Q837,7,TRUE)</f>
        <v>0.1938</v>
      </c>
      <c r="O286" s="7" t="str">
        <f>VLOOKUP(H286,Feuil1!A2:Q837,4,TRUE)</f>
        <v>0</v>
      </c>
      <c r="P286" s="7">
        <v>2073</v>
      </c>
      <c r="Q286" s="7">
        <v>729</v>
      </c>
      <c r="R286" s="49">
        <f>VLOOKUP(H286,'Relevé T2_2019'!A2:G835,7,TRUE)</f>
        <v>0.2064</v>
      </c>
      <c r="S286" s="8">
        <v>0.35166425470332902</v>
      </c>
      <c r="T286" s="8">
        <f>VLOOKUP(H286,'Relevé T4_2018'!A2:G835,7,TRUE)</f>
        <v>0.17640542785931901</v>
      </c>
      <c r="U286" s="8">
        <f t="shared" si="12"/>
        <v>0.17525882684401001</v>
      </c>
      <c r="V286" s="8">
        <f t="shared" si="13"/>
        <v>1.7394572140680992E-2</v>
      </c>
      <c r="W286" s="7">
        <v>1052</v>
      </c>
      <c r="X286" s="7">
        <f>VLOOKUP(H286,'Relevé T2_2019'!A2:L837,11,TRUE)</f>
        <v>1195</v>
      </c>
      <c r="Y286" s="60">
        <f>VLOOKUP(H286,Feuil1!A2:Q837,11,TRUE)</f>
        <v>1145</v>
      </c>
      <c r="Z286" s="60">
        <f t="shared" si="14"/>
        <v>3392</v>
      </c>
      <c r="AA286" s="14">
        <v>0.443072702331962</v>
      </c>
      <c r="AB286" s="14">
        <f>VLOOKUP(H286,'Relevé T2_2019'!A2:L837,12,TRUE)</f>
        <v>0.72438672439999996</v>
      </c>
      <c r="AC286" s="56">
        <f>VLOOKUP(H286,Feuil1!A2:Q837,12,TRUE)</f>
        <v>0.68135095447870797</v>
      </c>
    </row>
    <row r="287" spans="1:29" x14ac:dyDescent="0.25">
      <c r="A287" s="5" t="s">
        <v>44</v>
      </c>
      <c r="B287" s="5" t="str">
        <f>VLOOKUP(C287,'Correspondance DEP_REGION'!1:102,2,FALSE)</f>
        <v>GRAND EST</v>
      </c>
      <c r="C287" s="5" t="s">
        <v>282</v>
      </c>
      <c r="D287" s="6" t="s">
        <v>283</v>
      </c>
      <c r="E287" s="6" t="s">
        <v>1501</v>
      </c>
      <c r="F287" s="6" t="s">
        <v>1514</v>
      </c>
      <c r="G287" s="5" t="s">
        <v>1515</v>
      </c>
      <c r="H287" s="23">
        <v>26670031900012</v>
      </c>
      <c r="I287" s="5" t="s">
        <v>1504</v>
      </c>
      <c r="J287" s="5" t="s">
        <v>19</v>
      </c>
      <c r="K287" s="5"/>
      <c r="L287" s="53">
        <f>VLOOKUP(H287,Feuil1!A2:Q837,5,TRUE)</f>
        <v>2595</v>
      </c>
      <c r="M287" s="5">
        <f>VLOOKUP(H287,Feuil1!A2:Q837,6,TRUE)</f>
        <v>671</v>
      </c>
      <c r="N287" s="49">
        <f>VLOOKUP(H287,Feuil1!A2:Q837,7,TRUE)</f>
        <v>0.2586</v>
      </c>
      <c r="O287" s="7" t="str">
        <f>VLOOKUP(H287,Feuil1!A2:Q837,4,TRUE)</f>
        <v>0</v>
      </c>
      <c r="P287" s="7">
        <v>2103</v>
      </c>
      <c r="Q287" s="7">
        <v>666</v>
      </c>
      <c r="R287" s="49">
        <f>VLOOKUP(H287,'Relevé T2_2019'!A2:G835,7,TRUE)</f>
        <v>0.25519999999999998</v>
      </c>
      <c r="S287" s="8">
        <v>0.316690442225392</v>
      </c>
      <c r="T287" s="8">
        <f>VLOOKUP(H287,'Relevé T4_2018'!A2:G835,7,TRUE)</f>
        <v>0.15884602015988902</v>
      </c>
      <c r="U287" s="8">
        <f t="shared" si="12"/>
        <v>0.15784442206550298</v>
      </c>
      <c r="V287" s="8">
        <f t="shared" si="13"/>
        <v>9.9753979840110973E-2</v>
      </c>
      <c r="W287" s="7">
        <v>1352</v>
      </c>
      <c r="X287" s="7">
        <f>VLOOKUP(H287,'Relevé T2_2019'!A2:L837,11,TRUE)</f>
        <v>927</v>
      </c>
      <c r="Y287" s="60">
        <f>VLOOKUP(H287,Feuil1!A2:Q837,11,TRUE)</f>
        <v>1015</v>
      </c>
      <c r="Z287" s="60">
        <f t="shared" si="14"/>
        <v>3294</v>
      </c>
      <c r="AA287" s="14">
        <v>1.03003003003003</v>
      </c>
      <c r="AB287" s="14">
        <f>VLOOKUP(H287,'Relevé T2_2019'!A2:L837,12,TRUE)</f>
        <v>0.35328467149999998</v>
      </c>
      <c r="AC287" s="56">
        <f>VLOOKUP(H287,Feuil1!A2:Q837,12,TRUE)</f>
        <v>0.51266766020864396</v>
      </c>
    </row>
    <row r="288" spans="1:29" x14ac:dyDescent="0.25">
      <c r="A288" s="5" t="s">
        <v>44</v>
      </c>
      <c r="B288" s="5" t="str">
        <f>VLOOKUP(C288,'Correspondance DEP_REGION'!1:102,2,FALSE)</f>
        <v>GRAND EST</v>
      </c>
      <c r="C288" s="5" t="s">
        <v>282</v>
      </c>
      <c r="D288" s="6" t="s">
        <v>283</v>
      </c>
      <c r="E288" s="6" t="s">
        <v>1505</v>
      </c>
      <c r="F288" s="6" t="s">
        <v>1506</v>
      </c>
      <c r="G288" s="5" t="s">
        <v>1507</v>
      </c>
      <c r="H288" s="23">
        <v>26670011100013</v>
      </c>
      <c r="I288" s="5" t="s">
        <v>38</v>
      </c>
      <c r="J288" s="5" t="s">
        <v>19</v>
      </c>
      <c r="K288" s="5"/>
      <c r="L288" s="53">
        <f>VLOOKUP(H288,Feuil1!A2:Q837,5,TRUE)</f>
        <v>7103</v>
      </c>
      <c r="M288" s="5">
        <f>VLOOKUP(H288,Feuil1!A2:Q837,6,TRUE)</f>
        <v>3478</v>
      </c>
      <c r="N288" s="49">
        <f>VLOOKUP(H288,Feuil1!A2:Q837,7,TRUE)</f>
        <v>0.48970000000000002</v>
      </c>
      <c r="O288" s="7" t="str">
        <f>VLOOKUP(H288,Feuil1!A2:Q837,4,TRUE)</f>
        <v>0</v>
      </c>
      <c r="P288" s="7">
        <v>3935</v>
      </c>
      <c r="Q288" s="7">
        <v>1128</v>
      </c>
      <c r="R288" s="49">
        <f>VLOOKUP(H288,'Relevé T2_2019'!A2:G835,7,TRUE)</f>
        <v>0.4284</v>
      </c>
      <c r="S288" s="8">
        <v>0.286658195679797</v>
      </c>
      <c r="T288" s="8">
        <f>VLOOKUP(H288,'Relevé T4_2018'!A2:G835,7,TRUE)</f>
        <v>0.11206452720096101</v>
      </c>
      <c r="U288" s="8">
        <f t="shared" si="12"/>
        <v>0.17459366847883601</v>
      </c>
      <c r="V288" s="8">
        <f t="shared" si="13"/>
        <v>0.37763547279903903</v>
      </c>
      <c r="W288" s="7">
        <v>4896</v>
      </c>
      <c r="X288" s="7">
        <f>VLOOKUP(H288,'Relevé T2_2019'!A2:L837,11,TRUE)</f>
        <v>4371</v>
      </c>
      <c r="Y288" s="60">
        <f>VLOOKUP(H288,Feuil1!A2:Q837,11,TRUE)</f>
        <v>4405</v>
      </c>
      <c r="Z288" s="60">
        <f t="shared" si="14"/>
        <v>13672</v>
      </c>
      <c r="AA288" s="14">
        <v>3.3404255319148901</v>
      </c>
      <c r="AB288" s="14">
        <f>VLOOKUP(H288,'Relevé T2_2019'!A2:L837,12,TRUE)</f>
        <v>0.59351075460000002</v>
      </c>
      <c r="AC288" s="56">
        <f>VLOOKUP(H288,Feuil1!A2:Q837,12,TRUE)</f>
        <v>0.266532489936745</v>
      </c>
    </row>
    <row r="289" spans="1:29" ht="27.6" x14ac:dyDescent="0.25">
      <c r="A289" s="5" t="s">
        <v>44</v>
      </c>
      <c r="B289" s="5" t="str">
        <f>VLOOKUP(C289,'Correspondance DEP_REGION'!1:102,2,FALSE)</f>
        <v>GRAND EST</v>
      </c>
      <c r="C289" s="5" t="s">
        <v>282</v>
      </c>
      <c r="D289" s="6" t="s">
        <v>283</v>
      </c>
      <c r="E289" s="6" t="s">
        <v>284</v>
      </c>
      <c r="F289" s="6" t="s">
        <v>285</v>
      </c>
      <c r="G289" s="5" t="s">
        <v>286</v>
      </c>
      <c r="H289" s="23">
        <v>20005564800014</v>
      </c>
      <c r="I289" s="5" t="s">
        <v>50</v>
      </c>
      <c r="J289" s="5" t="s">
        <v>19</v>
      </c>
      <c r="K289" s="5"/>
      <c r="L289" s="53">
        <f>VLOOKUP(H289,Feuil1!A2:Q837,5,TRUE)</f>
        <v>3696</v>
      </c>
      <c r="M289" s="5">
        <f>VLOOKUP(H289,Feuil1!A2:Q837,6,TRUE)</f>
        <v>571</v>
      </c>
      <c r="N289" s="49">
        <f>VLOOKUP(H289,Feuil1!A2:Q837,7,TRUE)</f>
        <v>0.1545</v>
      </c>
      <c r="O289" s="7" t="str">
        <f>VLOOKUP(H289,Feuil1!A2:Q837,4,TRUE)</f>
        <v>0</v>
      </c>
      <c r="P289" s="7">
        <v>2643</v>
      </c>
      <c r="Q289" s="7">
        <v>562</v>
      </c>
      <c r="R289" s="49">
        <f>VLOOKUP(H289,'Relevé T2_2019'!A2:G835,7,TRUE)</f>
        <v>0.16139999999999999</v>
      </c>
      <c r="S289" s="8">
        <v>0.21263715474839201</v>
      </c>
      <c r="T289" s="8">
        <f>VLOOKUP(H289,'Relevé T4_2018'!A2:G835,7,TRUE)</f>
        <v>0.17941712204007301</v>
      </c>
      <c r="U289" s="8">
        <f t="shared" si="12"/>
        <v>3.3220032708318997E-2</v>
      </c>
      <c r="V289" s="8">
        <f t="shared" si="13"/>
        <v>-2.4917122040073014E-2</v>
      </c>
      <c r="W289" s="7">
        <v>2297</v>
      </c>
      <c r="X289" s="7">
        <f>VLOOKUP(H289,'Relevé T2_2019'!A2:L837,11,TRUE)</f>
        <v>2035</v>
      </c>
      <c r="Y289" s="60">
        <f>VLOOKUP(H289,Feuil1!A2:Q837,11,TRUE)</f>
        <v>2152</v>
      </c>
      <c r="Z289" s="60">
        <f t="shared" si="14"/>
        <v>6484</v>
      </c>
      <c r="AA289" s="14">
        <v>3.0871886120996401</v>
      </c>
      <c r="AB289" s="14">
        <f>VLOOKUP(H289,'Relevé T2_2019'!A2:L837,12,TRUE)</f>
        <v>2.5086206896999999</v>
      </c>
      <c r="AC289" s="56">
        <f>VLOOKUP(H289,Feuil1!A2:Q837,12,TRUE)</f>
        <v>2.7688266199649698</v>
      </c>
    </row>
    <row r="290" spans="1:29" x14ac:dyDescent="0.25">
      <c r="A290" s="5" t="s">
        <v>44</v>
      </c>
      <c r="B290" s="5" t="str">
        <f>VLOOKUP(C290,'Correspondance DEP_REGION'!1:102,2,FALSE)</f>
        <v>GRAND EST</v>
      </c>
      <c r="C290" s="5" t="s">
        <v>282</v>
      </c>
      <c r="D290" s="6" t="s">
        <v>283</v>
      </c>
      <c r="E290" s="6" t="s">
        <v>1516</v>
      </c>
      <c r="F290" s="6" t="s">
        <v>912</v>
      </c>
      <c r="G290" s="5" t="s">
        <v>1517</v>
      </c>
      <c r="H290" s="23">
        <v>26670057400012</v>
      </c>
      <c r="I290" s="5" t="s">
        <v>1504</v>
      </c>
      <c r="J290" s="5" t="s">
        <v>19</v>
      </c>
      <c r="K290" s="5" t="s">
        <v>9</v>
      </c>
      <c r="L290" s="53">
        <f>VLOOKUP(H290,Feuil1!A2:Q837,5,TRUE)</f>
        <v>34870</v>
      </c>
      <c r="M290" s="5">
        <f>VLOOKUP(H290,Feuil1!A2:Q837,6,TRUE)</f>
        <v>1147</v>
      </c>
      <c r="N290" s="49">
        <f>VLOOKUP(H290,Feuil1!A2:Q837,7,TRUE)</f>
        <v>3.2899999999999999E-2</v>
      </c>
      <c r="O290" s="7" t="str">
        <f>VLOOKUP(H290,Feuil1!A2:Q837,4,TRUE)</f>
        <v>0</v>
      </c>
      <c r="P290" s="7">
        <v>18656</v>
      </c>
      <c r="Q290" s="7">
        <v>772</v>
      </c>
      <c r="R290" s="49">
        <f>VLOOKUP(H290,'Relevé T2_2019'!A2:G835,7,TRUE)</f>
        <v>3.5000000000000003E-2</v>
      </c>
      <c r="S290" s="8">
        <v>4.1380789022298498E-2</v>
      </c>
      <c r="T290" s="8">
        <f>VLOOKUP(H290,'Relevé T4_2018'!A2:G835,7,TRUE)</f>
        <v>3.4671753875969005E-2</v>
      </c>
      <c r="U290" s="8">
        <f t="shared" si="12"/>
        <v>6.7090351463294923E-3</v>
      </c>
      <c r="V290" s="8">
        <f t="shared" si="13"/>
        <v>-1.7717538759690066E-3</v>
      </c>
      <c r="W290" s="7">
        <v>22022</v>
      </c>
      <c r="X290" s="7">
        <f>VLOOKUP(H290,'Relevé T2_2019'!A2:L837,11,TRUE)</f>
        <v>20404</v>
      </c>
      <c r="Y290" s="60">
        <f>VLOOKUP(H290,Feuil1!A2:Q837,11,TRUE)</f>
        <v>21706</v>
      </c>
      <c r="Z290" s="60">
        <f t="shared" si="14"/>
        <v>64132</v>
      </c>
      <c r="AA290" s="14">
        <v>27.525906735751299</v>
      </c>
      <c r="AB290" s="14">
        <f>VLOOKUP(H290,'Relevé T2_2019'!A2:L837,12,TRUE)</f>
        <v>16.365106383000001</v>
      </c>
      <c r="AC290" s="56">
        <f>VLOOKUP(H290,Feuil1!A2:Q837,12,TRUE)</f>
        <v>17.924149956408002</v>
      </c>
    </row>
    <row r="291" spans="1:29" x14ac:dyDescent="0.25">
      <c r="A291" s="5" t="s">
        <v>44</v>
      </c>
      <c r="B291" s="5" t="str">
        <f>VLOOKUP(C291,'Correspondance DEP_REGION'!1:102,2,FALSE)</f>
        <v>GRAND EST</v>
      </c>
      <c r="C291" s="5" t="s">
        <v>282</v>
      </c>
      <c r="D291" s="6" t="s">
        <v>283</v>
      </c>
      <c r="E291" s="6" t="s">
        <v>1510</v>
      </c>
      <c r="F291" s="6" t="s">
        <v>55</v>
      </c>
      <c r="G291" s="5" t="s">
        <v>1511</v>
      </c>
      <c r="H291" s="23">
        <v>26670019400019</v>
      </c>
      <c r="I291" s="5" t="s">
        <v>38</v>
      </c>
      <c r="J291" s="5"/>
      <c r="K291" s="5"/>
      <c r="L291" s="53">
        <f>VLOOKUP(H291,Feuil1!A2:Q837,5,TRUE)</f>
        <v>463</v>
      </c>
      <c r="M291" s="5">
        <f>VLOOKUP(H291,Feuil1!A2:Q837,6,TRUE)</f>
        <v>3</v>
      </c>
      <c r="N291" s="49">
        <f>VLOOKUP(H291,Feuil1!A2:Q837,7,TRUE)</f>
        <v>6.4999999999999997E-3</v>
      </c>
      <c r="O291" s="7" t="str">
        <f>VLOOKUP(H291,Feuil1!A2:Q837,4,TRUE)</f>
        <v>0</v>
      </c>
      <c r="P291" s="7">
        <v>212</v>
      </c>
      <c r="Q291" s="7">
        <v>4</v>
      </c>
      <c r="R291" s="49">
        <f>VLOOKUP(H291,'Relevé T2_2019'!A2:G835,7,TRUE)</f>
        <v>7.7999999999999996E-3</v>
      </c>
      <c r="S291" s="8">
        <v>1.88679245283019E-2</v>
      </c>
      <c r="T291" s="8">
        <f>VLOOKUP(H291,'Relevé T4_2018'!A2:G835,7,TRUE)</f>
        <v>5.6179775280898901E-3</v>
      </c>
      <c r="U291" s="8">
        <f t="shared" si="12"/>
        <v>1.3249947000212009E-2</v>
      </c>
      <c r="V291" s="8">
        <f t="shared" si="13"/>
        <v>8.8202247191010962E-4</v>
      </c>
      <c r="W291" s="7">
        <v>204</v>
      </c>
      <c r="X291" s="7">
        <f>VLOOKUP(H291,'Relevé T2_2019'!A2:L837,11,TRUE)</f>
        <v>189</v>
      </c>
      <c r="Y291" s="60">
        <f>VLOOKUP(H291,Feuil1!A2:Q837,11,TRUE)</f>
        <v>210</v>
      </c>
      <c r="Z291" s="60">
        <f t="shared" si="14"/>
        <v>603</v>
      </c>
      <c r="AA291" s="14">
        <v>50</v>
      </c>
      <c r="AB291" s="14">
        <f>VLOOKUP(H291,'Relevé T2_2019'!A2:L837,12,TRUE)</f>
        <v>46.25</v>
      </c>
      <c r="AC291" s="56">
        <f>VLOOKUP(H291,Feuil1!A2:Q837,12,TRUE)</f>
        <v>69</v>
      </c>
    </row>
    <row r="292" spans="1:29" ht="27.6" x14ac:dyDescent="0.25">
      <c r="A292" s="5" t="s">
        <v>44</v>
      </c>
      <c r="B292" s="5" t="str">
        <f>VLOOKUP(C292,'Correspondance DEP_REGION'!1:102,2,FALSE)</f>
        <v>GRAND EST</v>
      </c>
      <c r="C292" s="5" t="s">
        <v>1209</v>
      </c>
      <c r="D292" s="6" t="s">
        <v>1210</v>
      </c>
      <c r="E292" s="6" t="s">
        <v>1217</v>
      </c>
      <c r="F292" s="6" t="s">
        <v>696</v>
      </c>
      <c r="G292" s="5" t="s">
        <v>1221</v>
      </c>
      <c r="H292" s="23">
        <v>26520010500012</v>
      </c>
      <c r="I292" s="5" t="s">
        <v>71</v>
      </c>
      <c r="J292" s="5"/>
      <c r="K292" s="5"/>
      <c r="L292" s="53">
        <f>VLOOKUP(H292,Feuil1!A2:Q837,5,TRUE)</f>
        <v>972</v>
      </c>
      <c r="M292" s="5">
        <f>VLOOKUP(H292,Feuil1!A2:Q837,6,TRUE)</f>
        <v>968</v>
      </c>
      <c r="N292" s="49">
        <f>VLOOKUP(H292,Feuil1!A2:Q837,7,TRUE)</f>
        <v>0.99590000000000001</v>
      </c>
      <c r="O292" s="7" t="str">
        <f>VLOOKUP(H292,Feuil1!A2:Q837,4,TRUE)</f>
        <v>1</v>
      </c>
      <c r="P292" s="7">
        <v>708</v>
      </c>
      <c r="Q292" s="7">
        <v>598</v>
      </c>
      <c r="R292" s="49">
        <f>VLOOKUP(H292,'Relevé T2_2019'!A2:G835,7,TRUE)</f>
        <v>0.98780000000000001</v>
      </c>
      <c r="S292" s="8">
        <v>0.84463276836158196</v>
      </c>
      <c r="T292" s="8">
        <f>VLOOKUP(H292,'Relevé T4_2018'!A2:G835,7,TRUE)</f>
        <v>0.365482233502538</v>
      </c>
      <c r="U292" s="8">
        <f t="shared" si="12"/>
        <v>0.47915053485904396</v>
      </c>
      <c r="V292" s="8">
        <f t="shared" si="13"/>
        <v>0.63041776649746195</v>
      </c>
      <c r="W292" s="7">
        <v>497</v>
      </c>
      <c r="X292" s="7">
        <f>VLOOKUP(H292,'Relevé T2_2019'!A2:L837,11,TRUE)</f>
        <v>375</v>
      </c>
      <c r="Y292" s="60">
        <f>VLOOKUP(H292,Feuil1!A2:Q837,11,TRUE)</f>
        <v>445</v>
      </c>
      <c r="Z292" s="60">
        <f t="shared" si="14"/>
        <v>1317</v>
      </c>
      <c r="AA292" s="14">
        <v>-0.168896321070234</v>
      </c>
      <c r="AB292" s="14">
        <f>VLOOKUP(H292,'Relevé T2_2019'!A2:L837,12,TRUE)</f>
        <v>-0.61340206190000002</v>
      </c>
      <c r="AC292" s="56">
        <f>VLOOKUP(H292,Feuil1!A2:Q837,12,TRUE)</f>
        <v>-0.540289256198347</v>
      </c>
    </row>
    <row r="293" spans="1:29" ht="27.6" x14ac:dyDescent="0.25">
      <c r="A293" s="5" t="s">
        <v>44</v>
      </c>
      <c r="B293" s="5" t="str">
        <f>VLOOKUP(C293,'Correspondance DEP_REGION'!1:102,2,FALSE)</f>
        <v>GRAND EST</v>
      </c>
      <c r="C293" s="5" t="s">
        <v>1209</v>
      </c>
      <c r="D293" s="6" t="s">
        <v>1210</v>
      </c>
      <c r="E293" s="6" t="s">
        <v>1217</v>
      </c>
      <c r="F293" s="6" t="s">
        <v>422</v>
      </c>
      <c r="G293" s="5" t="s">
        <v>1222</v>
      </c>
      <c r="H293" s="23">
        <v>26520015400010</v>
      </c>
      <c r="I293" s="5" t="s">
        <v>71</v>
      </c>
      <c r="J293" s="5"/>
      <c r="K293" s="5"/>
      <c r="L293" s="53">
        <f>VLOOKUP(H293,Feuil1!A2:Q837,5,TRUE)</f>
        <v>1628</v>
      </c>
      <c r="M293" s="5">
        <f>VLOOKUP(H293,Feuil1!A2:Q837,6,TRUE)</f>
        <v>1501</v>
      </c>
      <c r="N293" s="49">
        <f>VLOOKUP(H293,Feuil1!A2:Q837,7,TRUE)</f>
        <v>0.92200000000000004</v>
      </c>
      <c r="O293" s="7" t="str">
        <f>VLOOKUP(H293,Feuil1!A2:Q837,4,TRUE)</f>
        <v>1</v>
      </c>
      <c r="P293" s="7">
        <v>1430</v>
      </c>
      <c r="Q293" s="7">
        <v>1146</v>
      </c>
      <c r="R293" s="49">
        <f>VLOOKUP(H293,'Relevé T2_2019'!A2:G835,7,TRUE)</f>
        <v>0.92449999999999999</v>
      </c>
      <c r="S293" s="8">
        <v>0.80139860139860097</v>
      </c>
      <c r="T293" s="8">
        <f>VLOOKUP(H293,'Relevé T4_2018'!A2:G835,7,TRUE)</f>
        <v>0.18376623376623402</v>
      </c>
      <c r="U293" s="8">
        <f t="shared" si="12"/>
        <v>0.61763236763236695</v>
      </c>
      <c r="V293" s="8">
        <f t="shared" si="13"/>
        <v>0.73823376623376602</v>
      </c>
      <c r="W293" s="7">
        <v>835</v>
      </c>
      <c r="X293" s="7">
        <f>VLOOKUP(H293,'Relevé T2_2019'!A2:L837,11,TRUE)</f>
        <v>740</v>
      </c>
      <c r="Y293" s="60">
        <f>VLOOKUP(H293,Feuil1!A2:Q837,11,TRUE)</f>
        <v>952</v>
      </c>
      <c r="Z293" s="60">
        <f t="shared" si="14"/>
        <v>2527</v>
      </c>
      <c r="AA293" s="14">
        <v>-0.27137870855148299</v>
      </c>
      <c r="AB293" s="14">
        <f>VLOOKUP(H293,'Relevé T2_2019'!A2:L837,12,TRUE)</f>
        <v>-0.51633986929999998</v>
      </c>
      <c r="AC293" s="56">
        <f>VLOOKUP(H293,Feuil1!A2:Q837,12,TRUE)</f>
        <v>-0.36575616255829402</v>
      </c>
    </row>
    <row r="294" spans="1:29" ht="27.6" x14ac:dyDescent="0.25">
      <c r="A294" s="5" t="s">
        <v>44</v>
      </c>
      <c r="B294" s="5" t="str">
        <f>VLOOKUP(C294,'Correspondance DEP_REGION'!1:102,2,FALSE)</f>
        <v>GRAND EST</v>
      </c>
      <c r="C294" s="5" t="s">
        <v>1209</v>
      </c>
      <c r="D294" s="6" t="s">
        <v>1210</v>
      </c>
      <c r="E294" s="6" t="s">
        <v>1217</v>
      </c>
      <c r="F294" s="6" t="s">
        <v>739</v>
      </c>
      <c r="G294" s="5" t="s">
        <v>1218</v>
      </c>
      <c r="H294" s="23">
        <v>26520006300013</v>
      </c>
      <c r="I294" s="5" t="s">
        <v>71</v>
      </c>
      <c r="J294" s="5"/>
      <c r="K294" s="5"/>
      <c r="L294" s="53">
        <f>VLOOKUP(H294,Feuil1!A2:Q837,5,TRUE)</f>
        <v>710</v>
      </c>
      <c r="M294" s="5">
        <f>VLOOKUP(H294,Feuil1!A2:Q837,6,TRUE)</f>
        <v>574</v>
      </c>
      <c r="N294" s="49">
        <f>VLOOKUP(H294,Feuil1!A2:Q837,7,TRUE)</f>
        <v>0.8085</v>
      </c>
      <c r="O294" s="7" t="str">
        <f>VLOOKUP(H294,Feuil1!A2:Q837,4,TRUE)</f>
        <v>1</v>
      </c>
      <c r="P294" s="7">
        <v>556</v>
      </c>
      <c r="Q294" s="7">
        <v>256</v>
      </c>
      <c r="R294" s="49">
        <f>VLOOKUP(H294,'Relevé T2_2019'!A2:G835,7,TRUE)</f>
        <v>0.78269999999999995</v>
      </c>
      <c r="S294" s="8">
        <v>0.46043165467625902</v>
      </c>
      <c r="T294" s="8">
        <f>VLOOKUP(H294,'Relevé T4_2018'!A2:G835,7,TRUE)</f>
        <v>0.174337517433752</v>
      </c>
      <c r="U294" s="8">
        <f t="shared" si="12"/>
        <v>0.28609413724250699</v>
      </c>
      <c r="V294" s="8">
        <f t="shared" si="13"/>
        <v>0.63416248256624796</v>
      </c>
      <c r="W294" s="7">
        <v>157</v>
      </c>
      <c r="X294" s="7">
        <f>VLOOKUP(H294,'Relevé T2_2019'!A2:L837,11,TRUE)</f>
        <v>110</v>
      </c>
      <c r="Y294" s="60">
        <f>VLOOKUP(H294,Feuil1!A2:Q837,11,TRUE)</f>
        <v>103</v>
      </c>
      <c r="Z294" s="60">
        <f t="shared" si="14"/>
        <v>370</v>
      </c>
      <c r="AA294" s="14">
        <v>-0.38671875</v>
      </c>
      <c r="AB294" s="14">
        <f>VLOOKUP(H294,'Relevé T2_2019'!A2:L837,12,TRUE)</f>
        <v>-0.81034482760000004</v>
      </c>
      <c r="AC294" s="56">
        <f>VLOOKUP(H294,Feuil1!A2:Q837,12,TRUE)</f>
        <v>-0.82055749128919897</v>
      </c>
    </row>
    <row r="295" spans="1:29" x14ac:dyDescent="0.25">
      <c r="A295" s="5" t="s">
        <v>44</v>
      </c>
      <c r="B295" s="5" t="str">
        <f>VLOOKUP(C295,'Correspondance DEP_REGION'!1:102,2,FALSE)</f>
        <v>GRAND EST</v>
      </c>
      <c r="C295" s="5" t="s">
        <v>1209</v>
      </c>
      <c r="D295" s="6" t="s">
        <v>1210</v>
      </c>
      <c r="E295" s="6" t="s">
        <v>1211</v>
      </c>
      <c r="F295" s="6" t="s">
        <v>1212</v>
      </c>
      <c r="G295" s="5" t="s">
        <v>1213</v>
      </c>
      <c r="H295" s="23">
        <v>26520002200019</v>
      </c>
      <c r="I295" s="5" t="s">
        <v>38</v>
      </c>
      <c r="J295" s="5"/>
      <c r="K295" s="5"/>
      <c r="L295" s="53">
        <f>VLOOKUP(H295,Feuil1!A2:Q837,5,TRUE)</f>
        <v>367</v>
      </c>
      <c r="M295" s="5">
        <f>VLOOKUP(H295,Feuil1!A2:Q837,6,TRUE)</f>
        <v>0</v>
      </c>
      <c r="N295" s="49">
        <f>VLOOKUP(H295,Feuil1!A2:Q837,7,TRUE)</f>
        <v>0</v>
      </c>
      <c r="O295" s="7" t="str">
        <f>VLOOKUP(H295,Feuil1!A2:Q837,4,TRUE)</f>
        <v>0</v>
      </c>
      <c r="P295" s="7">
        <v>154</v>
      </c>
      <c r="Q295" s="7">
        <v>0</v>
      </c>
      <c r="R295" s="49">
        <f>VLOOKUP(H295,'Relevé T2_2019'!A2:G835,7,TRUE)</f>
        <v>0</v>
      </c>
      <c r="S295" s="8">
        <v>0</v>
      </c>
      <c r="T295" s="8">
        <f>VLOOKUP(H295,'Relevé T4_2018'!A2:G835,7,TRUE)</f>
        <v>0</v>
      </c>
      <c r="U295" s="8">
        <f t="shared" si="12"/>
        <v>0</v>
      </c>
      <c r="V295" s="8">
        <f t="shared" si="13"/>
        <v>0</v>
      </c>
      <c r="W295" s="7">
        <v>219</v>
      </c>
      <c r="X295" s="7">
        <f>VLOOKUP(H295,'Relevé T2_2019'!A2:L837,11,TRUE)</f>
        <v>122</v>
      </c>
      <c r="Y295" s="60">
        <f>VLOOKUP(H295,Feuil1!A2:Q837,11,TRUE)</f>
        <v>118</v>
      </c>
      <c r="Z295" s="60">
        <f t="shared" si="14"/>
        <v>459</v>
      </c>
      <c r="AA295" s="14">
        <v>218</v>
      </c>
      <c r="AB295" s="14">
        <f>VLOOKUP(H295,'Relevé T2_2019'!A2:L837,12,TRUE)</f>
        <v>121</v>
      </c>
      <c r="AC295" s="56">
        <f>VLOOKUP(H295,Feuil1!A2:Q837,12,TRUE)</f>
        <v>118</v>
      </c>
    </row>
    <row r="296" spans="1:29" x14ac:dyDescent="0.25">
      <c r="A296" s="5" t="s">
        <v>44</v>
      </c>
      <c r="B296" s="5" t="str">
        <f>VLOOKUP(C296,'Correspondance DEP_REGION'!1:102,2,FALSE)</f>
        <v>GRAND EST</v>
      </c>
      <c r="C296" s="5" t="s">
        <v>1209</v>
      </c>
      <c r="D296" s="6" t="s">
        <v>1210</v>
      </c>
      <c r="E296" s="6" t="s">
        <v>1214</v>
      </c>
      <c r="F296" s="6" t="s">
        <v>1215</v>
      </c>
      <c r="G296" s="5" t="s">
        <v>1216</v>
      </c>
      <c r="H296" s="23">
        <v>26520004800014</v>
      </c>
      <c r="I296" s="5" t="s">
        <v>38</v>
      </c>
      <c r="J296" s="5" t="s">
        <v>19</v>
      </c>
      <c r="K296" s="5"/>
      <c r="L296" s="53">
        <f>VLOOKUP(H296,Feuil1!A2:Q837,5,TRUE)</f>
        <v>778</v>
      </c>
      <c r="M296" s="5">
        <f>VLOOKUP(H296,Feuil1!A2:Q837,6,TRUE)</f>
        <v>0</v>
      </c>
      <c r="N296" s="49">
        <f>VLOOKUP(H296,Feuil1!A2:Q837,7,TRUE)</f>
        <v>0</v>
      </c>
      <c r="O296" s="7" t="str">
        <f>VLOOKUP(H296,Feuil1!A2:Q837,4,TRUE)</f>
        <v>0</v>
      </c>
      <c r="P296" s="7">
        <v>631</v>
      </c>
      <c r="Q296" s="7">
        <v>0</v>
      </c>
      <c r="R296" s="49">
        <f>VLOOKUP(H296,'Relevé T2_2019'!A2:G835,7,TRUE)</f>
        <v>0</v>
      </c>
      <c r="S296" s="8">
        <v>0</v>
      </c>
      <c r="T296" s="8">
        <f>VLOOKUP(H296,'Relevé T4_2018'!A2:G835,7,TRUE)</f>
        <v>0</v>
      </c>
      <c r="U296" s="8">
        <f t="shared" si="12"/>
        <v>0</v>
      </c>
      <c r="V296" s="8">
        <f t="shared" si="13"/>
        <v>0</v>
      </c>
      <c r="W296" s="7">
        <v>1394</v>
      </c>
      <c r="X296" s="7">
        <f>VLOOKUP(H296,'Relevé T2_2019'!A2:L837,11,TRUE)</f>
        <v>1224</v>
      </c>
      <c r="Y296" s="60">
        <f>VLOOKUP(H296,Feuil1!A2:Q837,11,TRUE)</f>
        <v>700</v>
      </c>
      <c r="Z296" s="60">
        <f t="shared" si="14"/>
        <v>3318</v>
      </c>
      <c r="AA296" s="14">
        <v>1393</v>
      </c>
      <c r="AB296" s="14">
        <f>VLOOKUP(H296,'Relevé T2_2019'!A2:L837,12,TRUE)</f>
        <v>1223</v>
      </c>
      <c r="AC296" s="56">
        <f>VLOOKUP(H296,Feuil1!A2:Q837,12,TRUE)</f>
        <v>700</v>
      </c>
    </row>
    <row r="297" spans="1:29" x14ac:dyDescent="0.25">
      <c r="A297" s="5" t="s">
        <v>44</v>
      </c>
      <c r="B297" s="5" t="str">
        <f>VLOOKUP(C297,'Correspondance DEP_REGION'!1:102,2,FALSE)</f>
        <v>GRAND EST</v>
      </c>
      <c r="C297" s="5" t="s">
        <v>1209</v>
      </c>
      <c r="D297" s="6" t="s">
        <v>1210</v>
      </c>
      <c r="E297" s="6" t="s">
        <v>1219</v>
      </c>
      <c r="F297" s="6" t="s">
        <v>523</v>
      </c>
      <c r="G297" s="5" t="s">
        <v>1220</v>
      </c>
      <c r="H297" s="23">
        <v>26520008900018</v>
      </c>
      <c r="I297" s="5" t="s">
        <v>38</v>
      </c>
      <c r="J297" s="5" t="s">
        <v>19</v>
      </c>
      <c r="K297" s="5"/>
      <c r="L297" s="53">
        <f>VLOOKUP(H297,Feuil1!A2:Q837,5,TRUE)</f>
        <v>582</v>
      </c>
      <c r="M297" s="5">
        <f>VLOOKUP(H297,Feuil1!A2:Q837,6,TRUE)</f>
        <v>0</v>
      </c>
      <c r="N297" s="49">
        <f>VLOOKUP(H297,Feuil1!A2:Q837,7,TRUE)</f>
        <v>0</v>
      </c>
      <c r="O297" s="7" t="str">
        <f>VLOOKUP(H297,Feuil1!A2:Q837,4,TRUE)</f>
        <v>0</v>
      </c>
      <c r="P297" s="7">
        <v>263</v>
      </c>
      <c r="Q297" s="7">
        <v>0</v>
      </c>
      <c r="R297" s="49">
        <f>VLOOKUP(H297,'Relevé T2_2019'!A2:G835,7,TRUE)</f>
        <v>0</v>
      </c>
      <c r="S297" s="8">
        <v>0</v>
      </c>
      <c r="T297" s="8">
        <f>VLOOKUP(H297,'Relevé T4_2018'!A2:G835,7,TRUE)</f>
        <v>0</v>
      </c>
      <c r="U297" s="8">
        <f t="shared" si="12"/>
        <v>0</v>
      </c>
      <c r="V297" s="8">
        <f t="shared" si="13"/>
        <v>0</v>
      </c>
      <c r="W297" s="7">
        <v>445</v>
      </c>
      <c r="X297" s="7">
        <f>VLOOKUP(H297,'Relevé T2_2019'!A2:L837,11,TRUE)</f>
        <v>367</v>
      </c>
      <c r="Y297" s="60">
        <f>VLOOKUP(H297,Feuil1!A2:Q837,11,TRUE)</f>
        <v>322</v>
      </c>
      <c r="Z297" s="60">
        <f t="shared" si="14"/>
        <v>1134</v>
      </c>
      <c r="AA297" s="14">
        <v>444</v>
      </c>
      <c r="AB297" s="14">
        <f>VLOOKUP(H297,'Relevé T2_2019'!A2:L837,12,TRUE)</f>
        <v>366</v>
      </c>
      <c r="AC297" s="56">
        <f>VLOOKUP(H297,Feuil1!A2:Q837,12,TRUE)</f>
        <v>322</v>
      </c>
    </row>
    <row r="298" spans="1:29" x14ac:dyDescent="0.25">
      <c r="A298" s="5" t="s">
        <v>44</v>
      </c>
      <c r="B298" s="5" t="str">
        <f>VLOOKUP(C298,'Correspondance DEP_REGION'!1:102,2,FALSE)</f>
        <v>GRAND EST</v>
      </c>
      <c r="C298" s="5" t="s">
        <v>1209</v>
      </c>
      <c r="D298" s="6" t="s">
        <v>1210</v>
      </c>
      <c r="E298" s="6" t="s">
        <v>1217</v>
      </c>
      <c r="F298" s="6" t="s">
        <v>391</v>
      </c>
      <c r="G298" s="5" t="s">
        <v>1223</v>
      </c>
      <c r="H298" s="23">
        <v>26520512000016</v>
      </c>
      <c r="I298" s="5" t="s">
        <v>38</v>
      </c>
      <c r="J298" s="5" t="s">
        <v>19</v>
      </c>
      <c r="K298" s="5"/>
      <c r="L298" s="53">
        <f>VLOOKUP(H298,Feuil1!A2:Q837,5,TRUE)</f>
        <v>1946</v>
      </c>
      <c r="M298" s="5">
        <f>VLOOKUP(H298,Feuil1!A2:Q837,6,TRUE)</f>
        <v>0</v>
      </c>
      <c r="N298" s="49">
        <f>VLOOKUP(H298,Feuil1!A2:Q837,7,TRUE)</f>
        <v>0</v>
      </c>
      <c r="O298" s="7" t="str">
        <f>VLOOKUP(H298,Feuil1!A2:Q837,4,TRUE)</f>
        <v>0</v>
      </c>
      <c r="P298" s="7">
        <v>1487</v>
      </c>
      <c r="Q298" s="7">
        <v>0</v>
      </c>
      <c r="R298" s="49">
        <f>VLOOKUP(H298,'Relevé T2_2019'!A2:G835,7,TRUE)</f>
        <v>0</v>
      </c>
      <c r="S298" s="8">
        <v>0</v>
      </c>
      <c r="T298" s="8">
        <f>VLOOKUP(H298,'Relevé T4_2018'!A2:G835,7,TRUE)</f>
        <v>0</v>
      </c>
      <c r="U298" s="8">
        <f t="shared" si="12"/>
        <v>0</v>
      </c>
      <c r="V298" s="8">
        <f t="shared" si="13"/>
        <v>0</v>
      </c>
      <c r="W298" s="7">
        <v>664</v>
      </c>
      <c r="X298" s="7">
        <f>VLOOKUP(H298,'Relevé T2_2019'!A2:L837,11,TRUE)</f>
        <v>530</v>
      </c>
      <c r="Y298" s="60">
        <f>VLOOKUP(H298,Feuil1!A2:Q837,11,TRUE)</f>
        <v>630</v>
      </c>
      <c r="Z298" s="60">
        <f t="shared" si="14"/>
        <v>1824</v>
      </c>
      <c r="AA298" s="14">
        <v>663</v>
      </c>
      <c r="AB298" s="14">
        <f>VLOOKUP(H298,'Relevé T2_2019'!A2:L837,12,TRUE)</f>
        <v>529</v>
      </c>
      <c r="AC298" s="56">
        <f>VLOOKUP(H298,Feuil1!A2:Q837,12,TRUE)</f>
        <v>630</v>
      </c>
    </row>
    <row r="299" spans="1:29" x14ac:dyDescent="0.25">
      <c r="A299" s="5" t="s">
        <v>44</v>
      </c>
      <c r="B299" s="5" t="str">
        <f>VLOOKUP(C299,'Correspondance DEP_REGION'!1:102,2,FALSE)</f>
        <v>GRAND EST</v>
      </c>
      <c r="C299" s="5" t="s">
        <v>1209</v>
      </c>
      <c r="D299" s="6" t="s">
        <v>1210</v>
      </c>
      <c r="E299" s="6" t="s">
        <v>1217</v>
      </c>
      <c r="F299" s="6" t="s">
        <v>170</v>
      </c>
      <c r="G299" s="5" t="s">
        <v>1224</v>
      </c>
      <c r="H299" s="23">
        <v>26520513800117</v>
      </c>
      <c r="I299" s="5" t="s">
        <v>38</v>
      </c>
      <c r="J299" s="5" t="s">
        <v>19</v>
      </c>
      <c r="K299" s="5"/>
      <c r="L299" s="53">
        <f>VLOOKUP(H299,Feuil1!A2:Q837,5,TRUE)</f>
        <v>3371</v>
      </c>
      <c r="M299" s="5">
        <f>VLOOKUP(H299,Feuil1!A2:Q837,6,TRUE)</f>
        <v>0</v>
      </c>
      <c r="N299" s="49">
        <f>VLOOKUP(H299,Feuil1!A2:Q837,7,TRUE)</f>
        <v>0</v>
      </c>
      <c r="O299" s="7" t="str">
        <f>VLOOKUP(H299,Feuil1!A2:Q837,4,TRUE)</f>
        <v>0</v>
      </c>
      <c r="P299" s="7">
        <v>1532</v>
      </c>
      <c r="Q299" s="7">
        <v>0</v>
      </c>
      <c r="R299" s="49">
        <f>VLOOKUP(H299,'Relevé T2_2019'!A2:G835,7,TRUE)</f>
        <v>0</v>
      </c>
      <c r="S299" s="8">
        <v>0</v>
      </c>
      <c r="T299" s="8">
        <f>VLOOKUP(H299,'Relevé T4_2018'!A2:G835,7,TRUE)</f>
        <v>0</v>
      </c>
      <c r="U299" s="8">
        <f t="shared" si="12"/>
        <v>0</v>
      </c>
      <c r="V299" s="8">
        <f t="shared" si="13"/>
        <v>0</v>
      </c>
      <c r="W299" s="7">
        <v>2317</v>
      </c>
      <c r="X299" s="7">
        <f>VLOOKUP(H299,'Relevé T2_2019'!A2:L837,11,TRUE)</f>
        <v>1986</v>
      </c>
      <c r="Y299" s="60">
        <f>VLOOKUP(H299,Feuil1!A2:Q837,11,TRUE)</f>
        <v>2029</v>
      </c>
      <c r="Z299" s="60">
        <f t="shared" si="14"/>
        <v>6332</v>
      </c>
      <c r="AA299" s="14">
        <v>2316</v>
      </c>
      <c r="AB299" s="14">
        <f>VLOOKUP(H299,'Relevé T2_2019'!A2:L837,12,TRUE)</f>
        <v>1985</v>
      </c>
      <c r="AC299" s="56">
        <f>VLOOKUP(H299,Feuil1!A2:Q837,12,TRUE)</f>
        <v>2029</v>
      </c>
    </row>
    <row r="300" spans="1:29" ht="27.6" x14ac:dyDescent="0.25">
      <c r="A300" s="5" t="s">
        <v>44</v>
      </c>
      <c r="B300" s="5" t="str">
        <f>VLOOKUP(C300,'Correspondance DEP_REGION'!1:102,2,FALSE)</f>
        <v>GRAND EST</v>
      </c>
      <c r="C300" s="5" t="s">
        <v>66</v>
      </c>
      <c r="D300" s="6" t="s">
        <v>67</v>
      </c>
      <c r="E300" s="6" t="s">
        <v>68</v>
      </c>
      <c r="F300" s="6" t="s">
        <v>69</v>
      </c>
      <c r="G300" s="5" t="s">
        <v>70</v>
      </c>
      <c r="H300" s="23">
        <v>20001197100013</v>
      </c>
      <c r="I300" s="5" t="s">
        <v>71</v>
      </c>
      <c r="J300" s="5"/>
      <c r="K300" s="5"/>
      <c r="L300" s="53">
        <f>VLOOKUP(H300,Feuil1!A2:Q837,5,TRUE)</f>
        <v>652</v>
      </c>
      <c r="M300" s="5">
        <f>VLOOKUP(H300,Feuil1!A2:Q837,6,TRUE)</f>
        <v>621</v>
      </c>
      <c r="N300" s="49">
        <f>VLOOKUP(H300,Feuil1!A2:Q837,7,TRUE)</f>
        <v>0.95250000000000001</v>
      </c>
      <c r="O300" s="7" t="str">
        <f>VLOOKUP(H300,Feuil1!A2:Q837,4,TRUE)</f>
        <v>1</v>
      </c>
      <c r="P300" s="7">
        <v>486</v>
      </c>
      <c r="Q300" s="7">
        <v>455</v>
      </c>
      <c r="R300" s="49">
        <f>VLOOKUP(H300,'Relevé T2_2019'!A2:G835,7,TRUE)</f>
        <v>0.94369999999999998</v>
      </c>
      <c r="S300" s="8">
        <v>0.936213991769547</v>
      </c>
      <c r="T300" s="8">
        <f>VLOOKUP(H300,'Relevé T4_2018'!A2:G835,7,TRUE)</f>
        <v>0.92929292929292906</v>
      </c>
      <c r="U300" s="8">
        <f t="shared" si="12"/>
        <v>6.9210624766179452E-3</v>
      </c>
      <c r="V300" s="8">
        <f t="shared" si="13"/>
        <v>2.3207070707070954E-2</v>
      </c>
      <c r="W300" s="7">
        <v>242</v>
      </c>
      <c r="X300" s="7">
        <f>VLOOKUP(H300,'Relevé T2_2019'!A2:L837,11,TRUE)</f>
        <v>230</v>
      </c>
      <c r="Y300" s="60">
        <f>VLOOKUP(H300,Feuil1!A2:Q837,11,TRUE)</f>
        <v>209</v>
      </c>
      <c r="Z300" s="60">
        <f t="shared" si="14"/>
        <v>681</v>
      </c>
      <c r="AA300" s="14">
        <v>-0.46813186813186802</v>
      </c>
      <c r="AB300" s="14">
        <f>VLOOKUP(H300,'Relevé T2_2019'!A2:L837,12,TRUE)</f>
        <v>-0.65722801789999996</v>
      </c>
      <c r="AC300" s="56">
        <f>VLOOKUP(H300,Feuil1!A2:Q837,12,TRUE)</f>
        <v>-0.66344605475040297</v>
      </c>
    </row>
    <row r="301" spans="1:29" x14ac:dyDescent="0.25">
      <c r="A301" s="5" t="s">
        <v>44</v>
      </c>
      <c r="B301" s="5" t="str">
        <f>VLOOKUP(C301,'Correspondance DEP_REGION'!1:102,2,FALSE)</f>
        <v>GRAND EST</v>
      </c>
      <c r="C301" s="5" t="s">
        <v>66</v>
      </c>
      <c r="D301" s="6" t="s">
        <v>67</v>
      </c>
      <c r="E301" s="6" t="s">
        <v>1531</v>
      </c>
      <c r="F301" s="6" t="s">
        <v>63</v>
      </c>
      <c r="G301" s="5" t="s">
        <v>1532</v>
      </c>
      <c r="H301" s="23">
        <v>26680031700015</v>
      </c>
      <c r="I301" s="5" t="s">
        <v>57</v>
      </c>
      <c r="J301" s="5"/>
      <c r="K301" s="5"/>
      <c r="L301" s="53">
        <f>VLOOKUP(H301,Feuil1!A2:Q837,5,TRUE)</f>
        <v>759</v>
      </c>
      <c r="M301" s="5">
        <f>VLOOKUP(H301,Feuil1!A2:Q837,6,TRUE)</f>
        <v>714</v>
      </c>
      <c r="N301" s="49">
        <f>VLOOKUP(H301,Feuil1!A2:Q837,7,TRUE)</f>
        <v>0.94069999999999998</v>
      </c>
      <c r="O301" s="7" t="str">
        <f>VLOOKUP(H301,Feuil1!A2:Q837,4,TRUE)</f>
        <v>1</v>
      </c>
      <c r="P301" s="7">
        <v>660</v>
      </c>
      <c r="Q301" s="7">
        <v>616</v>
      </c>
      <c r="R301" s="49">
        <f>VLOOKUP(H301,'Relevé T2_2019'!A2:G835,7,TRUE)</f>
        <v>0.93889999999999996</v>
      </c>
      <c r="S301" s="8">
        <v>0.93333333333333302</v>
      </c>
      <c r="T301" s="8">
        <f>VLOOKUP(H301,'Relevé T4_2018'!A2:G835,7,TRUE)</f>
        <v>0.9123767798466591</v>
      </c>
      <c r="U301" s="8">
        <f t="shared" si="12"/>
        <v>2.0956553486673912E-2</v>
      </c>
      <c r="V301" s="8">
        <f t="shared" si="13"/>
        <v>2.8323220153340878E-2</v>
      </c>
      <c r="W301" s="7">
        <v>478</v>
      </c>
      <c r="X301" s="7">
        <f>VLOOKUP(H301,'Relevé T2_2019'!A2:L837,11,TRUE)</f>
        <v>370</v>
      </c>
      <c r="Y301" s="60">
        <f>VLOOKUP(H301,Feuil1!A2:Q837,11,TRUE)</f>
        <v>404</v>
      </c>
      <c r="Z301" s="60">
        <f t="shared" si="14"/>
        <v>1252</v>
      </c>
      <c r="AA301" s="14">
        <v>-0.22402597402597399</v>
      </c>
      <c r="AB301" s="14">
        <f>VLOOKUP(H301,'Relevé T2_2019'!A2:L837,12,TRUE)</f>
        <v>-0.49864498639999999</v>
      </c>
      <c r="AC301" s="56">
        <f>VLOOKUP(H301,Feuil1!A2:Q837,12,TRUE)</f>
        <v>-0.43417366946778702</v>
      </c>
    </row>
    <row r="302" spans="1:29" x14ac:dyDescent="0.25">
      <c r="A302" s="5" t="s">
        <v>44</v>
      </c>
      <c r="B302" s="5" t="str">
        <f>VLOOKUP(C302,'Correspondance DEP_REGION'!1:102,2,FALSE)</f>
        <v>GRAND EST</v>
      </c>
      <c r="C302" s="5" t="s">
        <v>66</v>
      </c>
      <c r="D302" s="6" t="s">
        <v>67</v>
      </c>
      <c r="E302" s="6" t="s">
        <v>68</v>
      </c>
      <c r="F302" s="6" t="s">
        <v>680</v>
      </c>
      <c r="G302" s="5" t="s">
        <v>1527</v>
      </c>
      <c r="H302" s="23">
        <v>26680006900012</v>
      </c>
      <c r="I302" s="5" t="s">
        <v>38</v>
      </c>
      <c r="J302" s="5"/>
      <c r="K302" s="5"/>
      <c r="L302" s="53">
        <f>VLOOKUP(H302,Feuil1!A2:Q837,5,TRUE)</f>
        <v>732</v>
      </c>
      <c r="M302" s="5">
        <f>VLOOKUP(H302,Feuil1!A2:Q837,6,TRUE)</f>
        <v>714</v>
      </c>
      <c r="N302" s="49">
        <f>VLOOKUP(H302,Feuil1!A2:Q837,7,TRUE)</f>
        <v>0.97540000000000004</v>
      </c>
      <c r="O302" s="7" t="str">
        <f>VLOOKUP(H302,Feuil1!A2:Q837,4,TRUE)</f>
        <v>0</v>
      </c>
      <c r="P302" s="7">
        <v>475</v>
      </c>
      <c r="Q302" s="7">
        <v>398</v>
      </c>
      <c r="R302" s="49">
        <f>VLOOKUP(H302,'Relevé T2_2019'!A2:G835,7,TRUE)</f>
        <v>0.96460000000000001</v>
      </c>
      <c r="S302" s="8">
        <v>0.83789473684210503</v>
      </c>
      <c r="T302" s="8">
        <f>VLOOKUP(H302,'Relevé T4_2018'!A2:G835,7,TRUE)</f>
        <v>0</v>
      </c>
      <c r="U302" s="8">
        <f t="shared" si="12"/>
        <v>0.83789473684210503</v>
      </c>
      <c r="V302" s="8">
        <f t="shared" si="13"/>
        <v>0.97540000000000004</v>
      </c>
      <c r="W302" s="7">
        <v>373</v>
      </c>
      <c r="X302" s="7">
        <f>VLOOKUP(H302,'Relevé T2_2019'!A2:L837,11,TRUE)</f>
        <v>397</v>
      </c>
      <c r="Y302" s="60">
        <f>VLOOKUP(H302,Feuil1!A2:Q837,11,TRUE)</f>
        <v>380</v>
      </c>
      <c r="Z302" s="60">
        <f t="shared" si="14"/>
        <v>1150</v>
      </c>
      <c r="AA302" s="14">
        <v>-6.2814070351758802E-2</v>
      </c>
      <c r="AB302" s="14">
        <f>VLOOKUP(H302,'Relevé T2_2019'!A2:L837,12,TRUE)</f>
        <v>-0.41788856299999999</v>
      </c>
      <c r="AC302" s="56">
        <f>VLOOKUP(H302,Feuil1!A2:Q837,12,TRUE)</f>
        <v>-0.46778711484593799</v>
      </c>
    </row>
    <row r="303" spans="1:29" x14ac:dyDescent="0.25">
      <c r="A303" s="5" t="s">
        <v>44</v>
      </c>
      <c r="B303" s="5" t="str">
        <f>VLOOKUP(C303,'Correspondance DEP_REGION'!1:102,2,FALSE)</f>
        <v>GRAND EST</v>
      </c>
      <c r="C303" s="5" t="s">
        <v>66</v>
      </c>
      <c r="D303" s="6" t="s">
        <v>67</v>
      </c>
      <c r="E303" s="6" t="s">
        <v>239</v>
      </c>
      <c r="F303" s="6" t="s">
        <v>1533</v>
      </c>
      <c r="G303" s="5" t="s">
        <v>1534</v>
      </c>
      <c r="H303" s="23">
        <v>26680037400016</v>
      </c>
      <c r="I303" s="5" t="s">
        <v>38</v>
      </c>
      <c r="J303" s="5"/>
      <c r="K303" s="5"/>
      <c r="L303" s="53">
        <f>VLOOKUP(H303,Feuil1!A2:Q837,5,TRUE)</f>
        <v>1127</v>
      </c>
      <c r="M303" s="5">
        <f>VLOOKUP(H303,Feuil1!A2:Q837,6,TRUE)</f>
        <v>542</v>
      </c>
      <c r="N303" s="49">
        <f>VLOOKUP(H303,Feuil1!A2:Q837,7,TRUE)</f>
        <v>0.48089999999999999</v>
      </c>
      <c r="O303" s="7" t="str">
        <f>VLOOKUP(H303,Feuil1!A2:Q837,4,TRUE)</f>
        <v>0</v>
      </c>
      <c r="P303" s="7">
        <v>715</v>
      </c>
      <c r="Q303" s="7">
        <v>291</v>
      </c>
      <c r="R303" s="49">
        <f>VLOOKUP(H303,'Relevé T2_2019'!A2:G835,7,TRUE)</f>
        <v>0.4788</v>
      </c>
      <c r="S303" s="8">
        <v>0.406993006993007</v>
      </c>
      <c r="T303" s="8">
        <f>VLOOKUP(H303,'Relevé T4_2018'!A2:G835,7,TRUE)</f>
        <v>0.33517495395948405</v>
      </c>
      <c r="U303" s="8">
        <f t="shared" si="12"/>
        <v>7.1818053033522955E-2</v>
      </c>
      <c r="V303" s="8">
        <f t="shared" si="13"/>
        <v>0.14572504604051595</v>
      </c>
      <c r="W303" s="7">
        <v>511</v>
      </c>
      <c r="X303" s="7">
        <f>VLOOKUP(H303,'Relevé T2_2019'!A2:L837,11,TRUE)</f>
        <v>440</v>
      </c>
      <c r="Y303" s="60">
        <f>VLOOKUP(H303,Feuil1!A2:Q837,11,TRUE)</f>
        <v>564</v>
      </c>
      <c r="Z303" s="60">
        <f t="shared" si="14"/>
        <v>1515</v>
      </c>
      <c r="AA303" s="14">
        <v>0.756013745704467</v>
      </c>
      <c r="AB303" s="14">
        <f>VLOOKUP(H303,'Relevé T2_2019'!A2:L837,12,TRUE)</f>
        <v>-0.17293233080000001</v>
      </c>
      <c r="AC303" s="56">
        <f>VLOOKUP(H303,Feuil1!A2:Q837,12,TRUE)</f>
        <v>4.05904059040589E-2</v>
      </c>
    </row>
    <row r="304" spans="1:29" x14ac:dyDescent="0.25">
      <c r="A304" s="5" t="s">
        <v>44</v>
      </c>
      <c r="B304" s="5" t="str">
        <f>VLOOKUP(C304,'Correspondance DEP_REGION'!1:102,2,FALSE)</f>
        <v>GRAND EST</v>
      </c>
      <c r="C304" s="5" t="s">
        <v>66</v>
      </c>
      <c r="D304" s="6" t="s">
        <v>67</v>
      </c>
      <c r="E304" s="6" t="s">
        <v>1521</v>
      </c>
      <c r="F304" s="6" t="s">
        <v>1522</v>
      </c>
      <c r="G304" s="5" t="s">
        <v>1523</v>
      </c>
      <c r="H304" s="23">
        <v>26680003600102</v>
      </c>
      <c r="I304" s="5" t="s">
        <v>1504</v>
      </c>
      <c r="J304" s="5" t="s">
        <v>19</v>
      </c>
      <c r="K304" s="5"/>
      <c r="L304" s="53">
        <f>VLOOKUP(H304,Feuil1!A2:Q837,5,TRUE)</f>
        <v>2254</v>
      </c>
      <c r="M304" s="5">
        <f>VLOOKUP(H304,Feuil1!A2:Q837,6,TRUE)</f>
        <v>501</v>
      </c>
      <c r="N304" s="49">
        <f>VLOOKUP(H304,Feuil1!A2:Q837,7,TRUE)</f>
        <v>0.2223</v>
      </c>
      <c r="O304" s="7" t="str">
        <f>VLOOKUP(H304,Feuil1!A2:Q837,4,TRUE)</f>
        <v>0</v>
      </c>
      <c r="P304" s="7">
        <v>1324</v>
      </c>
      <c r="Q304" s="7">
        <v>505</v>
      </c>
      <c r="R304" s="49">
        <f>VLOOKUP(H304,'Relevé T2_2019'!A2:G835,7,TRUE)</f>
        <v>0.26769999999999999</v>
      </c>
      <c r="S304" s="8">
        <v>0.38141993957703901</v>
      </c>
      <c r="T304" s="8">
        <f>VLOOKUP(H304,'Relevé T4_2018'!A2:G835,7,TRUE)</f>
        <v>0.22508507535245501</v>
      </c>
      <c r="U304" s="8">
        <f t="shared" si="12"/>
        <v>0.15633486422458401</v>
      </c>
      <c r="V304" s="8">
        <f t="shared" si="13"/>
        <v>-2.7850753524550076E-3</v>
      </c>
      <c r="W304" s="7">
        <v>386</v>
      </c>
      <c r="X304" s="7">
        <f>VLOOKUP(H304,'Relevé T2_2019'!A2:L837,11,TRUE)</f>
        <v>342</v>
      </c>
      <c r="Y304" s="60">
        <f>VLOOKUP(H304,Feuil1!A2:Q837,11,TRUE)</f>
        <v>424</v>
      </c>
      <c r="Z304" s="60">
        <f t="shared" si="14"/>
        <v>1152</v>
      </c>
      <c r="AA304" s="14">
        <v>-0.23564356435643599</v>
      </c>
      <c r="AB304" s="14">
        <f>VLOOKUP(H304,'Relevé T2_2019'!A2:L837,12,TRUE)</f>
        <v>-0.33849129589999999</v>
      </c>
      <c r="AC304" s="56">
        <f>VLOOKUP(H304,Feuil1!A2:Q837,12,TRUE)</f>
        <v>-0.15369261477045901</v>
      </c>
    </row>
    <row r="305" spans="1:29" x14ac:dyDescent="0.25">
      <c r="A305" s="5" t="s">
        <v>44</v>
      </c>
      <c r="B305" s="5" t="str">
        <f>VLOOKUP(C305,'Correspondance DEP_REGION'!1:102,2,FALSE)</f>
        <v>GRAND EST</v>
      </c>
      <c r="C305" s="5" t="s">
        <v>66</v>
      </c>
      <c r="D305" s="6" t="s">
        <v>67</v>
      </c>
      <c r="E305" s="6" t="s">
        <v>1528</v>
      </c>
      <c r="F305" s="6" t="s">
        <v>1529</v>
      </c>
      <c r="G305" s="5" t="s">
        <v>1530</v>
      </c>
      <c r="H305" s="23">
        <v>26680019200012</v>
      </c>
      <c r="I305" s="5" t="s">
        <v>38</v>
      </c>
      <c r="J305" s="5" t="s">
        <v>19</v>
      </c>
      <c r="K305" s="5"/>
      <c r="L305" s="53">
        <f>VLOOKUP(H305,Feuil1!A2:Q837,5,TRUE)</f>
        <v>2095</v>
      </c>
      <c r="M305" s="5">
        <f>VLOOKUP(H305,Feuil1!A2:Q837,6,TRUE)</f>
        <v>912</v>
      </c>
      <c r="N305" s="49">
        <f>VLOOKUP(H305,Feuil1!A2:Q837,7,TRUE)</f>
        <v>0.43530000000000002</v>
      </c>
      <c r="O305" s="7" t="str">
        <f>VLOOKUP(H305,Feuil1!A2:Q837,4,TRUE)</f>
        <v>0</v>
      </c>
      <c r="P305" s="7">
        <v>1136</v>
      </c>
      <c r="Q305" s="7">
        <v>432</v>
      </c>
      <c r="R305" s="49">
        <f>VLOOKUP(H305,'Relevé T2_2019'!A2:G835,7,TRUE)</f>
        <v>0.41830000000000001</v>
      </c>
      <c r="S305" s="8">
        <v>0.38028169014084501</v>
      </c>
      <c r="T305" s="8">
        <f>VLOOKUP(H305,'Relevé T4_2018'!A2:G835,7,TRUE)</f>
        <v>0.266666666666667</v>
      </c>
      <c r="U305" s="8">
        <f t="shared" si="12"/>
        <v>0.11361502347417801</v>
      </c>
      <c r="V305" s="8">
        <f t="shared" si="13"/>
        <v>0.16863333333333302</v>
      </c>
      <c r="W305" s="7">
        <v>999</v>
      </c>
      <c r="X305" s="7">
        <f>VLOOKUP(H305,'Relevé T2_2019'!A2:L837,11,TRUE)</f>
        <v>950</v>
      </c>
      <c r="Y305" s="60">
        <f>VLOOKUP(H305,Feuil1!A2:Q837,11,TRUE)</f>
        <v>954</v>
      </c>
      <c r="Z305" s="60">
        <f t="shared" si="14"/>
        <v>2903</v>
      </c>
      <c r="AA305" s="14">
        <v>1.3125</v>
      </c>
      <c r="AB305" s="14">
        <f>VLOOKUP(H305,'Relevé T2_2019'!A2:L837,12,TRUE)</f>
        <v>-5.2356021000000003E-3</v>
      </c>
      <c r="AC305" s="56">
        <f>VLOOKUP(H305,Feuil1!A2:Q837,12,TRUE)</f>
        <v>4.6052631578947303E-2</v>
      </c>
    </row>
    <row r="306" spans="1:29" x14ac:dyDescent="0.25">
      <c r="A306" s="5" t="s">
        <v>44</v>
      </c>
      <c r="B306" s="5" t="str">
        <f>VLOOKUP(C306,'Correspondance DEP_REGION'!1:102,2,FALSE)</f>
        <v>GRAND EST</v>
      </c>
      <c r="C306" s="5" t="s">
        <v>66</v>
      </c>
      <c r="D306" s="6" t="s">
        <v>67</v>
      </c>
      <c r="E306" s="6" t="s">
        <v>1539</v>
      </c>
      <c r="F306" s="6" t="s">
        <v>596</v>
      </c>
      <c r="G306" s="5" t="s">
        <v>1540</v>
      </c>
      <c r="H306" s="23">
        <v>26680200800018</v>
      </c>
      <c r="I306" s="5" t="s">
        <v>50</v>
      </c>
      <c r="J306" s="5"/>
      <c r="K306" s="5"/>
      <c r="L306" s="53">
        <f>VLOOKUP(H306,Feuil1!A2:Q837,5,TRUE)</f>
        <v>1195</v>
      </c>
      <c r="M306" s="5">
        <f>VLOOKUP(H306,Feuil1!A2:Q837,6,TRUE)</f>
        <v>350</v>
      </c>
      <c r="N306" s="49">
        <f>VLOOKUP(H306,Feuil1!A2:Q837,7,TRUE)</f>
        <v>0.29289999999999999</v>
      </c>
      <c r="O306" s="7" t="str">
        <f>VLOOKUP(H306,Feuil1!A2:Q837,4,TRUE)</f>
        <v>0</v>
      </c>
      <c r="P306" s="7">
        <v>983</v>
      </c>
      <c r="Q306" s="7">
        <v>327</v>
      </c>
      <c r="R306" s="49">
        <f>VLOOKUP(H306,'Relevé T2_2019'!A2:G835,7,TRUE)</f>
        <v>0.34339999999999998</v>
      </c>
      <c r="S306" s="8">
        <v>0.33265513733468999</v>
      </c>
      <c r="T306" s="8">
        <f>VLOOKUP(H306,'Relevé T4_2018'!A2:G835,7,TRUE)</f>
        <v>0.26021180030257202</v>
      </c>
      <c r="U306" s="8">
        <f t="shared" si="12"/>
        <v>7.2443337032117971E-2</v>
      </c>
      <c r="V306" s="8">
        <f t="shared" si="13"/>
        <v>3.2688199697427978E-2</v>
      </c>
      <c r="W306" s="7">
        <v>412</v>
      </c>
      <c r="X306" s="7">
        <f>VLOOKUP(H306,'Relevé T2_2019'!A2:L837,11,TRUE)</f>
        <v>392</v>
      </c>
      <c r="Y306" s="60">
        <f>VLOOKUP(H306,Feuil1!A2:Q837,11,TRUE)</f>
        <v>453</v>
      </c>
      <c r="Z306" s="60">
        <f t="shared" si="14"/>
        <v>1257</v>
      </c>
      <c r="AA306" s="14">
        <v>0.259938837920489</v>
      </c>
      <c r="AB306" s="14">
        <f>VLOOKUP(H306,'Relevé T2_2019'!A2:L837,12,TRUE)</f>
        <v>0.1529411765</v>
      </c>
      <c r="AC306" s="56">
        <f>VLOOKUP(H306,Feuil1!A2:Q837,12,TRUE)</f>
        <v>0.29428571428571398</v>
      </c>
    </row>
    <row r="307" spans="1:29" x14ac:dyDescent="0.25">
      <c r="A307" s="5" t="s">
        <v>44</v>
      </c>
      <c r="B307" s="5" t="str">
        <f>VLOOKUP(C307,'Correspondance DEP_REGION'!1:102,2,FALSE)</f>
        <v>GRAND EST</v>
      </c>
      <c r="C307" s="5" t="s">
        <v>66</v>
      </c>
      <c r="D307" s="6" t="s">
        <v>67</v>
      </c>
      <c r="E307" s="6" t="s">
        <v>239</v>
      </c>
      <c r="F307" s="6" t="s">
        <v>240</v>
      </c>
      <c r="G307" s="5" t="s">
        <v>241</v>
      </c>
      <c r="H307" s="23">
        <v>20004698500012</v>
      </c>
      <c r="I307" s="5" t="s">
        <v>50</v>
      </c>
      <c r="J307" s="5" t="s">
        <v>19</v>
      </c>
      <c r="K307" s="5" t="s">
        <v>9</v>
      </c>
      <c r="L307" s="53">
        <f>VLOOKUP(H307,Feuil1!A2:Q837,5,TRUE)</f>
        <v>20256</v>
      </c>
      <c r="M307" s="5">
        <f>VLOOKUP(H307,Feuil1!A2:Q837,6,TRUE)</f>
        <v>832</v>
      </c>
      <c r="N307" s="49">
        <f>VLOOKUP(H307,Feuil1!A2:Q837,7,TRUE)</f>
        <v>4.1099999999999998E-2</v>
      </c>
      <c r="O307" s="7" t="str">
        <f>VLOOKUP(H307,Feuil1!A2:Q837,4,TRUE)</f>
        <v>0</v>
      </c>
      <c r="P307" s="7">
        <v>11041</v>
      </c>
      <c r="Q307" s="7">
        <v>807</v>
      </c>
      <c r="R307" s="49">
        <f>VLOOKUP(H307,'Relevé T2_2019'!A2:G835,7,TRUE)</f>
        <v>3.8199999999999998E-2</v>
      </c>
      <c r="S307" s="8">
        <v>7.3091205506747595E-2</v>
      </c>
      <c r="T307" s="8">
        <f>VLOOKUP(H307,'Relevé T4_2018'!A2:G835,7,TRUE)</f>
        <v>1.23389432156797E-2</v>
      </c>
      <c r="U307" s="8">
        <f t="shared" si="12"/>
        <v>6.0752262291067893E-2</v>
      </c>
      <c r="V307" s="8">
        <f t="shared" si="13"/>
        <v>2.8761056784320296E-2</v>
      </c>
      <c r="W307" s="7">
        <v>10403</v>
      </c>
      <c r="X307" s="7">
        <f>VLOOKUP(H307,'Relevé T2_2019'!A2:L837,11,TRUE)</f>
        <v>8374</v>
      </c>
      <c r="Y307" s="60">
        <f>VLOOKUP(H307,Feuil1!A2:Q837,11,TRUE)</f>
        <v>8986</v>
      </c>
      <c r="Z307" s="60">
        <f t="shared" si="14"/>
        <v>27763</v>
      </c>
      <c r="AA307" s="14">
        <v>11.890954151177199</v>
      </c>
      <c r="AB307" s="14">
        <f>VLOOKUP(H307,'Relevé T2_2019'!A2:L837,12,TRUE)</f>
        <v>8.6474654377999993</v>
      </c>
      <c r="AC307" s="56">
        <f>VLOOKUP(H307,Feuil1!A2:Q837,12,TRUE)</f>
        <v>9.8004807692307701</v>
      </c>
    </row>
    <row r="308" spans="1:29" x14ac:dyDescent="0.25">
      <c r="A308" s="5" t="s">
        <v>44</v>
      </c>
      <c r="B308" s="5" t="str">
        <f>VLOOKUP(C308,'Correspondance DEP_REGION'!1:102,2,FALSE)</f>
        <v>GRAND EST</v>
      </c>
      <c r="C308" s="5" t="s">
        <v>66</v>
      </c>
      <c r="D308" s="6" t="s">
        <v>67</v>
      </c>
      <c r="E308" s="6" t="s">
        <v>1524</v>
      </c>
      <c r="F308" s="6" t="s">
        <v>1525</v>
      </c>
      <c r="G308" s="5" t="s">
        <v>1526</v>
      </c>
      <c r="H308" s="23">
        <v>26680005100010</v>
      </c>
      <c r="I308" s="5" t="s">
        <v>38</v>
      </c>
      <c r="J308" s="5"/>
      <c r="K308" s="5"/>
      <c r="L308" s="53">
        <f>VLOOKUP(H308,Feuil1!A2:Q837,5,TRUE)</f>
        <v>700</v>
      </c>
      <c r="M308" s="5">
        <f>VLOOKUP(H308,Feuil1!A2:Q837,6,TRUE)</f>
        <v>0</v>
      </c>
      <c r="N308" s="49">
        <f>VLOOKUP(H308,Feuil1!A2:Q837,7,TRUE)</f>
        <v>0</v>
      </c>
      <c r="O308" s="7" t="str">
        <f>VLOOKUP(H308,Feuil1!A2:Q837,4,TRUE)</f>
        <v>0</v>
      </c>
      <c r="P308" s="7">
        <v>210</v>
      </c>
      <c r="Q308" s="7">
        <v>0</v>
      </c>
      <c r="R308" s="49">
        <f>VLOOKUP(H308,'Relevé T2_2019'!A2:G835,7,TRUE)</f>
        <v>0</v>
      </c>
      <c r="S308" s="8">
        <v>0</v>
      </c>
      <c r="T308" s="8">
        <f>VLOOKUP(H308,'Relevé T4_2018'!A2:G835,7,TRUE)</f>
        <v>0</v>
      </c>
      <c r="U308" s="8">
        <f t="shared" si="12"/>
        <v>0</v>
      </c>
      <c r="V308" s="8">
        <f t="shared" si="13"/>
        <v>0</v>
      </c>
      <c r="W308" s="7">
        <v>369</v>
      </c>
      <c r="X308" s="7">
        <f>VLOOKUP(H308,'Relevé T2_2019'!A2:L837,11,TRUE)</f>
        <v>401</v>
      </c>
      <c r="Y308" s="60">
        <f>VLOOKUP(H308,Feuil1!A2:Q837,11,TRUE)</f>
        <v>427</v>
      </c>
      <c r="Z308" s="60">
        <f t="shared" si="14"/>
        <v>1197</v>
      </c>
      <c r="AA308" s="14">
        <v>368</v>
      </c>
      <c r="AB308" s="14">
        <f>VLOOKUP(H308,'Relevé T2_2019'!A2:L837,12,TRUE)</f>
        <v>400</v>
      </c>
      <c r="AC308" s="56">
        <f>VLOOKUP(H308,Feuil1!A2:Q837,12,TRUE)</f>
        <v>427</v>
      </c>
    </row>
    <row r="309" spans="1:29" x14ac:dyDescent="0.25">
      <c r="A309" s="5" t="s">
        <v>44</v>
      </c>
      <c r="B309" s="5" t="str">
        <f>VLOOKUP(C309,'Correspondance DEP_REGION'!1:102,2,FALSE)</f>
        <v>GRAND EST</v>
      </c>
      <c r="C309" s="5" t="s">
        <v>66</v>
      </c>
      <c r="D309" s="6" t="s">
        <v>67</v>
      </c>
      <c r="E309" s="6" t="s">
        <v>1521</v>
      </c>
      <c r="F309" s="6" t="s">
        <v>1535</v>
      </c>
      <c r="G309" s="5" t="s">
        <v>1536</v>
      </c>
      <c r="H309" s="23">
        <v>26680090300012</v>
      </c>
      <c r="I309" s="5" t="s">
        <v>38</v>
      </c>
      <c r="J309" s="5" t="s">
        <v>19</v>
      </c>
      <c r="K309" s="5" t="s">
        <v>9</v>
      </c>
      <c r="L309" s="53">
        <f>VLOOKUP(H309,Feuil1!A2:Q837,5,TRUE)</f>
        <v>11750</v>
      </c>
      <c r="M309" s="5">
        <f>VLOOKUP(H309,Feuil1!A2:Q837,6,TRUE)</f>
        <v>0</v>
      </c>
      <c r="N309" s="49">
        <f>VLOOKUP(H309,Feuil1!A2:Q837,7,TRUE)</f>
        <v>0</v>
      </c>
      <c r="O309" s="7" t="str">
        <f>VLOOKUP(H309,Feuil1!A2:Q837,4,TRUE)</f>
        <v>0</v>
      </c>
      <c r="P309" s="7">
        <v>6062</v>
      </c>
      <c r="Q309" s="7">
        <v>0</v>
      </c>
      <c r="R309" s="49">
        <f>VLOOKUP(H309,'Relevé T2_2019'!A2:G835,7,TRUE)</f>
        <v>0</v>
      </c>
      <c r="S309" s="8">
        <v>0</v>
      </c>
      <c r="T309" s="8">
        <f>VLOOKUP(H309,'Relevé T4_2018'!A2:G835,7,TRUE)</f>
        <v>2.1563342318059301E-4</v>
      </c>
      <c r="U309" s="8">
        <f t="shared" si="12"/>
        <v>-2.1563342318059301E-4</v>
      </c>
      <c r="V309" s="8">
        <f t="shared" si="13"/>
        <v>-2.1563342318059301E-4</v>
      </c>
      <c r="W309" s="7">
        <v>7085</v>
      </c>
      <c r="X309" s="7">
        <f>VLOOKUP(H309,'Relevé T2_2019'!A2:L837,11,TRUE)</f>
        <v>6038</v>
      </c>
      <c r="Y309" s="60">
        <f>VLOOKUP(H309,Feuil1!A2:Q837,11,TRUE)</f>
        <v>6675</v>
      </c>
      <c r="Z309" s="60">
        <f t="shared" si="14"/>
        <v>19798</v>
      </c>
      <c r="AA309" s="14">
        <v>7084</v>
      </c>
      <c r="AB309" s="14">
        <f>VLOOKUP(H309,'Relevé T2_2019'!A2:L837,12,TRUE)</f>
        <v>6037</v>
      </c>
      <c r="AC309" s="56">
        <f>VLOOKUP(H309,Feuil1!A2:Q837,12,TRUE)</f>
        <v>6675</v>
      </c>
    </row>
    <row r="310" spans="1:29" x14ac:dyDescent="0.25">
      <c r="A310" s="5" t="s">
        <v>44</v>
      </c>
      <c r="B310" s="5" t="str">
        <f>VLOOKUP(C310,'Correspondance DEP_REGION'!1:102,2,FALSE)</f>
        <v>GRAND EST</v>
      </c>
      <c r="C310" s="5" t="s">
        <v>66</v>
      </c>
      <c r="D310" s="6" t="s">
        <v>67</v>
      </c>
      <c r="E310" s="6" t="s">
        <v>1537</v>
      </c>
      <c r="F310" s="6" t="s">
        <v>1314</v>
      </c>
      <c r="G310" s="5" t="s">
        <v>1538</v>
      </c>
      <c r="H310" s="23">
        <v>26680097800014</v>
      </c>
      <c r="I310" s="5" t="s">
        <v>38</v>
      </c>
      <c r="J310" s="5"/>
      <c r="K310" s="5"/>
      <c r="L310" s="53">
        <f>VLOOKUP(H310,Feuil1!A2:Q837,5,TRUE)</f>
        <v>301</v>
      </c>
      <c r="M310" s="5">
        <f>VLOOKUP(H310,Feuil1!A2:Q837,6,TRUE)</f>
        <v>3</v>
      </c>
      <c r="N310" s="49">
        <f>VLOOKUP(H310,Feuil1!A2:Q837,7,TRUE)</f>
        <v>0.01</v>
      </c>
      <c r="O310" s="7" t="str">
        <f>VLOOKUP(H310,Feuil1!A2:Q837,4,TRUE)</f>
        <v>0</v>
      </c>
      <c r="P310" s="7">
        <v>189</v>
      </c>
      <c r="Q310" s="7">
        <v>0</v>
      </c>
      <c r="R310" s="49">
        <f>VLOOKUP(H310,'Relevé T2_2019'!A2:G835,7,TRUE)</f>
        <v>0</v>
      </c>
      <c r="S310" s="8">
        <v>0</v>
      </c>
      <c r="T310" s="8">
        <f>VLOOKUP(H310,'Relevé T4_2018'!A2:G835,7,TRUE)</f>
        <v>0.41450777202072503</v>
      </c>
      <c r="U310" s="8">
        <f t="shared" si="12"/>
        <v>-0.41450777202072503</v>
      </c>
      <c r="V310" s="8">
        <f t="shared" si="13"/>
        <v>-0.40450777202072502</v>
      </c>
      <c r="W310" s="7">
        <v>196</v>
      </c>
      <c r="X310" s="7">
        <f>VLOOKUP(H310,'Relevé T2_2019'!A2:L837,11,TRUE)</f>
        <v>173</v>
      </c>
      <c r="Y310" s="60">
        <f>VLOOKUP(H310,Feuil1!A2:Q837,11,TRUE)</f>
        <v>184</v>
      </c>
      <c r="Z310" s="60">
        <f t="shared" si="14"/>
        <v>553</v>
      </c>
      <c r="AA310" s="14">
        <v>195</v>
      </c>
      <c r="AB310" s="14">
        <f>VLOOKUP(H310,'Relevé T2_2019'!A2:L837,12,TRUE)</f>
        <v>172</v>
      </c>
      <c r="AC310" s="56">
        <f>VLOOKUP(H310,Feuil1!A2:Q837,12,TRUE)</f>
        <v>60.3333333333333</v>
      </c>
    </row>
    <row r="311" spans="1:29" ht="27.6" x14ac:dyDescent="0.25">
      <c r="A311" s="5" t="s">
        <v>44</v>
      </c>
      <c r="B311" s="5" t="str">
        <f>VLOOKUP(C311,'Correspondance DEP_REGION'!1:102,2,FALSE)</f>
        <v>GRAND EST</v>
      </c>
      <c r="C311" s="5" t="s">
        <v>1195</v>
      </c>
      <c r="D311" s="6" t="s">
        <v>1196</v>
      </c>
      <c r="E311" s="6" t="s">
        <v>1197</v>
      </c>
      <c r="F311" s="6" t="s">
        <v>142</v>
      </c>
      <c r="G311" s="5" t="s">
        <v>1198</v>
      </c>
      <c r="H311" s="23">
        <v>26510001600012</v>
      </c>
      <c r="I311" s="5" t="s">
        <v>50</v>
      </c>
      <c r="J311" s="5" t="s">
        <v>19</v>
      </c>
      <c r="K311" s="5"/>
      <c r="L311" s="53">
        <f>VLOOKUP(H311,Feuil1!A2:Q837,5,TRUE)</f>
        <v>4212</v>
      </c>
      <c r="M311" s="5">
        <f>VLOOKUP(H311,Feuil1!A2:Q837,6,TRUE)</f>
        <v>4212</v>
      </c>
      <c r="N311" s="49">
        <f>VLOOKUP(H311,Feuil1!A2:Q837,7,TRUE)</f>
        <v>1</v>
      </c>
      <c r="O311" s="7" t="str">
        <f>VLOOKUP(H311,Feuil1!A2:Q837,4,TRUE)</f>
        <v>1</v>
      </c>
      <c r="P311" s="7">
        <v>2780</v>
      </c>
      <c r="Q311" s="7">
        <v>2780</v>
      </c>
      <c r="R311" s="49">
        <f>VLOOKUP(H311,'Relevé T2_2019'!A2:G835,7,TRUE)</f>
        <v>0.99950000000000006</v>
      </c>
      <c r="S311" s="8">
        <v>1</v>
      </c>
      <c r="T311" s="8">
        <f>VLOOKUP(H311,'Relevé T4_2018'!A2:G835,7,TRUE)</f>
        <v>0.82312456985547111</v>
      </c>
      <c r="U311" s="8">
        <f t="shared" si="12"/>
        <v>0.17687543014452889</v>
      </c>
      <c r="V311" s="8">
        <f t="shared" si="13"/>
        <v>0.17687543014452889</v>
      </c>
      <c r="W311" s="7">
        <v>2766</v>
      </c>
      <c r="X311" s="7">
        <f>VLOOKUP(H311,'Relevé T2_2019'!A2:L837,11,TRUE)</f>
        <v>2427</v>
      </c>
      <c r="Y311" s="60">
        <f>VLOOKUP(H311,Feuil1!A2:Q837,11,TRUE)</f>
        <v>2456</v>
      </c>
      <c r="Z311" s="60">
        <f t="shared" si="14"/>
        <v>7649</v>
      </c>
      <c r="AA311" s="14">
        <v>-5.0359712230215702E-3</v>
      </c>
      <c r="AB311" s="14">
        <f>VLOOKUP(H311,'Relevé T2_2019'!A2:L837,12,TRUE)</f>
        <v>-0.42269267360000001</v>
      </c>
      <c r="AC311" s="56">
        <f>VLOOKUP(H311,Feuil1!A2:Q837,12,TRUE)</f>
        <v>-0.41690408357074998</v>
      </c>
    </row>
    <row r="312" spans="1:29" x14ac:dyDescent="0.25">
      <c r="A312" s="5" t="s">
        <v>44</v>
      </c>
      <c r="B312" s="5" t="str">
        <f>VLOOKUP(C312,'Correspondance DEP_REGION'!1:102,2,FALSE)</f>
        <v>GRAND EST</v>
      </c>
      <c r="C312" s="5" t="s">
        <v>1195</v>
      </c>
      <c r="D312" s="6" t="s">
        <v>1196</v>
      </c>
      <c r="E312" s="6" t="s">
        <v>1197</v>
      </c>
      <c r="F312" s="6" t="s">
        <v>764</v>
      </c>
      <c r="G312" s="5" t="s">
        <v>1207</v>
      </c>
      <c r="H312" s="23">
        <v>26510009900018</v>
      </c>
      <c r="I312" s="5" t="s">
        <v>50</v>
      </c>
      <c r="J312" s="5" t="s">
        <v>19</v>
      </c>
      <c r="K312" s="5"/>
      <c r="L312" s="53">
        <f>VLOOKUP(H312,Feuil1!A2:Q837,5,TRUE)</f>
        <v>2833</v>
      </c>
      <c r="M312" s="5">
        <f>VLOOKUP(H312,Feuil1!A2:Q837,6,TRUE)</f>
        <v>2833</v>
      </c>
      <c r="N312" s="49">
        <f>VLOOKUP(H312,Feuil1!A2:Q837,7,TRUE)</f>
        <v>1</v>
      </c>
      <c r="O312" s="7" t="str">
        <f>VLOOKUP(H312,Feuil1!A2:Q837,4,TRUE)</f>
        <v>1</v>
      </c>
      <c r="P312" s="7">
        <v>1702</v>
      </c>
      <c r="Q312" s="7">
        <v>1702</v>
      </c>
      <c r="R312" s="49">
        <f>VLOOKUP(H312,'Relevé T2_2019'!A2:G835,7,TRUE)</f>
        <v>1</v>
      </c>
      <c r="S312" s="8">
        <v>1</v>
      </c>
      <c r="T312" s="8">
        <f>VLOOKUP(H312,'Relevé T4_2018'!A2:G835,7,TRUE)</f>
        <v>0.99961523662947305</v>
      </c>
      <c r="U312" s="8">
        <f t="shared" si="12"/>
        <v>3.8476337052695264E-4</v>
      </c>
      <c r="V312" s="8">
        <f t="shared" si="13"/>
        <v>3.8476337052695264E-4</v>
      </c>
      <c r="W312" s="7">
        <v>1192</v>
      </c>
      <c r="X312" s="7">
        <f>VLOOKUP(H312,'Relevé T2_2019'!A2:L837,11,TRUE)</f>
        <v>1053</v>
      </c>
      <c r="Y312" s="60">
        <f>VLOOKUP(H312,Feuil1!A2:Q837,11,TRUE)</f>
        <v>1103</v>
      </c>
      <c r="Z312" s="60">
        <f t="shared" si="14"/>
        <v>3348</v>
      </c>
      <c r="AA312" s="14">
        <v>-0.29964747356051702</v>
      </c>
      <c r="AB312" s="14">
        <f>VLOOKUP(H312,'Relevé T2_2019'!A2:L837,12,TRUE)</f>
        <v>-0.53612334800000006</v>
      </c>
      <c r="AC312" s="56">
        <f>VLOOKUP(H312,Feuil1!A2:Q837,12,TRUE)</f>
        <v>-0.61066007765619501</v>
      </c>
    </row>
    <row r="313" spans="1:29" ht="27.6" x14ac:dyDescent="0.25">
      <c r="A313" s="5" t="s">
        <v>44</v>
      </c>
      <c r="B313" s="5" t="str">
        <f>VLOOKUP(C313,'Correspondance DEP_REGION'!1:102,2,FALSE)</f>
        <v>GRAND EST</v>
      </c>
      <c r="C313" s="5" t="s">
        <v>1195</v>
      </c>
      <c r="D313" s="6" t="s">
        <v>1196</v>
      </c>
      <c r="E313" s="6" t="s">
        <v>1197</v>
      </c>
      <c r="F313" s="6" t="s">
        <v>696</v>
      </c>
      <c r="G313" s="5" t="s">
        <v>1208</v>
      </c>
      <c r="H313" s="23">
        <v>26510915700015</v>
      </c>
      <c r="I313" s="5" t="s">
        <v>50</v>
      </c>
      <c r="J313" s="5" t="s">
        <v>19</v>
      </c>
      <c r="K313" s="5"/>
      <c r="L313" s="53">
        <f>VLOOKUP(H313,Feuil1!A2:Q837,5,TRUE)</f>
        <v>2689</v>
      </c>
      <c r="M313" s="5">
        <f>VLOOKUP(H313,Feuil1!A2:Q837,6,TRUE)</f>
        <v>2689</v>
      </c>
      <c r="N313" s="49">
        <f>VLOOKUP(H313,Feuil1!A2:Q837,7,TRUE)</f>
        <v>1</v>
      </c>
      <c r="O313" s="7" t="str">
        <f>VLOOKUP(H313,Feuil1!A2:Q837,4,TRUE)</f>
        <v>1</v>
      </c>
      <c r="P313" s="7">
        <v>2170</v>
      </c>
      <c r="Q313" s="7">
        <v>2170</v>
      </c>
      <c r="R313" s="49">
        <f>VLOOKUP(H313,'Relevé T2_2019'!A2:G835,7,TRUE)</f>
        <v>1</v>
      </c>
      <c r="S313" s="8">
        <v>1</v>
      </c>
      <c r="T313" s="8">
        <f>VLOOKUP(H313,'Relevé T4_2018'!A2:G835,7,TRUE)</f>
        <v>0.75384142593730807</v>
      </c>
      <c r="U313" s="8">
        <f t="shared" si="12"/>
        <v>0.24615857406269193</v>
      </c>
      <c r="V313" s="8">
        <f t="shared" si="13"/>
        <v>0.24615857406269193</v>
      </c>
      <c r="W313" s="7">
        <v>1115</v>
      </c>
      <c r="X313" s="7">
        <f>VLOOKUP(H313,'Relevé T2_2019'!A2:L837,11,TRUE)</f>
        <v>1028</v>
      </c>
      <c r="Y313" s="60">
        <f>VLOOKUP(H313,Feuil1!A2:Q837,11,TRUE)</f>
        <v>1015</v>
      </c>
      <c r="Z313" s="60">
        <f t="shared" si="14"/>
        <v>3158</v>
      </c>
      <c r="AA313" s="14">
        <v>-0.486175115207373</v>
      </c>
      <c r="AB313" s="14">
        <f>VLOOKUP(H313,'Relevé T2_2019'!A2:L837,12,TRUE)</f>
        <v>-0.67925117000000002</v>
      </c>
      <c r="AC313" s="56">
        <f>VLOOKUP(H313,Feuil1!A2:Q837,12,TRUE)</f>
        <v>-0.62253625883228003</v>
      </c>
    </row>
    <row r="314" spans="1:29" x14ac:dyDescent="0.25">
      <c r="A314" s="5" t="s">
        <v>44</v>
      </c>
      <c r="B314" s="5" t="str">
        <f>VLOOKUP(C314,'Correspondance DEP_REGION'!1:102,2,FALSE)</f>
        <v>GRAND EST</v>
      </c>
      <c r="C314" s="5" t="s">
        <v>1195</v>
      </c>
      <c r="D314" s="6" t="s">
        <v>1196</v>
      </c>
      <c r="E314" s="6" t="s">
        <v>1199</v>
      </c>
      <c r="F314" s="6" t="s">
        <v>180</v>
      </c>
      <c r="G314" s="5" t="s">
        <v>1200</v>
      </c>
      <c r="H314" s="23">
        <v>26510002400016</v>
      </c>
      <c r="I314" s="5" t="s">
        <v>50</v>
      </c>
      <c r="J314" s="5" t="s">
        <v>19</v>
      </c>
      <c r="K314" s="5"/>
      <c r="L314" s="53">
        <f>VLOOKUP(H314,Feuil1!A2:Q837,5,TRUE)</f>
        <v>3342</v>
      </c>
      <c r="M314" s="5">
        <f>VLOOKUP(H314,Feuil1!A2:Q837,6,TRUE)</f>
        <v>3342</v>
      </c>
      <c r="N314" s="49">
        <f>VLOOKUP(H314,Feuil1!A2:Q837,7,TRUE)</f>
        <v>1</v>
      </c>
      <c r="O314" s="7" t="str">
        <f>VLOOKUP(H314,Feuil1!A2:Q837,4,TRUE)</f>
        <v>1</v>
      </c>
      <c r="P314" s="7">
        <v>2398</v>
      </c>
      <c r="Q314" s="7">
        <v>2397</v>
      </c>
      <c r="R314" s="49">
        <f>VLOOKUP(H314,'Relevé T2_2019'!A2:G835,7,TRUE)</f>
        <v>1</v>
      </c>
      <c r="S314" s="8">
        <v>0.99958298582151806</v>
      </c>
      <c r="T314" s="8">
        <f>VLOOKUP(H314,'Relevé T4_2018'!A2:G835,7,TRUE)</f>
        <v>1</v>
      </c>
      <c r="U314" s="8">
        <f t="shared" si="12"/>
        <v>-4.1701417848194478E-4</v>
      </c>
      <c r="V314" s="8">
        <f t="shared" si="13"/>
        <v>0</v>
      </c>
      <c r="W314" s="7">
        <v>2570</v>
      </c>
      <c r="X314" s="7">
        <f>VLOOKUP(H314,'Relevé T2_2019'!A2:L837,11,TRUE)</f>
        <v>2041</v>
      </c>
      <c r="Y314" s="60">
        <f>VLOOKUP(H314,Feuil1!A2:Q837,11,TRUE)</f>
        <v>2075</v>
      </c>
      <c r="Z314" s="60">
        <f t="shared" si="14"/>
        <v>6686</v>
      </c>
      <c r="AA314" s="14">
        <v>7.2173550271172199E-2</v>
      </c>
      <c r="AB314" s="14">
        <f>VLOOKUP(H314,'Relevé T2_2019'!A2:L837,12,TRUE)</f>
        <v>-0.55917926569999998</v>
      </c>
      <c r="AC314" s="56">
        <f>VLOOKUP(H314,Feuil1!A2:Q837,12,TRUE)</f>
        <v>-0.37911430281268699</v>
      </c>
    </row>
    <row r="315" spans="1:29" x14ac:dyDescent="0.25">
      <c r="A315" s="5" t="s">
        <v>44</v>
      </c>
      <c r="B315" s="5" t="str">
        <f>VLOOKUP(C315,'Correspondance DEP_REGION'!1:102,2,FALSE)</f>
        <v>GRAND EST</v>
      </c>
      <c r="C315" s="5" t="s">
        <v>1195</v>
      </c>
      <c r="D315" s="6" t="s">
        <v>1196</v>
      </c>
      <c r="E315" s="6" t="s">
        <v>1197</v>
      </c>
      <c r="F315" s="6" t="s">
        <v>63</v>
      </c>
      <c r="G315" s="5" t="s">
        <v>1206</v>
      </c>
      <c r="H315" s="23">
        <v>26510006500118</v>
      </c>
      <c r="I315" s="5" t="s">
        <v>50</v>
      </c>
      <c r="J315" s="5"/>
      <c r="K315" s="5"/>
      <c r="L315" s="53">
        <f>VLOOKUP(H315,Feuil1!A2:Q837,5,TRUE)</f>
        <v>1262</v>
      </c>
      <c r="M315" s="5">
        <f>VLOOKUP(H315,Feuil1!A2:Q837,6,TRUE)</f>
        <v>444</v>
      </c>
      <c r="N315" s="49">
        <f>VLOOKUP(H315,Feuil1!A2:Q837,7,TRUE)</f>
        <v>0.3518</v>
      </c>
      <c r="O315" s="7" t="str">
        <f>VLOOKUP(H315,Feuil1!A2:Q837,4,TRUE)</f>
        <v>0</v>
      </c>
      <c r="P315" s="7">
        <v>874</v>
      </c>
      <c r="Q315" s="7">
        <v>439</v>
      </c>
      <c r="R315" s="49">
        <f>VLOOKUP(H315,'Relevé T2_2019'!A2:G835,7,TRUE)</f>
        <v>0.29859999999999998</v>
      </c>
      <c r="S315" s="8">
        <v>0.50228832951945102</v>
      </c>
      <c r="T315" s="8">
        <f>VLOOKUP(H315,'Relevé T4_2018'!A2:G835,7,TRUE)</f>
        <v>0</v>
      </c>
      <c r="U315" s="8">
        <f t="shared" si="12"/>
        <v>0.50228832951945102</v>
      </c>
      <c r="V315" s="8">
        <f t="shared" si="13"/>
        <v>0.3518</v>
      </c>
      <c r="W315" s="7">
        <v>574</v>
      </c>
      <c r="X315" s="7">
        <f>VLOOKUP(H315,'Relevé T2_2019'!A2:L837,11,TRUE)</f>
        <v>591</v>
      </c>
      <c r="Y315" s="60">
        <f>VLOOKUP(H315,Feuil1!A2:Q837,11,TRUE)</f>
        <v>519</v>
      </c>
      <c r="Z315" s="60">
        <f t="shared" si="14"/>
        <v>1684</v>
      </c>
      <c r="AA315" s="14">
        <v>0.30751708428246</v>
      </c>
      <c r="AB315" s="14">
        <f>VLOOKUP(H315,'Relevé T2_2019'!A2:L837,12,TRUE)</f>
        <v>0.27922077919999999</v>
      </c>
      <c r="AC315" s="56">
        <f>VLOOKUP(H315,Feuil1!A2:Q837,12,TRUE)</f>
        <v>0.168918918918919</v>
      </c>
    </row>
    <row r="316" spans="1:29" x14ac:dyDescent="0.25">
      <c r="A316" s="5" t="s">
        <v>44</v>
      </c>
      <c r="B316" s="5" t="str">
        <f>VLOOKUP(C316,'Correspondance DEP_REGION'!1:102,2,FALSE)</f>
        <v>GRAND EST</v>
      </c>
      <c r="C316" s="5" t="s">
        <v>1195</v>
      </c>
      <c r="D316" s="6" t="s">
        <v>1196</v>
      </c>
      <c r="E316" s="6" t="s">
        <v>1201</v>
      </c>
      <c r="F316" s="6" t="s">
        <v>210</v>
      </c>
      <c r="G316" s="5" t="s">
        <v>1202</v>
      </c>
      <c r="H316" s="23">
        <v>26510003200019</v>
      </c>
      <c r="I316" s="5" t="s">
        <v>50</v>
      </c>
      <c r="J316" s="5"/>
      <c r="K316" s="5"/>
      <c r="L316" s="53">
        <f>VLOOKUP(H316,Feuil1!A2:Q837,5,TRUE)</f>
        <v>1227</v>
      </c>
      <c r="M316" s="5">
        <f>VLOOKUP(H316,Feuil1!A2:Q837,6,TRUE)</f>
        <v>315</v>
      </c>
      <c r="N316" s="49">
        <f>VLOOKUP(H316,Feuil1!A2:Q837,7,TRUE)</f>
        <v>0.25669999999999998</v>
      </c>
      <c r="O316" s="7" t="str">
        <f>VLOOKUP(H316,Feuil1!A2:Q837,4,TRUE)</f>
        <v>0</v>
      </c>
      <c r="P316" s="7">
        <v>806</v>
      </c>
      <c r="Q316" s="7">
        <v>326</v>
      </c>
      <c r="R316" s="49">
        <f>VLOOKUP(H316,'Relevé T2_2019'!A2:G835,7,TRUE)</f>
        <v>0.25629999999999997</v>
      </c>
      <c r="S316" s="8">
        <v>0.404466501240695</v>
      </c>
      <c r="T316" s="8">
        <f>VLOOKUP(H316,'Relevé T4_2018'!A2:G835,7,TRUE)</f>
        <v>7.5959933222036702E-2</v>
      </c>
      <c r="U316" s="8">
        <f t="shared" si="12"/>
        <v>0.3285065680186583</v>
      </c>
      <c r="V316" s="8">
        <f t="shared" si="13"/>
        <v>0.18074006677796328</v>
      </c>
      <c r="W316" s="7">
        <v>906</v>
      </c>
      <c r="X316" s="7">
        <f>VLOOKUP(H316,'Relevé T2_2019'!A2:L837,11,TRUE)</f>
        <v>731</v>
      </c>
      <c r="Y316" s="60">
        <f>VLOOKUP(H316,Feuil1!A2:Q837,11,TRUE)</f>
        <v>843</v>
      </c>
      <c r="Z316" s="60">
        <f t="shared" si="14"/>
        <v>2480</v>
      </c>
      <c r="AA316" s="14">
        <v>1.77914110429448</v>
      </c>
      <c r="AB316" s="14">
        <f>VLOOKUP(H316,'Relevé T2_2019'!A2:L837,12,TRUE)</f>
        <v>1.3354632587999999</v>
      </c>
      <c r="AC316" s="56">
        <f>VLOOKUP(H316,Feuil1!A2:Q837,12,TRUE)</f>
        <v>1.67619047619048</v>
      </c>
    </row>
    <row r="317" spans="1:29" ht="27.6" x14ac:dyDescent="0.25">
      <c r="A317" s="5" t="s">
        <v>44</v>
      </c>
      <c r="B317" s="5" t="str">
        <f>VLOOKUP(C317,'Correspondance DEP_REGION'!1:102,2,FALSE)</f>
        <v>GRAND EST</v>
      </c>
      <c r="C317" s="5" t="s">
        <v>1195</v>
      </c>
      <c r="D317" s="6" t="s">
        <v>1196</v>
      </c>
      <c r="E317" s="6" t="s">
        <v>1199</v>
      </c>
      <c r="F317" s="6" t="s">
        <v>63</v>
      </c>
      <c r="G317" s="5" t="s">
        <v>1203</v>
      </c>
      <c r="H317" s="23">
        <v>26510004000053</v>
      </c>
      <c r="I317" s="5" t="s">
        <v>71</v>
      </c>
      <c r="J317" s="5"/>
      <c r="K317" s="5"/>
      <c r="L317" s="53">
        <f>VLOOKUP(H317,Feuil1!A2:Q837,5,TRUE)</f>
        <v>1421</v>
      </c>
      <c r="M317" s="5">
        <f>VLOOKUP(H317,Feuil1!A2:Q837,6,TRUE)</f>
        <v>733</v>
      </c>
      <c r="N317" s="49">
        <f>VLOOKUP(H317,Feuil1!A2:Q837,7,TRUE)</f>
        <v>0.51580000000000004</v>
      </c>
      <c r="O317" s="7" t="str">
        <f>VLOOKUP(H317,Feuil1!A2:Q837,4,TRUE)</f>
        <v>0</v>
      </c>
      <c r="P317" s="7">
        <v>869</v>
      </c>
      <c r="Q317" s="7">
        <v>308</v>
      </c>
      <c r="R317" s="49">
        <f>VLOOKUP(H317,'Relevé T2_2019'!A2:G835,7,TRUE)</f>
        <v>0.52070000000000005</v>
      </c>
      <c r="S317" s="8">
        <v>0.354430379746835</v>
      </c>
      <c r="T317" s="8">
        <f>VLOOKUP(H317,'Relevé T4_2018'!A2:G835,7,TRUE)</f>
        <v>0.36910994764397903</v>
      </c>
      <c r="U317" s="8">
        <f t="shared" si="12"/>
        <v>-1.467956789714403E-2</v>
      </c>
      <c r="V317" s="8">
        <f t="shared" si="13"/>
        <v>0.14669005235602101</v>
      </c>
      <c r="W317" s="7">
        <v>645</v>
      </c>
      <c r="X317" s="7">
        <f>VLOOKUP(H317,'Relevé T2_2019'!A2:L837,11,TRUE)</f>
        <v>577</v>
      </c>
      <c r="Y317" s="60">
        <f>VLOOKUP(H317,Feuil1!A2:Q837,11,TRUE)</f>
        <v>614</v>
      </c>
      <c r="Z317" s="60">
        <f t="shared" si="14"/>
        <v>1836</v>
      </c>
      <c r="AA317" s="14">
        <v>1.0941558441558401</v>
      </c>
      <c r="AB317" s="14">
        <f>VLOOKUP(H317,'Relevé T2_2019'!A2:L837,12,TRUE)</f>
        <v>-0.27146464650000002</v>
      </c>
      <c r="AC317" s="56">
        <f>VLOOKUP(H317,Feuil1!A2:Q837,12,TRUE)</f>
        <v>-0.162346521145975</v>
      </c>
    </row>
    <row r="318" spans="1:29" ht="27.6" x14ac:dyDescent="0.25">
      <c r="A318" s="5" t="s">
        <v>44</v>
      </c>
      <c r="B318" s="5" t="str">
        <f>VLOOKUP(C318,'Correspondance DEP_REGION'!1:102,2,FALSE)</f>
        <v>GRAND EST</v>
      </c>
      <c r="C318" s="5" t="s">
        <v>1195</v>
      </c>
      <c r="D318" s="6" t="s">
        <v>1196</v>
      </c>
      <c r="E318" s="6" t="s">
        <v>1201</v>
      </c>
      <c r="F318" s="6" t="s">
        <v>1204</v>
      </c>
      <c r="G318" s="5" t="s">
        <v>1205</v>
      </c>
      <c r="H318" s="23">
        <v>26510005700487</v>
      </c>
      <c r="I318" s="5" t="s">
        <v>50</v>
      </c>
      <c r="J318" s="5" t="s">
        <v>19</v>
      </c>
      <c r="K318" s="5" t="s">
        <v>9</v>
      </c>
      <c r="L318" s="53">
        <f>VLOOKUP(H318,Feuil1!A2:Q837,5,TRUE)</f>
        <v>26027</v>
      </c>
      <c r="M318" s="5">
        <f>VLOOKUP(H318,Feuil1!A2:Q837,6,TRUE)</f>
        <v>26023</v>
      </c>
      <c r="N318" s="49">
        <f>VLOOKUP(H318,Feuil1!A2:Q837,7,TRUE)</f>
        <v>0.99980000000000002</v>
      </c>
      <c r="O318" s="7" t="str">
        <f>VLOOKUP(H318,Feuil1!A2:Q837,4,TRUE)</f>
        <v>1</v>
      </c>
      <c r="P318" s="7">
        <v>10776</v>
      </c>
      <c r="Q318" s="7">
        <v>0</v>
      </c>
      <c r="R318" s="49">
        <f>VLOOKUP(H318,'Relevé T2_2019'!A2:G835,7,TRUE)</f>
        <v>0.58189999999999997</v>
      </c>
      <c r="S318" s="8">
        <v>0</v>
      </c>
      <c r="T318" s="8">
        <f>VLOOKUP(H318,'Relevé T4_2018'!A2:G835,7,TRUE)</f>
        <v>0</v>
      </c>
      <c r="U318" s="8">
        <f t="shared" si="12"/>
        <v>0</v>
      </c>
      <c r="V318" s="8">
        <f t="shared" si="13"/>
        <v>0.99980000000000002</v>
      </c>
      <c r="W318" s="7">
        <v>14523</v>
      </c>
      <c r="X318" s="7">
        <f>VLOOKUP(H318,'Relevé T2_2019'!A2:L837,11,TRUE)</f>
        <v>12984</v>
      </c>
      <c r="Y318" s="60">
        <f>VLOOKUP(H318,Feuil1!A2:Q837,11,TRUE)</f>
        <v>13943</v>
      </c>
      <c r="Z318" s="60">
        <f t="shared" si="14"/>
        <v>41450</v>
      </c>
      <c r="AA318" s="14">
        <v>14522</v>
      </c>
      <c r="AB318" s="14">
        <f>VLOOKUP(H318,'Relevé T2_2019'!A2:L837,12,TRUE)</f>
        <v>0.1048332199</v>
      </c>
      <c r="AC318" s="56">
        <f>VLOOKUP(H318,Feuil1!A2:Q837,12,TRUE)</f>
        <v>-0.46420474195903599</v>
      </c>
    </row>
    <row r="319" spans="1:29" x14ac:dyDescent="0.25">
      <c r="A319" s="5" t="s">
        <v>44</v>
      </c>
      <c r="B319" s="5" t="str">
        <f>VLOOKUP(C319,'Correspondance DEP_REGION'!1:102,2,FALSE)</f>
        <v>GRAND EST</v>
      </c>
      <c r="C319" s="5" t="s">
        <v>229</v>
      </c>
      <c r="D319" s="6" t="s">
        <v>230</v>
      </c>
      <c r="E319" s="6" t="s">
        <v>1251</v>
      </c>
      <c r="F319" s="6" t="s">
        <v>313</v>
      </c>
      <c r="G319" s="5" t="s">
        <v>1253</v>
      </c>
      <c r="H319" s="23">
        <v>26540648800022</v>
      </c>
      <c r="I319" s="5" t="s">
        <v>57</v>
      </c>
      <c r="J319" s="5"/>
      <c r="K319" s="5"/>
      <c r="L319" s="53">
        <f>VLOOKUP(H319,Feuil1!A2:Q837,5,TRUE)</f>
        <v>1062</v>
      </c>
      <c r="M319" s="5">
        <f>VLOOKUP(H319,Feuil1!A2:Q837,6,TRUE)</f>
        <v>1040</v>
      </c>
      <c r="N319" s="49">
        <f>VLOOKUP(H319,Feuil1!A2:Q837,7,TRUE)</f>
        <v>0.97929999999999995</v>
      </c>
      <c r="O319" s="7" t="str">
        <f>VLOOKUP(H319,Feuil1!A2:Q837,4,TRUE)</f>
        <v>1</v>
      </c>
      <c r="P319" s="7">
        <v>776</v>
      </c>
      <c r="Q319" s="7">
        <v>722</v>
      </c>
      <c r="R319" s="49">
        <f>VLOOKUP(H319,'Relevé T2_2019'!A2:G835,7,TRUE)</f>
        <v>0.98509999999999998</v>
      </c>
      <c r="S319" s="8">
        <v>0.93041237113402098</v>
      </c>
      <c r="T319" s="8">
        <f>VLOOKUP(H319,'Relevé T4_2018'!A2:G835,7,TRUE)</f>
        <v>0.90784780023781209</v>
      </c>
      <c r="U319" s="8">
        <f t="shared" si="12"/>
        <v>2.2564570896208891E-2</v>
      </c>
      <c r="V319" s="8">
        <f t="shared" si="13"/>
        <v>7.1452199762187862E-2</v>
      </c>
      <c r="W319" s="7">
        <v>834</v>
      </c>
      <c r="X319" s="7">
        <f>VLOOKUP(H319,'Relevé T2_2019'!A2:L837,11,TRUE)</f>
        <v>752</v>
      </c>
      <c r="Y319" s="60">
        <f>VLOOKUP(H319,Feuil1!A2:Q837,11,TRUE)</f>
        <v>880</v>
      </c>
      <c r="Z319" s="60">
        <f t="shared" si="14"/>
        <v>2466</v>
      </c>
      <c r="AA319" s="14">
        <v>0.15512465373961201</v>
      </c>
      <c r="AB319" s="14">
        <f>VLOOKUP(H319,'Relevé T2_2019'!A2:L837,12,TRUE)</f>
        <v>-0.36859781699999999</v>
      </c>
      <c r="AC319" s="56">
        <f>VLOOKUP(H319,Feuil1!A2:Q837,12,TRUE)</f>
        <v>-0.15384615384615399</v>
      </c>
    </row>
    <row r="320" spans="1:29" x14ac:dyDescent="0.25">
      <c r="A320" s="5" t="s">
        <v>44</v>
      </c>
      <c r="B320" s="5" t="str">
        <f>VLOOKUP(C320,'Correspondance DEP_REGION'!1:102,2,FALSE)</f>
        <v>GRAND EST</v>
      </c>
      <c r="C320" s="5" t="s">
        <v>229</v>
      </c>
      <c r="D320" s="6" t="s">
        <v>230</v>
      </c>
      <c r="E320" s="6" t="s">
        <v>1244</v>
      </c>
      <c r="F320" s="6" t="s">
        <v>671</v>
      </c>
      <c r="G320" s="5" t="s">
        <v>1245</v>
      </c>
      <c r="H320" s="23">
        <v>26540016800018</v>
      </c>
      <c r="I320" s="5" t="s">
        <v>57</v>
      </c>
      <c r="J320" s="5" t="s">
        <v>19</v>
      </c>
      <c r="K320" s="5"/>
      <c r="L320" s="53">
        <f>VLOOKUP(H320,Feuil1!A2:Q837,5,TRUE)</f>
        <v>1377</v>
      </c>
      <c r="M320" s="5">
        <f>VLOOKUP(H320,Feuil1!A2:Q837,6,TRUE)</f>
        <v>1301</v>
      </c>
      <c r="N320" s="49">
        <f>VLOOKUP(H320,Feuil1!A2:Q837,7,TRUE)</f>
        <v>0.94479999999999997</v>
      </c>
      <c r="O320" s="7" t="str">
        <f>VLOOKUP(H320,Feuil1!A2:Q837,4,TRUE)</f>
        <v>1</v>
      </c>
      <c r="P320" s="7">
        <v>962</v>
      </c>
      <c r="Q320" s="7">
        <v>894</v>
      </c>
      <c r="R320" s="49">
        <f>VLOOKUP(H320,'Relevé T2_2019'!A2:G835,7,TRUE)</f>
        <v>0.94940000000000002</v>
      </c>
      <c r="S320" s="8">
        <v>0.92931392931392898</v>
      </c>
      <c r="T320" s="8">
        <f>VLOOKUP(H320,'Relevé T4_2018'!A2:G835,7,TRUE)</f>
        <v>0.86532507739938103</v>
      </c>
      <c r="U320" s="8">
        <f t="shared" si="12"/>
        <v>6.3988851914547951E-2</v>
      </c>
      <c r="V320" s="8">
        <f t="shared" si="13"/>
        <v>7.9474922600618947E-2</v>
      </c>
      <c r="W320" s="7">
        <v>1009</v>
      </c>
      <c r="X320" s="7">
        <f>VLOOKUP(H320,'Relevé T2_2019'!A2:L837,11,TRUE)</f>
        <v>1030</v>
      </c>
      <c r="Y320" s="60">
        <f>VLOOKUP(H320,Feuil1!A2:Q837,11,TRUE)</f>
        <v>1211</v>
      </c>
      <c r="Z320" s="60">
        <f t="shared" si="14"/>
        <v>3250</v>
      </c>
      <c r="AA320" s="14">
        <v>0.12863534675615201</v>
      </c>
      <c r="AB320" s="14">
        <f>VLOOKUP(H320,'Relevé T2_2019'!A2:L837,12,TRUE)</f>
        <v>-0.2040185471</v>
      </c>
      <c r="AC320" s="56">
        <f>VLOOKUP(H320,Feuil1!A2:Q837,12,TRUE)</f>
        <v>-6.9177555726364304E-2</v>
      </c>
    </row>
    <row r="321" spans="1:29" x14ac:dyDescent="0.25">
      <c r="A321" s="5" t="s">
        <v>44</v>
      </c>
      <c r="B321" s="5" t="str">
        <f>VLOOKUP(C321,'Correspondance DEP_REGION'!1:102,2,FALSE)</f>
        <v>GRAND EST</v>
      </c>
      <c r="C321" s="5" t="s">
        <v>229</v>
      </c>
      <c r="D321" s="6" t="s">
        <v>230</v>
      </c>
      <c r="E321" s="6" t="s">
        <v>1239</v>
      </c>
      <c r="F321" s="6" t="s">
        <v>63</v>
      </c>
      <c r="G321" s="5" t="s">
        <v>1243</v>
      </c>
      <c r="H321" s="23">
        <v>26540014300011</v>
      </c>
      <c r="I321" s="5" t="s">
        <v>38</v>
      </c>
      <c r="J321" s="5"/>
      <c r="K321" s="5"/>
      <c r="L321" s="53">
        <f>VLOOKUP(H321,Feuil1!A2:Q837,5,TRUE)</f>
        <v>1277</v>
      </c>
      <c r="M321" s="5">
        <f>VLOOKUP(H321,Feuil1!A2:Q837,6,TRUE)</f>
        <v>1229</v>
      </c>
      <c r="N321" s="49">
        <f>VLOOKUP(H321,Feuil1!A2:Q837,7,TRUE)</f>
        <v>0.96240000000000003</v>
      </c>
      <c r="O321" s="7" t="str">
        <f>VLOOKUP(H321,Feuil1!A2:Q837,4,TRUE)</f>
        <v>1</v>
      </c>
      <c r="P321" s="7">
        <v>613</v>
      </c>
      <c r="Q321" s="7">
        <v>569</v>
      </c>
      <c r="R321" s="49">
        <f>VLOOKUP(H321,'Relevé T2_2019'!A2:G835,7,TRUE)</f>
        <v>0.96540000000000004</v>
      </c>
      <c r="S321" s="8">
        <v>0.92822185970636195</v>
      </c>
      <c r="T321" s="8">
        <f>VLOOKUP(H321,'Relevé T4_2018'!A2:G835,7,TRUE)</f>
        <v>0.43333333333333302</v>
      </c>
      <c r="U321" s="8">
        <f t="shared" si="12"/>
        <v>0.49488852637302894</v>
      </c>
      <c r="V321" s="8">
        <f t="shared" si="13"/>
        <v>0.52906666666666702</v>
      </c>
      <c r="W321" s="7">
        <v>710</v>
      </c>
      <c r="X321" s="7">
        <f>VLOOKUP(H321,'Relevé T2_2019'!A2:L837,11,TRUE)</f>
        <v>746</v>
      </c>
      <c r="Y321" s="60">
        <f>VLOOKUP(H321,Feuil1!A2:Q837,11,TRUE)</f>
        <v>824</v>
      </c>
      <c r="Z321" s="60">
        <f t="shared" si="14"/>
        <v>2280</v>
      </c>
      <c r="AA321" s="14">
        <v>0.24780316344464001</v>
      </c>
      <c r="AB321" s="14">
        <f>VLOOKUP(H321,'Relevé T2_2019'!A2:L837,12,TRUE)</f>
        <v>-0.39201303990000003</v>
      </c>
      <c r="AC321" s="56">
        <f>VLOOKUP(H321,Feuil1!A2:Q837,12,TRUE)</f>
        <v>-0.32953620829942998</v>
      </c>
    </row>
    <row r="322" spans="1:29" x14ac:dyDescent="0.25">
      <c r="A322" s="5" t="s">
        <v>44</v>
      </c>
      <c r="B322" s="5" t="str">
        <f>VLOOKUP(C322,'Correspondance DEP_REGION'!1:102,2,FALSE)</f>
        <v>GRAND EST</v>
      </c>
      <c r="C322" s="5" t="s">
        <v>229</v>
      </c>
      <c r="D322" s="6" t="s">
        <v>230</v>
      </c>
      <c r="E322" s="6" t="s">
        <v>1251</v>
      </c>
      <c r="F322" s="6" t="s">
        <v>189</v>
      </c>
      <c r="G322" s="5" t="s">
        <v>1252</v>
      </c>
      <c r="H322" s="23">
        <v>26540031700011</v>
      </c>
      <c r="I322" s="5" t="s">
        <v>57</v>
      </c>
      <c r="J322" s="5" t="s">
        <v>19</v>
      </c>
      <c r="K322" s="5"/>
      <c r="L322" s="53">
        <f>VLOOKUP(H322,Feuil1!A2:Q837,5,TRUE)</f>
        <v>4742</v>
      </c>
      <c r="M322" s="5">
        <f>VLOOKUP(H322,Feuil1!A2:Q837,6,TRUE)</f>
        <v>4335</v>
      </c>
      <c r="N322" s="49">
        <f>VLOOKUP(H322,Feuil1!A2:Q837,7,TRUE)</f>
        <v>0.91420000000000001</v>
      </c>
      <c r="O322" s="7" t="str">
        <f>VLOOKUP(H322,Feuil1!A2:Q837,4,TRUE)</f>
        <v>1</v>
      </c>
      <c r="P322" s="7">
        <v>2946</v>
      </c>
      <c r="Q322" s="7">
        <v>2330</v>
      </c>
      <c r="R322" s="49">
        <f>VLOOKUP(H322,'Relevé T2_2019'!A2:G835,7,TRUE)</f>
        <v>0.91979999999999995</v>
      </c>
      <c r="S322" s="8">
        <v>0.79090291921249201</v>
      </c>
      <c r="T322" s="8">
        <f>VLOOKUP(H322,'Relevé T4_2018'!A2:G835,7,TRUE)</f>
        <v>0.70454545454545503</v>
      </c>
      <c r="U322" s="8">
        <f t="shared" ref="U322:U385" si="15">(S322-T322)</f>
        <v>8.6357464667036976E-2</v>
      </c>
      <c r="V322" s="8">
        <f t="shared" si="13"/>
        <v>0.20965454545454498</v>
      </c>
      <c r="W322" s="7">
        <v>2831</v>
      </c>
      <c r="X322" s="7">
        <f>VLOOKUP(H322,'Relevé T2_2019'!A2:L837,11,TRUE)</f>
        <v>2472</v>
      </c>
      <c r="Y322" s="60">
        <f>VLOOKUP(H322,Feuil1!A2:Q837,11,TRUE)</f>
        <v>2911</v>
      </c>
      <c r="Z322" s="60">
        <f t="shared" si="14"/>
        <v>8214</v>
      </c>
      <c r="AA322" s="14">
        <v>0.21502145922746799</v>
      </c>
      <c r="AB322" s="14">
        <f>VLOOKUP(H322,'Relevé T2_2019'!A2:L837,12,TRUE)</f>
        <v>-0.46918617140000002</v>
      </c>
      <c r="AC322" s="56">
        <f>VLOOKUP(H322,Feuil1!A2:Q837,12,TRUE)</f>
        <v>-0.32848904267589402</v>
      </c>
    </row>
    <row r="323" spans="1:29" ht="27.6" x14ac:dyDescent="0.25">
      <c r="A323" s="5" t="s">
        <v>44</v>
      </c>
      <c r="B323" s="5" t="str">
        <f>VLOOKUP(C323,'Correspondance DEP_REGION'!1:102,2,FALSE)</f>
        <v>GRAND EST</v>
      </c>
      <c r="C323" s="5" t="s">
        <v>229</v>
      </c>
      <c r="D323" s="6" t="s">
        <v>230</v>
      </c>
      <c r="E323" s="6" t="s">
        <v>1239</v>
      </c>
      <c r="F323" s="6" t="s">
        <v>296</v>
      </c>
      <c r="G323" s="5" t="s">
        <v>1240</v>
      </c>
      <c r="H323" s="23">
        <v>26540006900018</v>
      </c>
      <c r="I323" s="5" t="s">
        <v>71</v>
      </c>
      <c r="J323" s="5" t="s">
        <v>19</v>
      </c>
      <c r="K323" s="5"/>
      <c r="L323" s="53">
        <f>VLOOKUP(H323,Feuil1!A2:Q837,5,TRUE)</f>
        <v>1551</v>
      </c>
      <c r="M323" s="5">
        <f>VLOOKUP(H323,Feuil1!A2:Q837,6,TRUE)</f>
        <v>1279</v>
      </c>
      <c r="N323" s="49">
        <f>VLOOKUP(H323,Feuil1!A2:Q837,7,TRUE)</f>
        <v>0.8246</v>
      </c>
      <c r="O323" s="7" t="str">
        <f>VLOOKUP(H323,Feuil1!A2:Q837,4,TRUE)</f>
        <v>1</v>
      </c>
      <c r="P323" s="7">
        <v>1278</v>
      </c>
      <c r="Q323" s="7">
        <v>983</v>
      </c>
      <c r="R323" s="49">
        <f>VLOOKUP(H323,'Relevé T2_2019'!A2:G835,7,TRUE)</f>
        <v>0.81140000000000001</v>
      </c>
      <c r="S323" s="8">
        <v>0.76917057902973396</v>
      </c>
      <c r="T323" s="8">
        <f>VLOOKUP(H323,'Relevé T4_2018'!A2:G835,7,TRUE)</f>
        <v>0.86567164179104505</v>
      </c>
      <c r="U323" s="8">
        <f t="shared" si="15"/>
        <v>-9.6501062761311096E-2</v>
      </c>
      <c r="V323" s="8">
        <f t="shared" ref="V323:V386" si="16">(N323-T323)</f>
        <v>-4.1071641791045055E-2</v>
      </c>
      <c r="W323" s="7">
        <v>821</v>
      </c>
      <c r="X323" s="7">
        <f>VLOOKUP(H323,'Relevé T2_2019'!A2:L837,11,TRUE)</f>
        <v>750</v>
      </c>
      <c r="Y323" s="60">
        <f>VLOOKUP(H323,Feuil1!A2:Q837,11,TRUE)</f>
        <v>798</v>
      </c>
      <c r="Z323" s="60">
        <f t="shared" ref="Z323:Z386" si="17">SUM(W323:Y323)</f>
        <v>2369</v>
      </c>
      <c r="AA323" s="14">
        <v>-0.16480162767039699</v>
      </c>
      <c r="AB323" s="14">
        <f>VLOOKUP(H323,'Relevé T2_2019'!A2:L837,12,TRUE)</f>
        <v>-0.37965260550000002</v>
      </c>
      <c r="AC323" s="56">
        <f>VLOOKUP(H323,Feuil1!A2:Q837,12,TRUE)</f>
        <v>-0.37607505863956198</v>
      </c>
    </row>
    <row r="324" spans="1:29" x14ac:dyDescent="0.25">
      <c r="A324" s="5" t="s">
        <v>44</v>
      </c>
      <c r="B324" s="5" t="str">
        <f>VLOOKUP(C324,'Correspondance DEP_REGION'!1:102,2,FALSE)</f>
        <v>GRAND EST</v>
      </c>
      <c r="C324" s="5" t="s">
        <v>229</v>
      </c>
      <c r="D324" s="6" t="s">
        <v>230</v>
      </c>
      <c r="E324" s="6" t="s">
        <v>1246</v>
      </c>
      <c r="F324" s="6" t="s">
        <v>30</v>
      </c>
      <c r="G324" s="5" t="s">
        <v>1247</v>
      </c>
      <c r="H324" s="23">
        <v>26540018400015</v>
      </c>
      <c r="I324" s="5" t="s">
        <v>18</v>
      </c>
      <c r="J324" s="5" t="s">
        <v>19</v>
      </c>
      <c r="K324" s="5"/>
      <c r="L324" s="53">
        <f>VLOOKUP(H324,Feuil1!A2:Q837,5,TRUE)</f>
        <v>2902</v>
      </c>
      <c r="M324" s="5">
        <f>VLOOKUP(H324,Feuil1!A2:Q837,6,TRUE)</f>
        <v>2465</v>
      </c>
      <c r="N324" s="49">
        <f>VLOOKUP(H324,Feuil1!A2:Q837,7,TRUE)</f>
        <v>0.84940000000000004</v>
      </c>
      <c r="O324" s="7" t="str">
        <f>VLOOKUP(H324,Feuil1!A2:Q837,4,TRUE)</f>
        <v>1</v>
      </c>
      <c r="P324" s="7">
        <v>1373</v>
      </c>
      <c r="Q324" s="7">
        <v>925</v>
      </c>
      <c r="R324" s="49">
        <f>VLOOKUP(H324,'Relevé T2_2019'!A2:G835,7,TRUE)</f>
        <v>0.86839999999999995</v>
      </c>
      <c r="S324" s="8">
        <v>0.67370721048798299</v>
      </c>
      <c r="T324" s="8">
        <f>VLOOKUP(H324,'Relevé T4_2018'!A2:G835,7,TRUE)</f>
        <v>0.88374750071408203</v>
      </c>
      <c r="U324" s="8">
        <f t="shared" si="15"/>
        <v>-0.21004029022609905</v>
      </c>
      <c r="V324" s="8">
        <f t="shared" si="16"/>
        <v>-3.4347500714081991E-2</v>
      </c>
      <c r="W324" s="7">
        <v>1816</v>
      </c>
      <c r="X324" s="7">
        <f>VLOOKUP(H324,'Relevé T2_2019'!A2:L837,11,TRUE)</f>
        <v>1503</v>
      </c>
      <c r="Y324" s="60">
        <f>VLOOKUP(H324,Feuil1!A2:Q837,11,TRUE)</f>
        <v>1458</v>
      </c>
      <c r="Z324" s="60">
        <f t="shared" si="17"/>
        <v>4777</v>
      </c>
      <c r="AA324" s="14">
        <v>0.96324324324324295</v>
      </c>
      <c r="AB324" s="14">
        <f>VLOOKUP(H324,'Relevé T2_2019'!A2:L837,12,TRUE)</f>
        <v>-0.4653148346</v>
      </c>
      <c r="AC324" s="56">
        <f>VLOOKUP(H324,Feuil1!A2:Q837,12,TRUE)</f>
        <v>-0.40851926977687603</v>
      </c>
    </row>
    <row r="325" spans="1:29" x14ac:dyDescent="0.25">
      <c r="A325" s="5" t="s">
        <v>44</v>
      </c>
      <c r="B325" s="5" t="str">
        <f>VLOOKUP(C325,'Correspondance DEP_REGION'!1:102,2,FALSE)</f>
        <v>GRAND EST</v>
      </c>
      <c r="C325" s="5" t="s">
        <v>229</v>
      </c>
      <c r="D325" s="6" t="s">
        <v>230</v>
      </c>
      <c r="E325" s="6" t="s">
        <v>231</v>
      </c>
      <c r="F325" s="6" t="s">
        <v>232</v>
      </c>
      <c r="G325" s="5" t="s">
        <v>233</v>
      </c>
      <c r="H325" s="23">
        <v>20004216600013</v>
      </c>
      <c r="I325" s="5" t="s">
        <v>18</v>
      </c>
      <c r="J325" s="5" t="s">
        <v>19</v>
      </c>
      <c r="K325" s="5" t="s">
        <v>9</v>
      </c>
      <c r="L325" s="53">
        <f>VLOOKUP(H325,Feuil1!A2:Q837,5,TRUE)</f>
        <v>30452</v>
      </c>
      <c r="M325" s="5">
        <f>VLOOKUP(H325,Feuil1!A2:Q837,6,TRUE)</f>
        <v>22658</v>
      </c>
      <c r="N325" s="49">
        <f>VLOOKUP(H325,Feuil1!A2:Q837,7,TRUE)</f>
        <v>0.74409999999999998</v>
      </c>
      <c r="O325" s="7" t="str">
        <f>VLOOKUP(H325,Feuil1!A2:Q837,4,TRUE)</f>
        <v>0</v>
      </c>
      <c r="P325" s="7">
        <v>16894</v>
      </c>
      <c r="Q325" s="7">
        <v>6859</v>
      </c>
      <c r="R325" s="49">
        <f>VLOOKUP(H325,'Relevé T2_2019'!A2:G835,7,TRUE)</f>
        <v>0.62329999999999997</v>
      </c>
      <c r="S325" s="8">
        <v>0.40600213093405901</v>
      </c>
      <c r="T325" s="8">
        <f>VLOOKUP(H325,'Relevé T4_2018'!A2:G835,7,TRUE)</f>
        <v>0</v>
      </c>
      <c r="U325" s="8">
        <f t="shared" si="15"/>
        <v>0.40600213093405901</v>
      </c>
      <c r="V325" s="8">
        <f t="shared" si="16"/>
        <v>0.74409999999999998</v>
      </c>
      <c r="W325" s="7">
        <v>20138</v>
      </c>
      <c r="X325" s="7">
        <f>VLOOKUP(H325,'Relevé T2_2019'!A2:L837,11,TRUE)</f>
        <v>18523</v>
      </c>
      <c r="Y325" s="60">
        <f>VLOOKUP(H325,Feuil1!A2:Q837,11,TRUE)</f>
        <v>20454</v>
      </c>
      <c r="Z325" s="60">
        <f t="shared" si="17"/>
        <v>59115</v>
      </c>
      <c r="AA325" s="14">
        <v>1.9359965009476601</v>
      </c>
      <c r="AB325" s="14">
        <f>VLOOKUP(H325,'Relevé T2_2019'!A2:L837,12,TRUE)</f>
        <v>0.22693250309999999</v>
      </c>
      <c r="AC325" s="56">
        <f>VLOOKUP(H325,Feuil1!A2:Q837,12,TRUE)</f>
        <v>-9.7272486538970804E-2</v>
      </c>
    </row>
    <row r="326" spans="1:29" ht="27.6" x14ac:dyDescent="0.25">
      <c r="A326" s="5" t="s">
        <v>44</v>
      </c>
      <c r="B326" s="5" t="str">
        <f>VLOOKUP(C326,'Correspondance DEP_REGION'!1:102,2,FALSE)</f>
        <v>GRAND EST</v>
      </c>
      <c r="C326" s="5" t="s">
        <v>229</v>
      </c>
      <c r="D326" s="6" t="s">
        <v>230</v>
      </c>
      <c r="E326" s="6" t="s">
        <v>1241</v>
      </c>
      <c r="F326" s="6" t="s">
        <v>621</v>
      </c>
      <c r="G326" s="5" t="s">
        <v>1242</v>
      </c>
      <c r="H326" s="23">
        <v>26540011900011</v>
      </c>
      <c r="I326" s="5" t="s">
        <v>18</v>
      </c>
      <c r="J326" s="5" t="s">
        <v>19</v>
      </c>
      <c r="K326" s="5"/>
      <c r="L326" s="53">
        <f>VLOOKUP(H326,Feuil1!A2:Q837,5,TRUE)</f>
        <v>5133</v>
      </c>
      <c r="M326" s="5">
        <f>VLOOKUP(H326,Feuil1!A2:Q837,6,TRUE)</f>
        <v>1636</v>
      </c>
      <c r="N326" s="49">
        <f>VLOOKUP(H326,Feuil1!A2:Q837,7,TRUE)</f>
        <v>0.31869999999999998</v>
      </c>
      <c r="O326" s="7" t="str">
        <f>VLOOKUP(H326,Feuil1!A2:Q837,4,TRUE)</f>
        <v>0</v>
      </c>
      <c r="P326" s="7">
        <v>3410</v>
      </c>
      <c r="Q326" s="7">
        <v>1080</v>
      </c>
      <c r="R326" s="49">
        <f>VLOOKUP(H326,'Relevé T2_2019'!A2:G835,7,TRUE)</f>
        <v>0.37230000000000002</v>
      </c>
      <c r="S326" s="8">
        <v>0.31671554252199402</v>
      </c>
      <c r="T326" s="8">
        <f>VLOOKUP(H326,'Relevé T4_2018'!A2:G835,7,TRUE)</f>
        <v>0.32196710075394103</v>
      </c>
      <c r="U326" s="8">
        <f t="shared" si="15"/>
        <v>-5.2515582319470067E-3</v>
      </c>
      <c r="V326" s="8">
        <f t="shared" si="16"/>
        <v>-3.2671007539410435E-3</v>
      </c>
      <c r="W326" s="7">
        <v>2427</v>
      </c>
      <c r="X326" s="7">
        <f>VLOOKUP(H326,'Relevé T2_2019'!A2:L837,11,TRUE)</f>
        <v>2280</v>
      </c>
      <c r="Y326" s="60">
        <f>VLOOKUP(H326,Feuil1!A2:Q837,11,TRUE)</f>
        <v>2570</v>
      </c>
      <c r="Z326" s="60">
        <f t="shared" si="17"/>
        <v>7277</v>
      </c>
      <c r="AA326" s="14">
        <v>1.24722222222222</v>
      </c>
      <c r="AB326" s="14">
        <f>VLOOKUP(H326,'Relevé T2_2019'!A2:L837,12,TRUE)</f>
        <v>0.216</v>
      </c>
      <c r="AC326" s="56">
        <f>VLOOKUP(H326,Feuil1!A2:Q837,12,TRUE)</f>
        <v>0.570904645476773</v>
      </c>
    </row>
    <row r="327" spans="1:29" x14ac:dyDescent="0.25">
      <c r="A327" s="5" t="s">
        <v>44</v>
      </c>
      <c r="B327" s="5" t="str">
        <f>VLOOKUP(C327,'Correspondance DEP_REGION'!1:102,2,FALSE)</f>
        <v>GRAND EST</v>
      </c>
      <c r="C327" s="5" t="s">
        <v>217</v>
      </c>
      <c r="D327" s="6" t="s">
        <v>218</v>
      </c>
      <c r="E327" s="6" t="s">
        <v>1254</v>
      </c>
      <c r="F327" s="6" t="s">
        <v>666</v>
      </c>
      <c r="G327" s="5" t="s">
        <v>1255</v>
      </c>
      <c r="H327" s="23">
        <v>26550002500019</v>
      </c>
      <c r="I327" s="5" t="s">
        <v>57</v>
      </c>
      <c r="J327" s="5" t="s">
        <v>19</v>
      </c>
      <c r="K327" s="5"/>
      <c r="L327" s="53">
        <f>VLOOKUP(H327,Feuil1!A2:Q837,5,TRUE)</f>
        <v>1449</v>
      </c>
      <c r="M327" s="5">
        <f>VLOOKUP(H327,Feuil1!A2:Q837,6,TRUE)</f>
        <v>1443</v>
      </c>
      <c r="N327" s="49">
        <f>VLOOKUP(H327,Feuil1!A2:Q837,7,TRUE)</f>
        <v>0.99590000000000001</v>
      </c>
      <c r="O327" s="7" t="str">
        <f>VLOOKUP(H327,Feuil1!A2:Q837,4,TRUE)</f>
        <v>1</v>
      </c>
      <c r="P327" s="7">
        <v>772</v>
      </c>
      <c r="Q327" s="7">
        <v>725</v>
      </c>
      <c r="R327" s="49">
        <f>VLOOKUP(H327,'Relevé T2_2019'!A2:G835,7,TRUE)</f>
        <v>0.98929999999999996</v>
      </c>
      <c r="S327" s="8">
        <v>0.93911917098445596</v>
      </c>
      <c r="T327" s="8">
        <f>VLOOKUP(H327,'Relevé T4_2018'!A2:G835,7,TRUE)</f>
        <v>0.97689153932165507</v>
      </c>
      <c r="U327" s="8">
        <f t="shared" si="15"/>
        <v>-3.7772368337199103E-2</v>
      </c>
      <c r="V327" s="8">
        <f t="shared" si="16"/>
        <v>1.9008460678344941E-2</v>
      </c>
      <c r="W327" s="7">
        <v>214</v>
      </c>
      <c r="X327" s="7">
        <f>VLOOKUP(H327,'Relevé T2_2019'!A2:L837,11,TRUE)</f>
        <v>117</v>
      </c>
      <c r="Y327" s="60">
        <f>VLOOKUP(H327,Feuil1!A2:Q837,11,TRUE)</f>
        <v>225</v>
      </c>
      <c r="Z327" s="60">
        <f t="shared" si="17"/>
        <v>556</v>
      </c>
      <c r="AA327" s="14">
        <v>-0.70482758620689701</v>
      </c>
      <c r="AB327" s="14">
        <f>VLOOKUP(H327,'Relevé T2_2019'!A2:L837,12,TRUE)</f>
        <v>-0.91546242769999997</v>
      </c>
      <c r="AC327" s="56">
        <f>VLOOKUP(H327,Feuil1!A2:Q837,12,TRUE)</f>
        <v>-0.84407484407484401</v>
      </c>
    </row>
    <row r="328" spans="1:29" x14ac:dyDescent="0.25">
      <c r="A328" s="5" t="s">
        <v>44</v>
      </c>
      <c r="B328" s="5" t="str">
        <f>VLOOKUP(C328,'Correspondance DEP_REGION'!1:102,2,FALSE)</f>
        <v>GRAND EST</v>
      </c>
      <c r="C328" s="5" t="s">
        <v>217</v>
      </c>
      <c r="D328" s="6" t="s">
        <v>218</v>
      </c>
      <c r="E328" s="6" t="s">
        <v>1254</v>
      </c>
      <c r="F328" s="6" t="s">
        <v>1215</v>
      </c>
      <c r="G328" s="5" t="s">
        <v>1257</v>
      </c>
      <c r="H328" s="23">
        <v>26550004100016</v>
      </c>
      <c r="I328" s="5" t="s">
        <v>57</v>
      </c>
      <c r="J328" s="5" t="s">
        <v>19</v>
      </c>
      <c r="K328" s="5"/>
      <c r="L328" s="53">
        <f>VLOOKUP(H328,Feuil1!A2:Q837,5,TRUE)</f>
        <v>388</v>
      </c>
      <c r="M328" s="5">
        <f>VLOOKUP(H328,Feuil1!A2:Q837,6,TRUE)</f>
        <v>377</v>
      </c>
      <c r="N328" s="49">
        <f>VLOOKUP(H328,Feuil1!A2:Q837,7,TRUE)</f>
        <v>0.97160000000000002</v>
      </c>
      <c r="O328" s="7" t="str">
        <f>VLOOKUP(H328,Feuil1!A2:Q837,4,TRUE)</f>
        <v>1</v>
      </c>
      <c r="P328" s="7">
        <v>438</v>
      </c>
      <c r="Q328" s="7">
        <v>372</v>
      </c>
      <c r="R328" s="49">
        <f>VLOOKUP(H328,'Relevé T2_2019'!A2:G835,7,TRUE)</f>
        <v>0.93430000000000002</v>
      </c>
      <c r="S328" s="8">
        <v>0.84931506849315097</v>
      </c>
      <c r="T328" s="8">
        <f>VLOOKUP(H328,'Relevé T4_2018'!A2:G835,7,TRUE)</f>
        <v>0.8418367346938771</v>
      </c>
      <c r="U328" s="8">
        <f t="shared" si="15"/>
        <v>7.478333799273873E-3</v>
      </c>
      <c r="V328" s="8">
        <f t="shared" si="16"/>
        <v>0.12976326530612292</v>
      </c>
      <c r="W328" s="7">
        <v>208</v>
      </c>
      <c r="X328" s="7">
        <f>VLOOKUP(H328,'Relevé T2_2019'!A2:L837,11,TRUE)</f>
        <v>51</v>
      </c>
      <c r="Y328" s="60">
        <f>VLOOKUP(H328,Feuil1!A2:Q837,11,TRUE)</f>
        <v>59</v>
      </c>
      <c r="Z328" s="60">
        <f t="shared" si="17"/>
        <v>318</v>
      </c>
      <c r="AA328" s="14">
        <v>-0.44086021505376399</v>
      </c>
      <c r="AB328" s="14">
        <f>VLOOKUP(H328,'Relevé T2_2019'!A2:L837,12,TRUE)</f>
        <v>-0.83706070290000001</v>
      </c>
      <c r="AC328" s="56">
        <f>VLOOKUP(H328,Feuil1!A2:Q837,12,TRUE)</f>
        <v>-0.843501326259947</v>
      </c>
    </row>
    <row r="329" spans="1:29" x14ac:dyDescent="0.25">
      <c r="A329" s="5" t="s">
        <v>44</v>
      </c>
      <c r="B329" s="5" t="str">
        <f>VLOOKUP(C329,'Correspondance DEP_REGION'!1:102,2,FALSE)</f>
        <v>GRAND EST</v>
      </c>
      <c r="C329" s="5" t="s">
        <v>217</v>
      </c>
      <c r="D329" s="6" t="s">
        <v>218</v>
      </c>
      <c r="E329" s="6" t="s">
        <v>219</v>
      </c>
      <c r="F329" s="6" t="s">
        <v>98</v>
      </c>
      <c r="G329" s="5" t="s">
        <v>220</v>
      </c>
      <c r="H329" s="23">
        <v>20003978200012</v>
      </c>
      <c r="I329" s="5" t="s">
        <v>18</v>
      </c>
      <c r="J329" s="5" t="s">
        <v>19</v>
      </c>
      <c r="K329" s="5" t="s">
        <v>9</v>
      </c>
      <c r="L329" s="53">
        <f>VLOOKUP(H329,Feuil1!A2:Q837,5,TRUE)</f>
        <v>5404</v>
      </c>
      <c r="M329" s="5">
        <f>VLOOKUP(H329,Feuil1!A2:Q837,6,TRUE)</f>
        <v>4778</v>
      </c>
      <c r="N329" s="49">
        <f>VLOOKUP(H329,Feuil1!A2:Q837,7,TRUE)</f>
        <v>0.88419999999999999</v>
      </c>
      <c r="O329" s="7" t="str">
        <f>VLOOKUP(H329,Feuil1!A2:Q837,4,TRUE)</f>
        <v>1</v>
      </c>
      <c r="P329" s="7">
        <v>2980</v>
      </c>
      <c r="Q329" s="7">
        <v>2401</v>
      </c>
      <c r="R329" s="49">
        <f>VLOOKUP(H329,'Relevé T2_2019'!A2:G835,7,TRUE)</f>
        <v>0.87250000000000005</v>
      </c>
      <c r="S329" s="8">
        <v>0.80570469798657696</v>
      </c>
      <c r="T329" s="8">
        <f>VLOOKUP(H329,'Relevé T4_2018'!A2:G835,7,TRUE)</f>
        <v>0.89002779708130608</v>
      </c>
      <c r="U329" s="8">
        <f t="shared" si="15"/>
        <v>-8.4323099094729126E-2</v>
      </c>
      <c r="V329" s="8">
        <f t="shared" si="16"/>
        <v>-5.8277970813060964E-3</v>
      </c>
      <c r="W329" s="7">
        <v>4084</v>
      </c>
      <c r="X329" s="7">
        <f>VLOOKUP(H329,'Relevé T2_2019'!A2:L837,11,TRUE)</f>
        <v>3505</v>
      </c>
      <c r="Y329" s="60">
        <f>VLOOKUP(H329,Feuil1!A2:Q837,11,TRUE)</f>
        <v>3714</v>
      </c>
      <c r="Z329" s="60">
        <f t="shared" si="17"/>
        <v>11303</v>
      </c>
      <c r="AA329" s="14">
        <v>0.70095793419408603</v>
      </c>
      <c r="AB329" s="14">
        <f>VLOOKUP(H329,'Relevé T2_2019'!A2:L837,12,TRUE)</f>
        <v>-0.16706273760000001</v>
      </c>
      <c r="AC329" s="56">
        <f>VLOOKUP(H329,Feuil1!A2:Q837,12,TRUE)</f>
        <v>-0.22268731686898299</v>
      </c>
    </row>
    <row r="330" spans="1:29" ht="27.6" x14ac:dyDescent="0.25">
      <c r="A330" s="5" t="s">
        <v>44</v>
      </c>
      <c r="B330" s="5" t="str">
        <f>VLOOKUP(C330,'Correspondance DEP_REGION'!1:102,2,FALSE)</f>
        <v>GRAND EST</v>
      </c>
      <c r="C330" s="5" t="s">
        <v>217</v>
      </c>
      <c r="D330" s="6" t="s">
        <v>218</v>
      </c>
      <c r="E330" s="6" t="s">
        <v>219</v>
      </c>
      <c r="F330" s="6" t="s">
        <v>227</v>
      </c>
      <c r="G330" s="5" t="s">
        <v>1256</v>
      </c>
      <c r="H330" s="23">
        <v>26550003300013</v>
      </c>
      <c r="I330" s="5" t="s">
        <v>71</v>
      </c>
      <c r="J330" s="5"/>
      <c r="K330" s="5"/>
      <c r="L330" s="53">
        <f>VLOOKUP(H330,Feuil1!A2:Q837,5,TRUE)</f>
        <v>1875</v>
      </c>
      <c r="M330" s="5">
        <f>VLOOKUP(H330,Feuil1!A2:Q837,6,TRUE)</f>
        <v>1807</v>
      </c>
      <c r="N330" s="49">
        <f>VLOOKUP(H330,Feuil1!A2:Q837,7,TRUE)</f>
        <v>0.9637</v>
      </c>
      <c r="O330" s="7" t="str">
        <f>VLOOKUP(H330,Feuil1!A2:Q837,4,TRUE)</f>
        <v>1</v>
      </c>
      <c r="P330" s="7">
        <v>1216</v>
      </c>
      <c r="Q330" s="7">
        <v>880</v>
      </c>
      <c r="R330" s="49">
        <f>VLOOKUP(H330,'Relevé T2_2019'!A2:G835,7,TRUE)</f>
        <v>0.84470000000000001</v>
      </c>
      <c r="S330" s="8">
        <v>0.72368421052631604</v>
      </c>
      <c r="T330" s="8">
        <f>VLOOKUP(H330,'Relevé T4_2018'!A2:G835,7,TRUE)</f>
        <v>0.77178975382568205</v>
      </c>
      <c r="U330" s="8">
        <f t="shared" si="15"/>
        <v>-4.8105543299366005E-2</v>
      </c>
      <c r="V330" s="8">
        <f t="shared" si="16"/>
        <v>0.19191024617431796</v>
      </c>
      <c r="W330" s="7">
        <v>894</v>
      </c>
      <c r="X330" s="7">
        <f>VLOOKUP(H330,'Relevé T2_2019'!A2:L837,11,TRUE)</f>
        <v>867</v>
      </c>
      <c r="Y330" s="60">
        <f>VLOOKUP(H330,Feuil1!A2:Q837,11,TRUE)</f>
        <v>946</v>
      </c>
      <c r="Z330" s="60">
        <f t="shared" si="17"/>
        <v>2707</v>
      </c>
      <c r="AA330" s="14">
        <v>1.5909090909090901E-2</v>
      </c>
      <c r="AB330" s="14">
        <f>VLOOKUP(H330,'Relevé T2_2019'!A2:L837,12,TRUE)</f>
        <v>-0.37982832620000001</v>
      </c>
      <c r="AC330" s="56">
        <f>VLOOKUP(H330,Feuil1!A2:Q837,12,TRUE)</f>
        <v>-0.47648035417819601</v>
      </c>
    </row>
    <row r="331" spans="1:29" x14ac:dyDescent="0.25">
      <c r="A331" s="5" t="s">
        <v>44</v>
      </c>
      <c r="B331" s="5" t="str">
        <f>VLOOKUP(C331,'Correspondance DEP_REGION'!1:102,2,FALSE)</f>
        <v>GRAND EST</v>
      </c>
      <c r="C331" s="5" t="s">
        <v>116</v>
      </c>
      <c r="D331" s="6" t="s">
        <v>117</v>
      </c>
      <c r="E331" s="6" t="s">
        <v>1288</v>
      </c>
      <c r="F331" s="6" t="s">
        <v>63</v>
      </c>
      <c r="G331" s="5" t="s">
        <v>1289</v>
      </c>
      <c r="H331" s="23">
        <v>26570015300017</v>
      </c>
      <c r="I331" s="5" t="s">
        <v>65</v>
      </c>
      <c r="J331" s="5"/>
      <c r="K331" s="5"/>
      <c r="L331" s="53">
        <f>VLOOKUP(H331,Feuil1!A2:Q837,5,TRUE)</f>
        <v>910</v>
      </c>
      <c r="M331" s="5">
        <f>VLOOKUP(H331,Feuil1!A2:Q837,6,TRUE)</f>
        <v>910</v>
      </c>
      <c r="N331" s="49">
        <f>VLOOKUP(H331,Feuil1!A2:Q837,7,TRUE)</f>
        <v>1</v>
      </c>
      <c r="O331" s="7" t="str">
        <f>VLOOKUP(H331,Feuil1!A2:Q837,4,TRUE)</f>
        <v>1</v>
      </c>
      <c r="P331" s="7">
        <v>767</v>
      </c>
      <c r="Q331" s="7">
        <v>767</v>
      </c>
      <c r="R331" s="49">
        <f>VLOOKUP(H331,'Relevé T2_2019'!A2:G835,7,TRUE)</f>
        <v>1</v>
      </c>
      <c r="S331" s="8">
        <v>1</v>
      </c>
      <c r="T331" s="8">
        <f>VLOOKUP(H331,'Relevé T4_2018'!A2:G835,7,TRUE)</f>
        <v>1</v>
      </c>
      <c r="U331" s="8">
        <f t="shared" si="15"/>
        <v>0</v>
      </c>
      <c r="V331" s="8">
        <f t="shared" si="16"/>
        <v>0</v>
      </c>
      <c r="W331" s="7">
        <v>913</v>
      </c>
      <c r="X331" s="7">
        <f>VLOOKUP(H331,'Relevé T2_2019'!A2:L837,11,TRUE)</f>
        <v>825</v>
      </c>
      <c r="Y331" s="60">
        <f>VLOOKUP(H331,Feuil1!A2:Q837,11,TRUE)</f>
        <v>857</v>
      </c>
      <c r="Z331" s="60">
        <f t="shared" si="17"/>
        <v>2595</v>
      </c>
      <c r="AA331" s="14">
        <v>0.19035202086049499</v>
      </c>
      <c r="AB331" s="14">
        <f>VLOOKUP(H331,'Relevé T2_2019'!A2:L837,12,TRUE)</f>
        <v>-0.17664670660000001</v>
      </c>
      <c r="AC331" s="56">
        <f>VLOOKUP(H331,Feuil1!A2:Q837,12,TRUE)</f>
        <v>-5.8241758241758299E-2</v>
      </c>
    </row>
    <row r="332" spans="1:29" x14ac:dyDescent="0.25">
      <c r="A332" s="5" t="s">
        <v>44</v>
      </c>
      <c r="B332" s="5" t="str">
        <f>VLOOKUP(C332,'Correspondance DEP_REGION'!1:102,2,FALSE)</f>
        <v>GRAND EST</v>
      </c>
      <c r="C332" s="5" t="s">
        <v>116</v>
      </c>
      <c r="D332" s="6" t="s">
        <v>117</v>
      </c>
      <c r="E332" s="6" t="s">
        <v>1248</v>
      </c>
      <c r="F332" s="6" t="s">
        <v>488</v>
      </c>
      <c r="G332" s="5" t="s">
        <v>1282</v>
      </c>
      <c r="H332" s="23">
        <v>26570002100016</v>
      </c>
      <c r="I332" s="5" t="s">
        <v>57</v>
      </c>
      <c r="J332" s="5" t="s">
        <v>19</v>
      </c>
      <c r="K332" s="5"/>
      <c r="L332" s="53">
        <f>VLOOKUP(H332,Feuil1!A2:Q837,5,TRUE)</f>
        <v>2146</v>
      </c>
      <c r="M332" s="5">
        <f>VLOOKUP(H332,Feuil1!A2:Q837,6,TRUE)</f>
        <v>2143</v>
      </c>
      <c r="N332" s="49">
        <f>VLOOKUP(H332,Feuil1!A2:Q837,7,TRUE)</f>
        <v>0.99860000000000004</v>
      </c>
      <c r="O332" s="7" t="str">
        <f>VLOOKUP(H332,Feuil1!A2:Q837,4,TRUE)</f>
        <v>1</v>
      </c>
      <c r="P332" s="7">
        <v>1731</v>
      </c>
      <c r="Q332" s="7">
        <v>1726</v>
      </c>
      <c r="R332" s="49">
        <f>VLOOKUP(H332,'Relevé T2_2019'!A2:G835,7,TRUE)</f>
        <v>0.99790000000000001</v>
      </c>
      <c r="S332" s="8">
        <v>0.99711149624494499</v>
      </c>
      <c r="T332" s="8">
        <f>VLOOKUP(H332,'Relevé T4_2018'!A2:G835,7,TRUE)</f>
        <v>0.99573643410852708</v>
      </c>
      <c r="U332" s="8">
        <f t="shared" si="15"/>
        <v>1.375062136417915E-3</v>
      </c>
      <c r="V332" s="8">
        <f t="shared" si="16"/>
        <v>2.8635658914729634E-3</v>
      </c>
      <c r="W332" s="7">
        <v>1042</v>
      </c>
      <c r="X332" s="7">
        <f>VLOOKUP(H332,'Relevé T2_2019'!A2:L837,11,TRUE)</f>
        <v>841</v>
      </c>
      <c r="Y332" s="60">
        <f>VLOOKUP(H332,Feuil1!A2:Q837,11,TRUE)</f>
        <v>1035</v>
      </c>
      <c r="Z332" s="60">
        <f t="shared" si="17"/>
        <v>2918</v>
      </c>
      <c r="AA332" s="14">
        <v>-0.39629200463499398</v>
      </c>
      <c r="AB332" s="14">
        <f>VLOOKUP(H332,'Relevé T2_2019'!A2:L837,12,TRUE)</f>
        <v>-0.63874570450000001</v>
      </c>
      <c r="AC332" s="56">
        <f>VLOOKUP(H332,Feuil1!A2:Q837,12,TRUE)</f>
        <v>-0.51703219785347598</v>
      </c>
    </row>
    <row r="333" spans="1:29" x14ac:dyDescent="0.25">
      <c r="A333" s="5" t="s">
        <v>44</v>
      </c>
      <c r="B333" s="5" t="str">
        <f>VLOOKUP(C333,'Correspondance DEP_REGION'!1:102,2,FALSE)</f>
        <v>GRAND EST</v>
      </c>
      <c r="C333" s="5" t="s">
        <v>116</v>
      </c>
      <c r="D333" s="6" t="s">
        <v>117</v>
      </c>
      <c r="E333" s="6" t="s">
        <v>1283</v>
      </c>
      <c r="F333" s="6" t="s">
        <v>422</v>
      </c>
      <c r="G333" s="5" t="s">
        <v>1284</v>
      </c>
      <c r="H333" s="23">
        <v>26570005400074</v>
      </c>
      <c r="I333" s="5" t="s">
        <v>57</v>
      </c>
      <c r="J333" s="5" t="s">
        <v>19</v>
      </c>
      <c r="K333" s="5" t="s">
        <v>9</v>
      </c>
      <c r="L333" s="53">
        <f>VLOOKUP(H333,Feuil1!A2:Q837,5,TRUE)</f>
        <v>4904</v>
      </c>
      <c r="M333" s="5">
        <f>VLOOKUP(H333,Feuil1!A2:Q837,6,TRUE)</f>
        <v>4850</v>
      </c>
      <c r="N333" s="49">
        <f>VLOOKUP(H333,Feuil1!A2:Q837,7,TRUE)</f>
        <v>0.98899999999999999</v>
      </c>
      <c r="O333" s="7" t="str">
        <f>VLOOKUP(H333,Feuil1!A2:Q837,4,TRUE)</f>
        <v>0</v>
      </c>
      <c r="P333" s="7">
        <v>3509</v>
      </c>
      <c r="Q333" s="7">
        <v>3450</v>
      </c>
      <c r="R333" s="49">
        <f>VLOOKUP(H333,'Relevé T2_2019'!A2:G835,7,TRUE)</f>
        <v>0.98960000000000004</v>
      </c>
      <c r="S333" s="8">
        <v>0.98318609290396097</v>
      </c>
      <c r="T333" s="8">
        <f>VLOOKUP(H333,'Relevé T4_2018'!A2:G835,7,TRUE)</f>
        <v>0.38210197710718002</v>
      </c>
      <c r="U333" s="8">
        <f t="shared" si="15"/>
        <v>0.601084115796781</v>
      </c>
      <c r="V333" s="8">
        <f t="shared" si="16"/>
        <v>0.60689802289282002</v>
      </c>
      <c r="W333" s="7">
        <v>2962</v>
      </c>
      <c r="X333" s="7">
        <f>VLOOKUP(H333,'Relevé T2_2019'!A2:L837,11,TRUE)</f>
        <v>2796</v>
      </c>
      <c r="Y333" s="60">
        <f>VLOOKUP(H333,Feuil1!A2:Q837,11,TRUE)</f>
        <v>3068</v>
      </c>
      <c r="Z333" s="60">
        <f t="shared" si="17"/>
        <v>8826</v>
      </c>
      <c r="AA333" s="14">
        <v>-0.14144927536231899</v>
      </c>
      <c r="AB333" s="14">
        <f>VLOOKUP(H333,'Relevé T2_2019'!A2:L837,12,TRUE)</f>
        <v>-0.46742857139999999</v>
      </c>
      <c r="AC333" s="56">
        <f>VLOOKUP(H333,Feuil1!A2:Q837,12,TRUE)</f>
        <v>-0.36742268041237103</v>
      </c>
    </row>
    <row r="334" spans="1:29" ht="27.6" x14ac:dyDescent="0.25">
      <c r="A334" s="5" t="s">
        <v>44</v>
      </c>
      <c r="B334" s="5" t="str">
        <f>VLOOKUP(C334,'Correspondance DEP_REGION'!1:102,2,FALSE)</f>
        <v>GRAND EST</v>
      </c>
      <c r="C334" s="5" t="s">
        <v>116</v>
      </c>
      <c r="D334" s="6" t="s">
        <v>117</v>
      </c>
      <c r="E334" s="6" t="s">
        <v>1248</v>
      </c>
      <c r="F334" s="6" t="s">
        <v>1293</v>
      </c>
      <c r="G334" s="5" t="s">
        <v>1294</v>
      </c>
      <c r="H334" s="23">
        <v>26570304100029</v>
      </c>
      <c r="I334" s="5" t="s">
        <v>65</v>
      </c>
      <c r="J334" s="5"/>
      <c r="K334" s="5"/>
      <c r="L334" s="53">
        <f>VLOOKUP(H334,Feuil1!A2:Q837,5,TRUE)</f>
        <v>877</v>
      </c>
      <c r="M334" s="5">
        <f>VLOOKUP(H334,Feuil1!A2:Q837,6,TRUE)</f>
        <v>874</v>
      </c>
      <c r="N334" s="49">
        <f>VLOOKUP(H334,Feuil1!A2:Q837,7,TRUE)</f>
        <v>0.99660000000000004</v>
      </c>
      <c r="O334" s="7" t="str">
        <f>VLOOKUP(H334,Feuil1!A2:Q837,4,TRUE)</f>
        <v>1</v>
      </c>
      <c r="P334" s="7">
        <v>455</v>
      </c>
      <c r="Q334" s="7">
        <v>447</v>
      </c>
      <c r="R334" s="49">
        <f>VLOOKUP(H334,'Relevé T2_2019'!A2:G835,7,TRUE)</f>
        <v>0.99650000000000005</v>
      </c>
      <c r="S334" s="8">
        <v>0.98241758241758204</v>
      </c>
      <c r="T334" s="8">
        <f>VLOOKUP(H334,'Relevé T4_2018'!A2:G835,7,TRUE)</f>
        <v>0.99510284035259511</v>
      </c>
      <c r="U334" s="8">
        <f t="shared" si="15"/>
        <v>-1.2685257935013072E-2</v>
      </c>
      <c r="V334" s="8">
        <f t="shared" si="16"/>
        <v>1.4971596474049331E-3</v>
      </c>
      <c r="W334" s="7">
        <v>664</v>
      </c>
      <c r="X334" s="7">
        <f>VLOOKUP(H334,'Relevé T2_2019'!A2:L837,11,TRUE)</f>
        <v>634</v>
      </c>
      <c r="Y334" s="60">
        <f>VLOOKUP(H334,Feuil1!A2:Q837,11,TRUE)</f>
        <v>598</v>
      </c>
      <c r="Z334" s="60">
        <f t="shared" si="17"/>
        <v>1896</v>
      </c>
      <c r="AA334" s="14">
        <v>0.485458612975391</v>
      </c>
      <c r="AB334" s="14">
        <f>VLOOKUP(H334,'Relevé T2_2019'!A2:L837,12,TRUE)</f>
        <v>-0.25147579689999999</v>
      </c>
      <c r="AC334" s="56">
        <f>VLOOKUP(H334,Feuil1!A2:Q837,12,TRUE)</f>
        <v>-0.31578947368421101</v>
      </c>
    </row>
    <row r="335" spans="1:29" x14ac:dyDescent="0.25">
      <c r="A335" s="5" t="s">
        <v>44</v>
      </c>
      <c r="B335" s="5" t="str">
        <f>VLOOKUP(C335,'Correspondance DEP_REGION'!1:102,2,FALSE)</f>
        <v>GRAND EST</v>
      </c>
      <c r="C335" s="5" t="s">
        <v>116</v>
      </c>
      <c r="D335" s="6" t="s">
        <v>117</v>
      </c>
      <c r="E335" s="6" t="s">
        <v>1295</v>
      </c>
      <c r="F335" s="6" t="s">
        <v>739</v>
      </c>
      <c r="G335" s="5" t="s">
        <v>1296</v>
      </c>
      <c r="H335" s="23">
        <v>26570313200018</v>
      </c>
      <c r="I335" s="5" t="s">
        <v>57</v>
      </c>
      <c r="J335" s="5" t="s">
        <v>19</v>
      </c>
      <c r="K335" s="5"/>
      <c r="L335" s="53">
        <f>VLOOKUP(H335,Feuil1!A2:Q837,5,TRUE)</f>
        <v>3121</v>
      </c>
      <c r="M335" s="5">
        <f>VLOOKUP(H335,Feuil1!A2:Q837,6,TRUE)</f>
        <v>3089</v>
      </c>
      <c r="N335" s="49">
        <f>VLOOKUP(H335,Feuil1!A2:Q837,7,TRUE)</f>
        <v>0.98970000000000002</v>
      </c>
      <c r="O335" s="7" t="str">
        <f>VLOOKUP(H335,Feuil1!A2:Q837,4,TRUE)</f>
        <v>1</v>
      </c>
      <c r="P335" s="7">
        <v>1685</v>
      </c>
      <c r="Q335" s="7">
        <v>1646</v>
      </c>
      <c r="R335" s="49">
        <f>VLOOKUP(H335,'Relevé T2_2019'!A2:G835,7,TRUE)</f>
        <v>0.98619999999999997</v>
      </c>
      <c r="S335" s="8">
        <v>0.97685459940652797</v>
      </c>
      <c r="T335" s="8">
        <f>VLOOKUP(H335,'Relevé T4_2018'!A2:G835,7,TRUE)</f>
        <v>0.96787564766839407</v>
      </c>
      <c r="U335" s="8">
        <f t="shared" si="15"/>
        <v>8.9789517381339001E-3</v>
      </c>
      <c r="V335" s="8">
        <f t="shared" si="16"/>
        <v>2.1824352331605956E-2</v>
      </c>
      <c r="W335" s="7">
        <v>2288</v>
      </c>
      <c r="X335" s="7">
        <f>VLOOKUP(H335,'Relevé T2_2019'!A2:L837,11,TRUE)</f>
        <v>1877</v>
      </c>
      <c r="Y335" s="60">
        <f>VLOOKUP(H335,Feuil1!A2:Q837,11,TRUE)</f>
        <v>1932</v>
      </c>
      <c r="Z335" s="60">
        <f t="shared" si="17"/>
        <v>6097</v>
      </c>
      <c r="AA335" s="14">
        <v>0.39003645200485998</v>
      </c>
      <c r="AB335" s="14">
        <f>VLOOKUP(H335,'Relevé T2_2019'!A2:L837,12,TRUE)</f>
        <v>-0.57077521149999999</v>
      </c>
      <c r="AC335" s="56">
        <f>VLOOKUP(H335,Feuil1!A2:Q837,12,TRUE)</f>
        <v>-0.37455487212690203</v>
      </c>
    </row>
    <row r="336" spans="1:29" x14ac:dyDescent="0.25">
      <c r="A336" s="5" t="s">
        <v>44</v>
      </c>
      <c r="B336" s="5" t="str">
        <f>VLOOKUP(C336,'Correspondance DEP_REGION'!1:102,2,FALSE)</f>
        <v>GRAND EST</v>
      </c>
      <c r="C336" s="5" t="s">
        <v>116</v>
      </c>
      <c r="D336" s="6" t="s">
        <v>117</v>
      </c>
      <c r="E336" s="6" t="s">
        <v>1283</v>
      </c>
      <c r="F336" s="6" t="s">
        <v>1118</v>
      </c>
      <c r="G336" s="5" t="s">
        <v>1290</v>
      </c>
      <c r="H336" s="23">
        <v>26570016100010</v>
      </c>
      <c r="I336" s="5" t="s">
        <v>57</v>
      </c>
      <c r="J336" s="5" t="s">
        <v>19</v>
      </c>
      <c r="K336" s="5"/>
      <c r="L336" s="53">
        <f>VLOOKUP(H336,Feuil1!A2:Q837,5,TRUE)</f>
        <v>1969</v>
      </c>
      <c r="M336" s="5">
        <f>VLOOKUP(H336,Feuil1!A2:Q837,6,TRUE)</f>
        <v>1906</v>
      </c>
      <c r="N336" s="49">
        <f>VLOOKUP(H336,Feuil1!A2:Q837,7,TRUE)</f>
        <v>0.96799999999999997</v>
      </c>
      <c r="O336" s="7" t="str">
        <f>VLOOKUP(H336,Feuil1!A2:Q837,4,TRUE)</f>
        <v>0</v>
      </c>
      <c r="P336" s="7">
        <v>1272</v>
      </c>
      <c r="Q336" s="7">
        <v>1184</v>
      </c>
      <c r="R336" s="49">
        <f>VLOOKUP(H336,'Relevé T2_2019'!A2:G835,7,TRUE)</f>
        <v>0.96319999999999995</v>
      </c>
      <c r="S336" s="8">
        <v>0.93081761006289299</v>
      </c>
      <c r="T336" s="8">
        <f>VLOOKUP(H336,'Relevé T4_2018'!A2:G835,7,TRUE)</f>
        <v>0.31594784353059202</v>
      </c>
      <c r="U336" s="8">
        <f t="shared" si="15"/>
        <v>0.61486976653230097</v>
      </c>
      <c r="V336" s="8">
        <f t="shared" si="16"/>
        <v>0.65205215646940795</v>
      </c>
      <c r="W336" s="7">
        <v>643</v>
      </c>
      <c r="X336" s="7">
        <f>VLOOKUP(H336,'Relevé T2_2019'!A2:L837,11,TRUE)</f>
        <v>526</v>
      </c>
      <c r="Y336" s="60">
        <f>VLOOKUP(H336,Feuil1!A2:Q837,11,TRUE)</f>
        <v>692</v>
      </c>
      <c r="Z336" s="60">
        <f t="shared" si="17"/>
        <v>1861</v>
      </c>
      <c r="AA336" s="14">
        <v>-0.45692567567567599</v>
      </c>
      <c r="AB336" s="14">
        <f>VLOOKUP(H336,'Relevé T2_2019'!A2:L837,12,TRUE)</f>
        <v>-0.71288209609999997</v>
      </c>
      <c r="AC336" s="56">
        <f>VLOOKUP(H336,Feuil1!A2:Q837,12,TRUE)</f>
        <v>-0.636935991605456</v>
      </c>
    </row>
    <row r="337" spans="1:29" x14ac:dyDescent="0.25">
      <c r="A337" s="5" t="s">
        <v>44</v>
      </c>
      <c r="B337" s="5" t="str">
        <f>VLOOKUP(C337,'Correspondance DEP_REGION'!1:102,2,FALSE)</f>
        <v>GRAND EST</v>
      </c>
      <c r="C337" s="5" t="s">
        <v>116</v>
      </c>
      <c r="D337" s="6" t="s">
        <v>117</v>
      </c>
      <c r="E337" s="6" t="s">
        <v>1285</v>
      </c>
      <c r="F337" s="6" t="s">
        <v>119</v>
      </c>
      <c r="G337" s="5" t="s">
        <v>1286</v>
      </c>
      <c r="H337" s="23">
        <v>26570008800015</v>
      </c>
      <c r="I337" s="5" t="s">
        <v>65</v>
      </c>
      <c r="J337" s="5"/>
      <c r="K337" s="5"/>
      <c r="L337" s="53">
        <f>VLOOKUP(H337,Feuil1!A2:Q837,5,TRUE)</f>
        <v>1146</v>
      </c>
      <c r="M337" s="5">
        <f>VLOOKUP(H337,Feuil1!A2:Q837,6,TRUE)</f>
        <v>1082</v>
      </c>
      <c r="N337" s="49">
        <f>VLOOKUP(H337,Feuil1!A2:Q837,7,TRUE)</f>
        <v>0.94420000000000004</v>
      </c>
      <c r="O337" s="7" t="str">
        <f>VLOOKUP(H337,Feuil1!A2:Q837,4,TRUE)</f>
        <v>1</v>
      </c>
      <c r="P337" s="7">
        <v>745</v>
      </c>
      <c r="Q337" s="7">
        <v>680</v>
      </c>
      <c r="R337" s="49">
        <f>VLOOKUP(H337,'Relevé T2_2019'!A2:G835,7,TRUE)</f>
        <v>0.93740000000000001</v>
      </c>
      <c r="S337" s="8">
        <v>0.91275167785234901</v>
      </c>
      <c r="T337" s="8">
        <f>VLOOKUP(H337,'Relevé T4_2018'!A2:G835,7,TRUE)</f>
        <v>0.84562737642585506</v>
      </c>
      <c r="U337" s="8">
        <f t="shared" si="15"/>
        <v>6.7124301426493949E-2</v>
      </c>
      <c r="V337" s="8">
        <f t="shared" si="16"/>
        <v>9.857262357414498E-2</v>
      </c>
      <c r="W337" s="7">
        <v>514</v>
      </c>
      <c r="X337" s="7">
        <f>VLOOKUP(H337,'Relevé T2_2019'!A2:L837,11,TRUE)</f>
        <v>513</v>
      </c>
      <c r="Y337" s="60">
        <f>VLOOKUP(H337,Feuil1!A2:Q837,11,TRUE)</f>
        <v>563</v>
      </c>
      <c r="Z337" s="60">
        <f t="shared" si="17"/>
        <v>1590</v>
      </c>
      <c r="AA337" s="14">
        <v>-0.24411764705882399</v>
      </c>
      <c r="AB337" s="14">
        <f>VLOOKUP(H337,'Relevé T2_2019'!A2:L837,12,TRUE)</f>
        <v>-0.48129423659999998</v>
      </c>
      <c r="AC337" s="56">
        <f>VLOOKUP(H337,Feuil1!A2:Q837,12,TRUE)</f>
        <v>-0.47966728280961202</v>
      </c>
    </row>
    <row r="338" spans="1:29" x14ac:dyDescent="0.25">
      <c r="A338" s="5" t="s">
        <v>44</v>
      </c>
      <c r="B338" s="5" t="str">
        <f>VLOOKUP(C338,'Correspondance DEP_REGION'!1:102,2,FALSE)</f>
        <v>GRAND EST</v>
      </c>
      <c r="C338" s="5" t="s">
        <v>116</v>
      </c>
      <c r="D338" s="6" t="s">
        <v>117</v>
      </c>
      <c r="E338" s="6" t="s">
        <v>118</v>
      </c>
      <c r="F338" s="6" t="s">
        <v>119</v>
      </c>
      <c r="G338" s="5" t="s">
        <v>120</v>
      </c>
      <c r="H338" s="23">
        <v>20002625000015</v>
      </c>
      <c r="I338" s="5" t="s">
        <v>18</v>
      </c>
      <c r="J338" s="5" t="s">
        <v>19</v>
      </c>
      <c r="K338" s="5"/>
      <c r="L338" s="53">
        <f>VLOOKUP(H338,Feuil1!A2:Q837,5,TRUE)</f>
        <v>5109</v>
      </c>
      <c r="M338" s="5">
        <f>VLOOKUP(H338,Feuil1!A2:Q837,6,TRUE)</f>
        <v>4475</v>
      </c>
      <c r="N338" s="49">
        <f>VLOOKUP(H338,Feuil1!A2:Q837,7,TRUE)</f>
        <v>0.87590000000000001</v>
      </c>
      <c r="O338" s="7" t="str">
        <f>VLOOKUP(H338,Feuil1!A2:Q837,4,TRUE)</f>
        <v>0</v>
      </c>
      <c r="P338" s="7">
        <v>2580</v>
      </c>
      <c r="Q338" s="7">
        <v>70</v>
      </c>
      <c r="R338" s="49">
        <f>VLOOKUP(H338,'Relevé T2_2019'!A2:G835,7,TRUE)</f>
        <v>0.55920000000000003</v>
      </c>
      <c r="S338" s="8">
        <v>2.7131782945736399E-2</v>
      </c>
      <c r="T338" s="8">
        <f>VLOOKUP(H338,'Relevé T4_2018'!A2:G835,7,TRUE)</f>
        <v>1.3376648194152499E-2</v>
      </c>
      <c r="U338" s="8">
        <f t="shared" si="15"/>
        <v>1.37551347515839E-2</v>
      </c>
      <c r="V338" s="8">
        <f t="shared" si="16"/>
        <v>0.86252335180584749</v>
      </c>
      <c r="W338" s="7">
        <v>2912</v>
      </c>
      <c r="X338" s="7">
        <f>VLOOKUP(H338,'Relevé T2_2019'!A2:L837,11,TRUE)</f>
        <v>2441</v>
      </c>
      <c r="Y338" s="60">
        <f>VLOOKUP(H338,Feuil1!A2:Q837,11,TRUE)</f>
        <v>2524</v>
      </c>
      <c r="Z338" s="60">
        <f t="shared" si="17"/>
        <v>7877</v>
      </c>
      <c r="AA338" s="14">
        <v>40.6</v>
      </c>
      <c r="AB338" s="14">
        <f>VLOOKUP(H338,'Relevé T2_2019'!A2:L837,12,TRUE)</f>
        <v>-0.14170182840000001</v>
      </c>
      <c r="AC338" s="56">
        <f>VLOOKUP(H338,Feuil1!A2:Q837,12,TRUE)</f>
        <v>-0.43597765363128499</v>
      </c>
    </row>
    <row r="339" spans="1:29" x14ac:dyDescent="0.25">
      <c r="A339" s="5" t="s">
        <v>44</v>
      </c>
      <c r="B339" s="5" t="str">
        <f>VLOOKUP(C339,'Correspondance DEP_REGION'!1:102,2,FALSE)</f>
        <v>GRAND EST</v>
      </c>
      <c r="C339" s="5" t="s">
        <v>116</v>
      </c>
      <c r="D339" s="6" t="s">
        <v>117</v>
      </c>
      <c r="E339" s="6" t="s">
        <v>1285</v>
      </c>
      <c r="F339" s="6" t="s">
        <v>170</v>
      </c>
      <c r="G339" s="5" t="s">
        <v>1287</v>
      </c>
      <c r="H339" s="23">
        <v>26570009600018</v>
      </c>
      <c r="I339" s="5" t="s">
        <v>18</v>
      </c>
      <c r="J339" s="5" t="s">
        <v>19</v>
      </c>
      <c r="K339" s="5"/>
      <c r="L339" s="53">
        <f>VLOOKUP(H339,Feuil1!A2:Q837,5,TRUE)</f>
        <v>2278</v>
      </c>
      <c r="M339" s="5">
        <f>VLOOKUP(H339,Feuil1!A2:Q837,6,TRUE)</f>
        <v>3</v>
      </c>
      <c r="N339" s="49">
        <f>VLOOKUP(H339,Feuil1!A2:Q837,7,TRUE)</f>
        <v>1.2999999999999999E-3</v>
      </c>
      <c r="O339" s="7" t="str">
        <f>VLOOKUP(H339,Feuil1!A2:Q837,4,TRUE)</f>
        <v>0</v>
      </c>
      <c r="P339" s="7">
        <v>1702</v>
      </c>
      <c r="Q339" s="7">
        <v>3</v>
      </c>
      <c r="R339" s="49">
        <f>VLOOKUP(H339,'Relevé T2_2019'!A2:G835,7,TRUE)</f>
        <v>1.2999999999999999E-3</v>
      </c>
      <c r="S339" s="8">
        <v>1.7626321974148101E-3</v>
      </c>
      <c r="T339" s="8">
        <f>VLOOKUP(H339,'Relevé T4_2018'!A2:G835,7,TRUE)</f>
        <v>1.1082379017362401E-3</v>
      </c>
      <c r="U339" s="8">
        <f t="shared" si="15"/>
        <v>6.5439429567856994E-4</v>
      </c>
      <c r="V339" s="8">
        <f t="shared" si="16"/>
        <v>1.9176209826375981E-4</v>
      </c>
      <c r="W339" s="7">
        <v>1091</v>
      </c>
      <c r="X339" s="7">
        <f>VLOOKUP(H339,'Relevé T2_2019'!A2:L837,11,TRUE)</f>
        <v>766</v>
      </c>
      <c r="Y339" s="60">
        <f>VLOOKUP(H339,Feuil1!A2:Q837,11,TRUE)</f>
        <v>870</v>
      </c>
      <c r="Z339" s="60">
        <f t="shared" si="17"/>
        <v>2727</v>
      </c>
      <c r="AA339" s="14">
        <v>362.66666666666703</v>
      </c>
      <c r="AB339" s="14">
        <f>VLOOKUP(H339,'Relevé T2_2019'!A2:L837,12,TRUE)</f>
        <v>254.3333333333</v>
      </c>
      <c r="AC339" s="56">
        <f>VLOOKUP(H339,Feuil1!A2:Q837,12,TRUE)</f>
        <v>289</v>
      </c>
    </row>
    <row r="340" spans="1:29" x14ac:dyDescent="0.25">
      <c r="A340" s="5" t="s">
        <v>44</v>
      </c>
      <c r="B340" s="5" t="str">
        <f>VLOOKUP(C340,'Correspondance DEP_REGION'!1:102,2,FALSE)</f>
        <v>GRAND EST</v>
      </c>
      <c r="C340" s="5" t="s">
        <v>116</v>
      </c>
      <c r="D340" s="6" t="s">
        <v>117</v>
      </c>
      <c r="E340" s="6" t="s">
        <v>1248</v>
      </c>
      <c r="F340" s="6" t="s">
        <v>1249</v>
      </c>
      <c r="G340" s="5" t="s">
        <v>1250</v>
      </c>
      <c r="H340" s="23">
        <v>26540020000019</v>
      </c>
      <c r="I340" s="5" t="s">
        <v>18</v>
      </c>
      <c r="J340" s="5" t="s">
        <v>19</v>
      </c>
      <c r="K340" s="5"/>
      <c r="L340" s="53">
        <f>VLOOKUP(H340,Feuil1!A2:Q837,5,TRUE)</f>
        <v>5492</v>
      </c>
      <c r="M340" s="5">
        <f>VLOOKUP(H340,Feuil1!A2:Q837,6,TRUE)</f>
        <v>0</v>
      </c>
      <c r="N340" s="49">
        <f>VLOOKUP(H340,Feuil1!A2:Q837,7,TRUE)</f>
        <v>0</v>
      </c>
      <c r="O340" s="7" t="str">
        <f>VLOOKUP(H340,Feuil1!A2:Q837,4,TRUE)</f>
        <v>0</v>
      </c>
      <c r="P340" s="7">
        <v>899</v>
      </c>
      <c r="Q340" s="7">
        <v>0</v>
      </c>
      <c r="R340" s="49">
        <f>VLOOKUP(H340,'Relevé T2_2019'!A2:G835,7,TRUE)</f>
        <v>0</v>
      </c>
      <c r="S340" s="8">
        <v>0</v>
      </c>
      <c r="T340" s="8">
        <f>VLOOKUP(H340,'Relevé T4_2018'!A2:G835,7,TRUE)</f>
        <v>0</v>
      </c>
      <c r="U340" s="8">
        <f t="shared" si="15"/>
        <v>0</v>
      </c>
      <c r="V340" s="8">
        <f t="shared" si="16"/>
        <v>0</v>
      </c>
      <c r="W340" s="7">
        <v>2382</v>
      </c>
      <c r="X340" s="7">
        <f>VLOOKUP(H340,'Relevé T2_2019'!A2:L837,11,TRUE)</f>
        <v>2149</v>
      </c>
      <c r="Y340" s="60">
        <f>VLOOKUP(H340,Feuil1!A2:Q837,11,TRUE)</f>
        <v>2024</v>
      </c>
      <c r="Z340" s="60">
        <f t="shared" si="17"/>
        <v>6555</v>
      </c>
      <c r="AA340" s="14">
        <v>2381</v>
      </c>
      <c r="AB340" s="14">
        <f>VLOOKUP(H340,'Relevé T2_2019'!A2:L837,12,TRUE)</f>
        <v>2148</v>
      </c>
      <c r="AC340" s="56">
        <f>VLOOKUP(H340,Feuil1!A2:Q837,12,TRUE)</f>
        <v>2024</v>
      </c>
    </row>
    <row r="341" spans="1:29" x14ac:dyDescent="0.25">
      <c r="A341" s="5" t="s">
        <v>44</v>
      </c>
      <c r="B341" s="5" t="str">
        <f>VLOOKUP(C341,'Correspondance DEP_REGION'!1:102,2,FALSE)</f>
        <v>GRAND EST</v>
      </c>
      <c r="C341" s="5" t="s">
        <v>116</v>
      </c>
      <c r="D341" s="6" t="s">
        <v>117</v>
      </c>
      <c r="E341" s="6" t="s">
        <v>1248</v>
      </c>
      <c r="F341" s="6" t="s">
        <v>764</v>
      </c>
      <c r="G341" s="5" t="s">
        <v>1291</v>
      </c>
      <c r="H341" s="23">
        <v>26570017900012</v>
      </c>
      <c r="I341" s="5" t="s">
        <v>18</v>
      </c>
      <c r="J341" s="5"/>
      <c r="K341" s="5"/>
      <c r="L341" s="53">
        <f>VLOOKUP(H341,Feuil1!A2:Q837,5,TRUE)</f>
        <v>1339</v>
      </c>
      <c r="M341" s="5">
        <f>VLOOKUP(H341,Feuil1!A2:Q837,6,TRUE)</f>
        <v>0</v>
      </c>
      <c r="N341" s="49">
        <f>VLOOKUP(H341,Feuil1!A2:Q837,7,TRUE)</f>
        <v>0</v>
      </c>
      <c r="O341" s="7" t="str">
        <f>VLOOKUP(H341,Feuil1!A2:Q837,4,TRUE)</f>
        <v>0</v>
      </c>
      <c r="P341" s="7">
        <v>603</v>
      </c>
      <c r="Q341" s="7">
        <v>0</v>
      </c>
      <c r="R341" s="49">
        <f>VLOOKUP(H341,'Relevé T2_2019'!A2:G835,7,TRUE)</f>
        <v>0</v>
      </c>
      <c r="S341" s="8">
        <v>0</v>
      </c>
      <c r="T341" s="8">
        <f>VLOOKUP(H341,'Relevé T4_2018'!A2:G835,7,TRUE)</f>
        <v>0</v>
      </c>
      <c r="U341" s="8">
        <f t="shared" si="15"/>
        <v>0</v>
      </c>
      <c r="V341" s="8">
        <f t="shared" si="16"/>
        <v>0</v>
      </c>
      <c r="W341" s="7">
        <v>509</v>
      </c>
      <c r="X341" s="7">
        <f>VLOOKUP(H341,'Relevé T2_2019'!A2:L837,11,TRUE)</f>
        <v>462</v>
      </c>
      <c r="Y341" s="60">
        <f>VLOOKUP(H341,Feuil1!A2:Q837,11,TRUE)</f>
        <v>455</v>
      </c>
      <c r="Z341" s="60">
        <f t="shared" si="17"/>
        <v>1426</v>
      </c>
      <c r="AA341" s="14">
        <v>508</v>
      </c>
      <c r="AB341" s="14">
        <f>VLOOKUP(H341,'Relevé T2_2019'!A2:L837,12,TRUE)</f>
        <v>461</v>
      </c>
      <c r="AC341" s="56">
        <f>VLOOKUP(H341,Feuil1!A2:Q837,12,TRUE)</f>
        <v>455</v>
      </c>
    </row>
    <row r="342" spans="1:29" x14ac:dyDescent="0.25">
      <c r="A342" s="5" t="s">
        <v>44</v>
      </c>
      <c r="B342" s="5" t="str">
        <f>VLOOKUP(C342,'Correspondance DEP_REGION'!1:102,2,FALSE)</f>
        <v>GRAND EST</v>
      </c>
      <c r="C342" s="5" t="s">
        <v>116</v>
      </c>
      <c r="D342" s="6" t="s">
        <v>117</v>
      </c>
      <c r="E342" s="6" t="s">
        <v>1248</v>
      </c>
      <c r="F342" s="6" t="s">
        <v>232</v>
      </c>
      <c r="G342" s="5" t="s">
        <v>1292</v>
      </c>
      <c r="H342" s="23">
        <v>26570280300510</v>
      </c>
      <c r="I342" s="5" t="s">
        <v>18</v>
      </c>
      <c r="J342" s="5" t="s">
        <v>19</v>
      </c>
      <c r="K342" s="5" t="s">
        <v>9</v>
      </c>
      <c r="L342" s="53">
        <f>VLOOKUP(H342,Feuil1!A2:Q837,5,TRUE)</f>
        <v>24730</v>
      </c>
      <c r="M342" s="5">
        <f>VLOOKUP(H342,Feuil1!A2:Q837,6,TRUE)</f>
        <v>0</v>
      </c>
      <c r="N342" s="49">
        <f>VLOOKUP(H342,Feuil1!A2:Q837,7,TRUE)</f>
        <v>0</v>
      </c>
      <c r="O342" s="7" t="str">
        <f>VLOOKUP(H342,Feuil1!A2:Q837,4,TRUE)</f>
        <v>0</v>
      </c>
      <c r="P342" s="7">
        <v>9955</v>
      </c>
      <c r="Q342" s="7">
        <v>0</v>
      </c>
      <c r="R342" s="49">
        <f>VLOOKUP(H342,'Relevé T2_2019'!A2:G835,7,TRUE)</f>
        <v>0</v>
      </c>
      <c r="S342" s="8">
        <v>0</v>
      </c>
      <c r="T342" s="8">
        <f>VLOOKUP(H342,'Relevé T4_2018'!A2:G835,7,TRUE)</f>
        <v>0</v>
      </c>
      <c r="U342" s="8">
        <f t="shared" si="15"/>
        <v>0</v>
      </c>
      <c r="V342" s="8">
        <f t="shared" si="16"/>
        <v>0</v>
      </c>
      <c r="W342" s="7">
        <v>13824</v>
      </c>
      <c r="X342" s="7">
        <f>VLOOKUP(H342,'Relevé T2_2019'!A2:L837,11,TRUE)</f>
        <v>11935</v>
      </c>
      <c r="Y342" s="60">
        <f>VLOOKUP(H342,Feuil1!A2:Q837,11,TRUE)</f>
        <v>12931</v>
      </c>
      <c r="Z342" s="60">
        <f t="shared" si="17"/>
        <v>38690</v>
      </c>
      <c r="AA342" s="14">
        <v>13823</v>
      </c>
      <c r="AB342" s="14">
        <f>VLOOKUP(H342,'Relevé T2_2019'!A2:L837,12,TRUE)</f>
        <v>11934</v>
      </c>
      <c r="AC342" s="56">
        <f>VLOOKUP(H342,Feuil1!A2:Q837,12,TRUE)</f>
        <v>12931</v>
      </c>
    </row>
    <row r="343" spans="1:29" ht="27.6" x14ac:dyDescent="0.25">
      <c r="A343" s="5" t="s">
        <v>44</v>
      </c>
      <c r="B343" s="5" t="str">
        <f>VLOOKUP(C343,'Correspondance DEP_REGION'!1:102,2,FALSE)</f>
        <v>GRAND EST</v>
      </c>
      <c r="C343" s="5" t="s">
        <v>147</v>
      </c>
      <c r="D343" s="6" t="s">
        <v>148</v>
      </c>
      <c r="E343" s="6" t="s">
        <v>149</v>
      </c>
      <c r="F343" s="6" t="s">
        <v>1175</v>
      </c>
      <c r="G343" s="5" t="s">
        <v>1845</v>
      </c>
      <c r="H343" s="23">
        <v>26880022400019</v>
      </c>
      <c r="I343" s="5" t="s">
        <v>71</v>
      </c>
      <c r="J343" s="5"/>
      <c r="K343" s="5"/>
      <c r="L343" s="53">
        <f>VLOOKUP(H343,Feuil1!A2:Q837,5,TRUE)</f>
        <v>1494</v>
      </c>
      <c r="M343" s="5">
        <f>VLOOKUP(H343,Feuil1!A2:Q837,6,TRUE)</f>
        <v>1493</v>
      </c>
      <c r="N343" s="49">
        <f>VLOOKUP(H343,Feuil1!A2:Q837,7,TRUE)</f>
        <v>0.99929999999999997</v>
      </c>
      <c r="O343" s="7" t="str">
        <f>VLOOKUP(H343,Feuil1!A2:Q837,4,TRUE)</f>
        <v>1</v>
      </c>
      <c r="P343" s="7">
        <v>1063</v>
      </c>
      <c r="Q343" s="7">
        <v>1063</v>
      </c>
      <c r="R343" s="49">
        <f>VLOOKUP(H343,'Relevé T2_2019'!A2:G835,7,TRUE)</f>
        <v>0.98819999999999997</v>
      </c>
      <c r="S343" s="8">
        <v>1</v>
      </c>
      <c r="T343" s="8">
        <f>VLOOKUP(H343,'Relevé T4_2018'!A2:G835,7,TRUE)</f>
        <v>0.98493408662900206</v>
      </c>
      <c r="U343" s="8">
        <f t="shared" si="15"/>
        <v>1.5065913370997941E-2</v>
      </c>
      <c r="V343" s="8">
        <f t="shared" si="16"/>
        <v>1.4365913370997907E-2</v>
      </c>
      <c r="W343" s="7">
        <v>909</v>
      </c>
      <c r="X343" s="7">
        <f>VLOOKUP(H343,'Relevé T2_2019'!A2:L837,11,TRUE)</f>
        <v>736</v>
      </c>
      <c r="Y343" s="60">
        <f>VLOOKUP(H343,Feuil1!A2:Q837,11,TRUE)</f>
        <v>655</v>
      </c>
      <c r="Z343" s="60">
        <f t="shared" si="17"/>
        <v>2300</v>
      </c>
      <c r="AA343" s="14">
        <v>-0.14487300094073399</v>
      </c>
      <c r="AB343" s="14">
        <f>VLOOKUP(H343,'Relevé T2_2019'!A2:L837,12,TRUE)</f>
        <v>-0.51290536070000003</v>
      </c>
      <c r="AC343" s="56">
        <f>VLOOKUP(H343,Feuil1!A2:Q837,12,TRUE)</f>
        <v>-0.56128600133958495</v>
      </c>
    </row>
    <row r="344" spans="1:29" x14ac:dyDescent="0.25">
      <c r="A344" s="5" t="s">
        <v>44</v>
      </c>
      <c r="B344" s="5" t="str">
        <f>VLOOKUP(C344,'Correspondance DEP_REGION'!1:102,2,FALSE)</f>
        <v>GRAND EST</v>
      </c>
      <c r="C344" s="5" t="s">
        <v>147</v>
      </c>
      <c r="D344" s="6" t="s">
        <v>148</v>
      </c>
      <c r="E344" s="6" t="s">
        <v>191</v>
      </c>
      <c r="F344" s="6" t="s">
        <v>192</v>
      </c>
      <c r="G344" s="5" t="s">
        <v>193</v>
      </c>
      <c r="H344" s="23">
        <v>20003308200013</v>
      </c>
      <c r="I344" s="5" t="s">
        <v>38</v>
      </c>
      <c r="J344" s="5" t="s">
        <v>19</v>
      </c>
      <c r="K344" s="5"/>
      <c r="L344" s="53">
        <f>VLOOKUP(H344,Feuil1!A2:Q837,5,TRUE)</f>
        <v>4601</v>
      </c>
      <c r="M344" s="5">
        <f>VLOOKUP(H344,Feuil1!A2:Q837,6,TRUE)</f>
        <v>4573</v>
      </c>
      <c r="N344" s="49">
        <f>VLOOKUP(H344,Feuil1!A2:Q837,7,TRUE)</f>
        <v>0.99390000000000001</v>
      </c>
      <c r="O344" s="7" t="str">
        <f>VLOOKUP(H344,Feuil1!A2:Q837,4,TRUE)</f>
        <v>0</v>
      </c>
      <c r="P344" s="7">
        <v>2784</v>
      </c>
      <c r="Q344" s="7">
        <v>2759</v>
      </c>
      <c r="R344" s="49">
        <f>VLOOKUP(H344,'Relevé T2_2019'!A2:G835,7,TRUE)</f>
        <v>0.99629999999999996</v>
      </c>
      <c r="S344" s="8">
        <v>0.99102011494252895</v>
      </c>
      <c r="T344" s="8">
        <f>VLOOKUP(H344,'Relevé T4_2018'!A2:G835,7,TRUE)</f>
        <v>0.42837630186102105</v>
      </c>
      <c r="U344" s="8">
        <f t="shared" si="15"/>
        <v>0.5626438130815079</v>
      </c>
      <c r="V344" s="8">
        <f t="shared" si="16"/>
        <v>0.56552369813897896</v>
      </c>
      <c r="W344" s="7">
        <v>3390</v>
      </c>
      <c r="X344" s="7">
        <f>VLOOKUP(H344,'Relevé T2_2019'!A2:L837,11,TRUE)</f>
        <v>2974</v>
      </c>
      <c r="Y344" s="60">
        <f>VLOOKUP(H344,Feuil1!A2:Q837,11,TRUE)</f>
        <v>3200</v>
      </c>
      <c r="Z344" s="60">
        <f t="shared" si="17"/>
        <v>9564</v>
      </c>
      <c r="AA344" s="14">
        <v>0.228706052917724</v>
      </c>
      <c r="AB344" s="14">
        <f>VLOOKUP(H344,'Relevé T2_2019'!A2:L837,12,TRUE)</f>
        <v>-0.44338386670000002</v>
      </c>
      <c r="AC344" s="56">
        <f>VLOOKUP(H344,Feuil1!A2:Q837,12,TRUE)</f>
        <v>-0.30024054231357999</v>
      </c>
    </row>
    <row r="345" spans="1:29" x14ac:dyDescent="0.25">
      <c r="A345" s="5" t="s">
        <v>44</v>
      </c>
      <c r="B345" s="5" t="str">
        <f>VLOOKUP(C345,'Correspondance DEP_REGION'!1:102,2,FALSE)</f>
        <v>GRAND EST</v>
      </c>
      <c r="C345" s="5" t="s">
        <v>147</v>
      </c>
      <c r="D345" s="6" t="s">
        <v>148</v>
      </c>
      <c r="E345" s="6" t="s">
        <v>279</v>
      </c>
      <c r="F345" s="6" t="s">
        <v>617</v>
      </c>
      <c r="G345" s="5" t="s">
        <v>1847</v>
      </c>
      <c r="H345" s="23">
        <v>26880031500015</v>
      </c>
      <c r="I345" s="5" t="s">
        <v>57</v>
      </c>
      <c r="J345" s="5" t="s">
        <v>19</v>
      </c>
      <c r="K345" s="5"/>
      <c r="L345" s="53">
        <f>VLOOKUP(H345,Feuil1!A2:Q837,5,TRUE)</f>
        <v>4234</v>
      </c>
      <c r="M345" s="5">
        <f>VLOOKUP(H345,Feuil1!A2:Q837,6,TRUE)</f>
        <v>4137</v>
      </c>
      <c r="N345" s="49">
        <f>VLOOKUP(H345,Feuil1!A2:Q837,7,TRUE)</f>
        <v>0.97709999999999997</v>
      </c>
      <c r="O345" s="7" t="str">
        <f>VLOOKUP(H345,Feuil1!A2:Q837,4,TRUE)</f>
        <v>0</v>
      </c>
      <c r="P345" s="7">
        <v>2517</v>
      </c>
      <c r="Q345" s="7">
        <v>2441</v>
      </c>
      <c r="R345" s="49">
        <f>VLOOKUP(H345,'Relevé T2_2019'!A2:G835,7,TRUE)</f>
        <v>0.96809999999999996</v>
      </c>
      <c r="S345" s="8">
        <v>0.96980532379817197</v>
      </c>
      <c r="T345" s="8">
        <f>VLOOKUP(H345,'Relevé T4_2018'!A2:G835,7,TRUE)</f>
        <v>0.43739635157545603</v>
      </c>
      <c r="U345" s="8">
        <f t="shared" si="15"/>
        <v>0.53240897222271588</v>
      </c>
      <c r="V345" s="8">
        <f t="shared" si="16"/>
        <v>0.53970364842454388</v>
      </c>
      <c r="W345" s="7">
        <v>2937</v>
      </c>
      <c r="X345" s="7">
        <f>VLOOKUP(H345,'Relevé T2_2019'!A2:L837,11,TRUE)</f>
        <v>2598</v>
      </c>
      <c r="Y345" s="60">
        <f>VLOOKUP(H345,Feuil1!A2:Q837,11,TRUE)</f>
        <v>2874</v>
      </c>
      <c r="Z345" s="60">
        <f t="shared" si="17"/>
        <v>8409</v>
      </c>
      <c r="AA345" s="14">
        <v>0.20319541171651001</v>
      </c>
      <c r="AB345" s="14">
        <f>VLOOKUP(H345,'Relevé T2_2019'!A2:L837,12,TRUE)</f>
        <v>-0.38884968240000001</v>
      </c>
      <c r="AC345" s="56">
        <f>VLOOKUP(H345,Feuil1!A2:Q837,12,TRUE)</f>
        <v>-0.30529369108049298</v>
      </c>
    </row>
    <row r="346" spans="1:29" x14ac:dyDescent="0.25">
      <c r="A346" s="5" t="s">
        <v>44</v>
      </c>
      <c r="B346" s="5" t="str">
        <f>VLOOKUP(C346,'Correspondance DEP_REGION'!1:102,2,FALSE)</f>
        <v>GRAND EST</v>
      </c>
      <c r="C346" s="5" t="s">
        <v>147</v>
      </c>
      <c r="D346" s="6" t="s">
        <v>148</v>
      </c>
      <c r="E346" s="6" t="s">
        <v>149</v>
      </c>
      <c r="F346" s="6" t="s">
        <v>150</v>
      </c>
      <c r="G346" s="5" t="s">
        <v>151</v>
      </c>
      <c r="H346" s="23">
        <v>20002944500018</v>
      </c>
      <c r="I346" s="5" t="s">
        <v>57</v>
      </c>
      <c r="J346" s="5" t="s">
        <v>19</v>
      </c>
      <c r="K346" s="5" t="s">
        <v>9</v>
      </c>
      <c r="L346" s="53">
        <f>VLOOKUP(H346,Feuil1!A2:Q837,5,TRUE)</f>
        <v>7101</v>
      </c>
      <c r="M346" s="5">
        <f>VLOOKUP(H346,Feuil1!A2:Q837,6,TRUE)</f>
        <v>7040</v>
      </c>
      <c r="N346" s="49">
        <f>VLOOKUP(H346,Feuil1!A2:Q837,7,TRUE)</f>
        <v>0.99139999999999995</v>
      </c>
      <c r="O346" s="7" t="str">
        <f>VLOOKUP(H346,Feuil1!A2:Q837,4,TRUE)</f>
        <v>0</v>
      </c>
      <c r="P346" s="7">
        <v>2337</v>
      </c>
      <c r="Q346" s="7">
        <v>2253</v>
      </c>
      <c r="R346" s="49">
        <f>VLOOKUP(H346,'Relevé T2_2019'!A2:G835,7,TRUE)</f>
        <v>0.98899999999999999</v>
      </c>
      <c r="S346" s="8">
        <v>0.96405648267009003</v>
      </c>
      <c r="T346" s="8">
        <f>VLOOKUP(H346,'Relevé T4_2018'!A2:G835,7,TRUE)</f>
        <v>0.94969489507367211</v>
      </c>
      <c r="U346" s="8">
        <f t="shared" si="15"/>
        <v>1.4361587596417924E-2</v>
      </c>
      <c r="V346" s="8">
        <f t="shared" si="16"/>
        <v>4.1705104926327841E-2</v>
      </c>
      <c r="W346" s="7">
        <v>3322</v>
      </c>
      <c r="X346" s="7">
        <f>VLOOKUP(H346,'Relevé T2_2019'!A2:L837,11,TRUE)</f>
        <v>2926</v>
      </c>
      <c r="Y346" s="60">
        <f>VLOOKUP(H346,Feuil1!A2:Q837,11,TRUE)</f>
        <v>2870</v>
      </c>
      <c r="Z346" s="60">
        <f t="shared" si="17"/>
        <v>9118</v>
      </c>
      <c r="AA346" s="14">
        <v>0.47447847314691499</v>
      </c>
      <c r="AB346" s="14">
        <f>VLOOKUP(H346,'Relevé T2_2019'!A2:L837,12,TRUE)</f>
        <v>-0.62108262110000001</v>
      </c>
      <c r="AC346" s="56">
        <f>VLOOKUP(H346,Feuil1!A2:Q837,12,TRUE)</f>
        <v>-0.59232954545454497</v>
      </c>
    </row>
    <row r="347" spans="1:29" x14ac:dyDescent="0.25">
      <c r="A347" s="5" t="s">
        <v>44</v>
      </c>
      <c r="B347" s="5" t="str">
        <f>VLOOKUP(C347,'Correspondance DEP_REGION'!1:102,2,FALSE)</f>
        <v>GRAND EST</v>
      </c>
      <c r="C347" s="5" t="s">
        <v>147</v>
      </c>
      <c r="D347" s="6" t="s">
        <v>148</v>
      </c>
      <c r="E347" s="6" t="s">
        <v>1848</v>
      </c>
      <c r="F347" s="6" t="s">
        <v>160</v>
      </c>
      <c r="G347" s="5" t="s">
        <v>1849</v>
      </c>
      <c r="H347" s="23">
        <v>26880084400014</v>
      </c>
      <c r="I347" s="5" t="s">
        <v>57</v>
      </c>
      <c r="J347" s="5" t="s">
        <v>19</v>
      </c>
      <c r="K347" s="5"/>
      <c r="L347" s="53">
        <f>VLOOKUP(H347,Feuil1!A2:Q837,5,TRUE)</f>
        <v>2734</v>
      </c>
      <c r="M347" s="5">
        <f>VLOOKUP(H347,Feuil1!A2:Q837,6,TRUE)</f>
        <v>2620</v>
      </c>
      <c r="N347" s="49">
        <f>VLOOKUP(H347,Feuil1!A2:Q837,7,TRUE)</f>
        <v>0.95830000000000004</v>
      </c>
      <c r="O347" s="7" t="str">
        <f>VLOOKUP(H347,Feuil1!A2:Q837,4,TRUE)</f>
        <v>1</v>
      </c>
      <c r="P347" s="7">
        <v>2323</v>
      </c>
      <c r="Q347" s="7">
        <v>2211</v>
      </c>
      <c r="R347" s="49">
        <f>VLOOKUP(H347,'Relevé T2_2019'!A2:G835,7,TRUE)</f>
        <v>0.96289999999999998</v>
      </c>
      <c r="S347" s="8">
        <v>0.951786482996126</v>
      </c>
      <c r="T347" s="8">
        <f>VLOOKUP(H347,'Relevé T4_2018'!A2:G835,7,TRUE)</f>
        <v>0.86580086580086602</v>
      </c>
      <c r="U347" s="8">
        <f t="shared" si="15"/>
        <v>8.5985617195259989E-2</v>
      </c>
      <c r="V347" s="8">
        <f t="shared" si="16"/>
        <v>9.2499134199134025E-2</v>
      </c>
      <c r="W347" s="7">
        <v>1495</v>
      </c>
      <c r="X347" s="7">
        <f>VLOOKUP(H347,'Relevé T2_2019'!A2:L837,11,TRUE)</f>
        <v>1336</v>
      </c>
      <c r="Y347" s="60">
        <f>VLOOKUP(H347,Feuil1!A2:Q837,11,TRUE)</f>
        <v>1327</v>
      </c>
      <c r="Z347" s="60">
        <f t="shared" si="17"/>
        <v>4158</v>
      </c>
      <c r="AA347" s="14">
        <v>-0.32383536861148798</v>
      </c>
      <c r="AB347" s="14">
        <f>VLOOKUP(H347,'Relevé T2_2019'!A2:L837,12,TRUE)</f>
        <v>-0.52758132960000004</v>
      </c>
      <c r="AC347" s="56">
        <f>VLOOKUP(H347,Feuil1!A2:Q837,12,TRUE)</f>
        <v>-0.49351145038167898</v>
      </c>
    </row>
    <row r="348" spans="1:29" ht="27.6" x14ac:dyDescent="0.25">
      <c r="A348" s="5" t="s">
        <v>44</v>
      </c>
      <c r="B348" s="5" t="str">
        <f>VLOOKUP(C348,'Correspondance DEP_REGION'!1:102,2,FALSE)</f>
        <v>GRAND EST</v>
      </c>
      <c r="C348" s="5" t="s">
        <v>147</v>
      </c>
      <c r="D348" s="6" t="s">
        <v>148</v>
      </c>
      <c r="E348" s="6" t="s">
        <v>279</v>
      </c>
      <c r="F348" s="6" t="s">
        <v>227</v>
      </c>
      <c r="G348" s="5" t="s">
        <v>280</v>
      </c>
      <c r="H348" s="23">
        <v>20005514300016</v>
      </c>
      <c r="I348" s="5" t="s">
        <v>71</v>
      </c>
      <c r="J348" s="5"/>
      <c r="K348" s="5"/>
      <c r="L348" s="53">
        <f>VLOOKUP(H348,Feuil1!A2:Q837,5,TRUE)</f>
        <v>1661</v>
      </c>
      <c r="M348" s="5">
        <f>VLOOKUP(H348,Feuil1!A2:Q837,6,TRUE)</f>
        <v>1630</v>
      </c>
      <c r="N348" s="49">
        <f>VLOOKUP(H348,Feuil1!A2:Q837,7,TRUE)</f>
        <v>0.98129999999999995</v>
      </c>
      <c r="O348" s="7" t="str">
        <f>VLOOKUP(H348,Feuil1!A2:Q837,4,TRUE)</f>
        <v>1</v>
      </c>
      <c r="P348" s="7">
        <v>682</v>
      </c>
      <c r="Q348" s="7">
        <v>645</v>
      </c>
      <c r="R348" s="49">
        <f>VLOOKUP(H348,'Relevé T2_2019'!A2:G835,7,TRUE)</f>
        <v>0.98</v>
      </c>
      <c r="S348" s="8">
        <v>0.94574780058650998</v>
      </c>
      <c r="T348" s="8">
        <f>VLOOKUP(H348,'Relevé T4_2018'!A2:G835,7,TRUE)</f>
        <v>0.97118644067796611</v>
      </c>
      <c r="U348" s="8">
        <f t="shared" si="15"/>
        <v>-2.5438640091456133E-2</v>
      </c>
      <c r="V348" s="8">
        <f t="shared" si="16"/>
        <v>1.0113559322033838E-2</v>
      </c>
      <c r="W348" s="7">
        <v>762</v>
      </c>
      <c r="X348" s="7">
        <f>VLOOKUP(H348,'Relevé T2_2019'!A2:L837,11,TRUE)</f>
        <v>742</v>
      </c>
      <c r="Y348" s="60">
        <f>VLOOKUP(H348,Feuil1!A2:Q837,11,TRUE)</f>
        <v>782</v>
      </c>
      <c r="Z348" s="60">
        <f t="shared" si="17"/>
        <v>2286</v>
      </c>
      <c r="AA348" s="14">
        <v>0.18139534883720901</v>
      </c>
      <c r="AB348" s="14">
        <f>VLOOKUP(H348,'Relevé T2_2019'!A2:L837,12,TRUE)</f>
        <v>-0.36797274279999997</v>
      </c>
      <c r="AC348" s="56">
        <f>VLOOKUP(H348,Feuil1!A2:Q837,12,TRUE)</f>
        <v>-0.52024539877300602</v>
      </c>
    </row>
    <row r="349" spans="1:29" ht="27.6" x14ac:dyDescent="0.25">
      <c r="A349" s="5" t="s">
        <v>44</v>
      </c>
      <c r="B349" s="5" t="str">
        <f>VLOOKUP(C349,'Correspondance DEP_REGION'!1:102,2,FALSE)</f>
        <v>GRAND EST</v>
      </c>
      <c r="C349" s="5" t="s">
        <v>147</v>
      </c>
      <c r="D349" s="6" t="s">
        <v>148</v>
      </c>
      <c r="E349" s="6" t="s">
        <v>149</v>
      </c>
      <c r="F349" s="6" t="s">
        <v>170</v>
      </c>
      <c r="G349" s="5" t="s">
        <v>1846</v>
      </c>
      <c r="H349" s="23">
        <v>26880023200012</v>
      </c>
      <c r="I349" s="5" t="s">
        <v>71</v>
      </c>
      <c r="J349" s="5"/>
      <c r="K349" s="5"/>
      <c r="L349" s="53">
        <f>VLOOKUP(H349,Feuil1!A2:Q837,5,TRUE)</f>
        <v>1060</v>
      </c>
      <c r="M349" s="5">
        <f>VLOOKUP(H349,Feuil1!A2:Q837,6,TRUE)</f>
        <v>1023</v>
      </c>
      <c r="N349" s="49">
        <f>VLOOKUP(H349,Feuil1!A2:Q837,7,TRUE)</f>
        <v>0.96509999999999996</v>
      </c>
      <c r="O349" s="7" t="str">
        <f>VLOOKUP(H349,Feuil1!A2:Q837,4,TRUE)</f>
        <v>1</v>
      </c>
      <c r="P349" s="7">
        <v>803</v>
      </c>
      <c r="Q349" s="7">
        <v>756</v>
      </c>
      <c r="R349" s="49">
        <f>VLOOKUP(H349,'Relevé T2_2019'!A2:G835,7,TRUE)</f>
        <v>0.96989999999999998</v>
      </c>
      <c r="S349" s="8">
        <v>0.94146948941469499</v>
      </c>
      <c r="T349" s="8">
        <f>VLOOKUP(H349,'Relevé T4_2018'!A2:G835,7,TRUE)</f>
        <v>0.9516310461192351</v>
      </c>
      <c r="U349" s="8">
        <f t="shared" si="15"/>
        <v>-1.0161556704540109E-2</v>
      </c>
      <c r="V349" s="8">
        <f t="shared" si="16"/>
        <v>1.3468953880764856E-2</v>
      </c>
      <c r="W349" s="7">
        <v>590</v>
      </c>
      <c r="X349" s="7">
        <f>VLOOKUP(H349,'Relevé T2_2019'!A2:L837,11,TRUE)</f>
        <v>460</v>
      </c>
      <c r="Y349" s="60">
        <f>VLOOKUP(H349,Feuil1!A2:Q837,11,TRUE)</f>
        <v>508</v>
      </c>
      <c r="Z349" s="60">
        <f t="shared" si="17"/>
        <v>1558</v>
      </c>
      <c r="AA349" s="14">
        <v>-0.21957671957672001</v>
      </c>
      <c r="AB349" s="14">
        <f>VLOOKUP(H349,'Relevé T2_2019'!A2:L837,12,TRUE)</f>
        <v>-0.61474036850000002</v>
      </c>
      <c r="AC349" s="56">
        <f>VLOOKUP(H349,Feuil1!A2:Q837,12,TRUE)</f>
        <v>-0.503421309872923</v>
      </c>
    </row>
    <row r="350" spans="1:29" x14ac:dyDescent="0.25">
      <c r="A350" s="5" t="s">
        <v>44</v>
      </c>
      <c r="B350" s="5" t="str">
        <f>VLOOKUP(C350,'Correspondance DEP_REGION'!1:102,2,FALSE)</f>
        <v>GRAND EST</v>
      </c>
      <c r="C350" s="5" t="s">
        <v>147</v>
      </c>
      <c r="D350" s="6" t="s">
        <v>148</v>
      </c>
      <c r="E350" s="6" t="s">
        <v>1848</v>
      </c>
      <c r="F350" s="6" t="s">
        <v>982</v>
      </c>
      <c r="G350" s="5" t="s">
        <v>1850</v>
      </c>
      <c r="H350" s="23">
        <v>26880747600018</v>
      </c>
      <c r="I350" s="5" t="s">
        <v>65</v>
      </c>
      <c r="J350" s="5"/>
      <c r="K350" s="5"/>
      <c r="L350" s="53">
        <f>VLOOKUP(H350,Feuil1!A2:Q837,5,TRUE)</f>
        <v>973</v>
      </c>
      <c r="M350" s="5">
        <f>VLOOKUP(H350,Feuil1!A2:Q837,6,TRUE)</f>
        <v>937</v>
      </c>
      <c r="N350" s="49">
        <f>VLOOKUP(H350,Feuil1!A2:Q837,7,TRUE)</f>
        <v>0.96299999999999997</v>
      </c>
      <c r="O350" s="7" t="str">
        <f>VLOOKUP(H350,Feuil1!A2:Q837,4,TRUE)</f>
        <v>1</v>
      </c>
      <c r="P350" s="7">
        <v>659</v>
      </c>
      <c r="Q350" s="7">
        <v>614</v>
      </c>
      <c r="R350" s="49">
        <f>VLOOKUP(H350,'Relevé T2_2019'!A2:G835,7,TRUE)</f>
        <v>0.95440000000000003</v>
      </c>
      <c r="S350" s="8">
        <v>0.93171471927162397</v>
      </c>
      <c r="T350" s="8">
        <f>VLOOKUP(H350,'Relevé T4_2018'!A2:G835,7,TRUE)</f>
        <v>0.84960422163588412</v>
      </c>
      <c r="U350" s="8">
        <f t="shared" si="15"/>
        <v>8.2110497635739854E-2</v>
      </c>
      <c r="V350" s="8">
        <f t="shared" si="16"/>
        <v>0.11339577836411585</v>
      </c>
      <c r="W350" s="7">
        <v>882</v>
      </c>
      <c r="X350" s="7">
        <f>VLOOKUP(H350,'Relevé T2_2019'!A2:L837,11,TRUE)</f>
        <v>810</v>
      </c>
      <c r="Y350" s="60">
        <f>VLOOKUP(H350,Feuil1!A2:Q837,11,TRUE)</f>
        <v>808</v>
      </c>
      <c r="Z350" s="60">
        <f t="shared" si="17"/>
        <v>2500</v>
      </c>
      <c r="AA350" s="14">
        <v>0.436482084690554</v>
      </c>
      <c r="AB350" s="14">
        <f>VLOOKUP(H350,'Relevé T2_2019'!A2:L837,12,TRUE)</f>
        <v>-3.2258064500000003E-2</v>
      </c>
      <c r="AC350" s="56">
        <f>VLOOKUP(H350,Feuil1!A2:Q837,12,TRUE)</f>
        <v>-0.13767342582710801</v>
      </c>
    </row>
    <row r="351" spans="1:29" x14ac:dyDescent="0.25">
      <c r="A351" s="5" t="s">
        <v>44</v>
      </c>
      <c r="B351" s="5" t="str">
        <f>VLOOKUP(C351,'Correspondance DEP_REGION'!1:102,2,FALSE)</f>
        <v>GRAND EST</v>
      </c>
      <c r="C351" s="5" t="s">
        <v>147</v>
      </c>
      <c r="D351" s="6" t="s">
        <v>148</v>
      </c>
      <c r="E351" s="6" t="s">
        <v>191</v>
      </c>
      <c r="F351" s="6" t="s">
        <v>1842</v>
      </c>
      <c r="G351" s="5" t="s">
        <v>1843</v>
      </c>
      <c r="H351" s="23">
        <v>26880019000012</v>
      </c>
      <c r="I351" s="5" t="s">
        <v>65</v>
      </c>
      <c r="J351" s="5"/>
      <c r="K351" s="5"/>
      <c r="L351" s="53">
        <f>VLOOKUP(H351,Feuil1!A2:Q837,5,TRUE)</f>
        <v>689</v>
      </c>
      <c r="M351" s="5">
        <f>VLOOKUP(H351,Feuil1!A2:Q837,6,TRUE)</f>
        <v>621</v>
      </c>
      <c r="N351" s="49">
        <f>VLOOKUP(H351,Feuil1!A2:Q837,7,TRUE)</f>
        <v>0.90129999999999999</v>
      </c>
      <c r="O351" s="7" t="str">
        <f>VLOOKUP(H351,Feuil1!A2:Q837,4,TRUE)</f>
        <v>1</v>
      </c>
      <c r="P351" s="7">
        <v>418</v>
      </c>
      <c r="Q351" s="7">
        <v>371</v>
      </c>
      <c r="R351" s="49">
        <f>VLOOKUP(H351,'Relevé T2_2019'!A2:G835,7,TRUE)</f>
        <v>0.96589999999999998</v>
      </c>
      <c r="S351" s="8">
        <v>0.88755980861243999</v>
      </c>
      <c r="T351" s="8">
        <f>VLOOKUP(H351,'Relevé T4_2018'!A2:G835,7,TRUE)</f>
        <v>0.80065359477124209</v>
      </c>
      <c r="U351" s="8">
        <f t="shared" si="15"/>
        <v>8.6906213841197899E-2</v>
      </c>
      <c r="V351" s="8">
        <f t="shared" si="16"/>
        <v>0.1006464052287579</v>
      </c>
      <c r="W351" s="7">
        <v>546</v>
      </c>
      <c r="X351" s="7">
        <f>VLOOKUP(H351,'Relevé T2_2019'!A2:L837,11,TRUE)</f>
        <v>421</v>
      </c>
      <c r="Y351" s="60">
        <f>VLOOKUP(H351,Feuil1!A2:Q837,11,TRUE)</f>
        <v>462</v>
      </c>
      <c r="Z351" s="60">
        <f t="shared" si="17"/>
        <v>1429</v>
      </c>
      <c r="AA351" s="14">
        <v>0.47169811320754701</v>
      </c>
      <c r="AB351" s="14">
        <f>VLOOKUP(H351,'Relevé T2_2019'!A2:L837,12,TRUE)</f>
        <v>-0.40620592379999998</v>
      </c>
      <c r="AC351" s="56">
        <f>VLOOKUP(H351,Feuil1!A2:Q837,12,TRUE)</f>
        <v>-0.25603864734299497</v>
      </c>
    </row>
    <row r="352" spans="1:29" x14ac:dyDescent="0.25">
      <c r="A352" s="5" t="s">
        <v>44</v>
      </c>
      <c r="B352" s="5" t="str">
        <f>VLOOKUP(C352,'Correspondance DEP_REGION'!1:102,2,FALSE)</f>
        <v>GRAND EST</v>
      </c>
      <c r="C352" s="5" t="s">
        <v>147</v>
      </c>
      <c r="D352" s="6" t="s">
        <v>148</v>
      </c>
      <c r="E352" s="6" t="s">
        <v>303</v>
      </c>
      <c r="F352" s="6" t="s">
        <v>245</v>
      </c>
      <c r="G352" s="5" t="s">
        <v>1840</v>
      </c>
      <c r="H352" s="23">
        <v>26880013300012</v>
      </c>
      <c r="I352" s="5" t="s">
        <v>38</v>
      </c>
      <c r="J352" s="5" t="s">
        <v>19</v>
      </c>
      <c r="K352" s="5"/>
      <c r="L352" s="53">
        <f>VLOOKUP(H352,Feuil1!A2:Q837,5,TRUE)</f>
        <v>3900</v>
      </c>
      <c r="M352" s="5">
        <f>VLOOKUP(H352,Feuil1!A2:Q837,6,TRUE)</f>
        <v>2480</v>
      </c>
      <c r="N352" s="49">
        <f>VLOOKUP(H352,Feuil1!A2:Q837,7,TRUE)</f>
        <v>0.63590000000000002</v>
      </c>
      <c r="O352" s="7" t="str">
        <f>VLOOKUP(H352,Feuil1!A2:Q837,4,TRUE)</f>
        <v>0</v>
      </c>
      <c r="P352" s="7">
        <v>2455</v>
      </c>
      <c r="Q352" s="7">
        <v>1331</v>
      </c>
      <c r="R352" s="49">
        <f>VLOOKUP(H352,'Relevé T2_2019'!A2:G835,7,TRUE)</f>
        <v>0.60519999999999996</v>
      </c>
      <c r="S352" s="8">
        <v>0.54215885947046805</v>
      </c>
      <c r="T352" s="8">
        <f>VLOOKUP(H352,'Relevé T4_2018'!A2:G835,7,TRUE)</f>
        <v>0.31844888366627505</v>
      </c>
      <c r="U352" s="8">
        <f t="shared" si="15"/>
        <v>0.223709975804193</v>
      </c>
      <c r="V352" s="8">
        <f t="shared" si="16"/>
        <v>0.31745111633372497</v>
      </c>
      <c r="W352" s="7">
        <v>2881</v>
      </c>
      <c r="X352" s="7">
        <f>VLOOKUP(H352,'Relevé T2_2019'!A2:L837,11,TRUE)</f>
        <v>2228</v>
      </c>
      <c r="Y352" s="60">
        <f>VLOOKUP(H352,Feuil1!A2:Q837,11,TRUE)</f>
        <v>2386</v>
      </c>
      <c r="Z352" s="60">
        <f t="shared" si="17"/>
        <v>7495</v>
      </c>
      <c r="AA352" s="14">
        <v>1.1645379413974499</v>
      </c>
      <c r="AB352" s="14">
        <f>VLOOKUP(H352,'Relevé T2_2019'!A2:L837,12,TRUE)</f>
        <v>3.6036036000000001E-3</v>
      </c>
      <c r="AC352" s="56">
        <f>VLOOKUP(H352,Feuil1!A2:Q837,12,TRUE)</f>
        <v>-3.7903225806451703E-2</v>
      </c>
    </row>
    <row r="353" spans="1:29" x14ac:dyDescent="0.25">
      <c r="A353" s="5" t="s">
        <v>44</v>
      </c>
      <c r="B353" s="5" t="str">
        <f>VLOOKUP(C353,'Correspondance DEP_REGION'!1:102,2,FALSE)</f>
        <v>GRAND EST</v>
      </c>
      <c r="C353" s="5" t="s">
        <v>147</v>
      </c>
      <c r="D353" s="6" t="s">
        <v>148</v>
      </c>
      <c r="E353" s="6" t="s">
        <v>303</v>
      </c>
      <c r="F353" s="6" t="s">
        <v>98</v>
      </c>
      <c r="G353" s="5" t="s">
        <v>1841</v>
      </c>
      <c r="H353" s="23">
        <v>26880017400016</v>
      </c>
      <c r="I353" s="5" t="s">
        <v>38</v>
      </c>
      <c r="J353" s="5"/>
      <c r="K353" s="5"/>
      <c r="L353" s="53">
        <f>VLOOKUP(H353,Feuil1!A2:Q837,5,TRUE)</f>
        <v>1552</v>
      </c>
      <c r="M353" s="5">
        <f>VLOOKUP(H353,Feuil1!A2:Q837,6,TRUE)</f>
        <v>805</v>
      </c>
      <c r="N353" s="49">
        <f>VLOOKUP(H353,Feuil1!A2:Q837,7,TRUE)</f>
        <v>0.51870000000000005</v>
      </c>
      <c r="O353" s="7" t="str">
        <f>VLOOKUP(H353,Feuil1!A2:Q837,4,TRUE)</f>
        <v>0</v>
      </c>
      <c r="P353" s="7">
        <v>951</v>
      </c>
      <c r="Q353" s="7">
        <v>403</v>
      </c>
      <c r="R353" s="49">
        <f>VLOOKUP(H353,'Relevé T2_2019'!A2:G835,7,TRUE)</f>
        <v>0.51759999999999995</v>
      </c>
      <c r="S353" s="8">
        <v>0.42376445846477401</v>
      </c>
      <c r="T353" s="8">
        <f>VLOOKUP(H353,'Relevé T4_2018'!A2:G835,7,TRUE)</f>
        <v>0.18404307391091501</v>
      </c>
      <c r="U353" s="8">
        <f t="shared" si="15"/>
        <v>0.239721384553859</v>
      </c>
      <c r="V353" s="8">
        <f t="shared" si="16"/>
        <v>0.33465692608908504</v>
      </c>
      <c r="W353" s="7">
        <v>1172</v>
      </c>
      <c r="X353" s="7">
        <f>VLOOKUP(H353,'Relevé T2_2019'!A2:L837,11,TRUE)</f>
        <v>943</v>
      </c>
      <c r="Y353" s="60">
        <f>VLOOKUP(H353,Feuil1!A2:Q837,11,TRUE)</f>
        <v>1034</v>
      </c>
      <c r="Z353" s="60">
        <f t="shared" si="17"/>
        <v>3149</v>
      </c>
      <c r="AA353" s="14">
        <v>1.9081885856079399</v>
      </c>
      <c r="AB353" s="14">
        <f>VLOOKUP(H353,'Relevé T2_2019'!A2:L837,12,TRUE)</f>
        <v>6.9160997700000004E-2</v>
      </c>
      <c r="AC353" s="56">
        <f>VLOOKUP(H353,Feuil1!A2:Q837,12,TRUE)</f>
        <v>0.28447204968944101</v>
      </c>
    </row>
    <row r="354" spans="1:29" x14ac:dyDescent="0.25">
      <c r="A354" s="5" t="s">
        <v>44</v>
      </c>
      <c r="B354" s="5" t="str">
        <f>VLOOKUP(C354,'Correspondance DEP_REGION'!1:102,2,FALSE)</f>
        <v>GRAND EST</v>
      </c>
      <c r="C354" s="5" t="s">
        <v>147</v>
      </c>
      <c r="D354" s="6" t="s">
        <v>148</v>
      </c>
      <c r="E354" s="6" t="s">
        <v>303</v>
      </c>
      <c r="F354" s="6" t="s">
        <v>63</v>
      </c>
      <c r="G354" s="5" t="s">
        <v>1844</v>
      </c>
      <c r="H354" s="23">
        <v>26880021600015</v>
      </c>
      <c r="I354" s="5" t="s">
        <v>38</v>
      </c>
      <c r="J354" s="5"/>
      <c r="K354" s="5"/>
      <c r="L354" s="53">
        <f>VLOOKUP(H354,Feuil1!A2:Q837,5,TRUE)</f>
        <v>472</v>
      </c>
      <c r="M354" s="5">
        <f>VLOOKUP(H354,Feuil1!A2:Q837,6,TRUE)</f>
        <v>139</v>
      </c>
      <c r="N354" s="49">
        <f>VLOOKUP(H354,Feuil1!A2:Q837,7,TRUE)</f>
        <v>0.29449999999999998</v>
      </c>
      <c r="O354" s="7" t="str">
        <f>VLOOKUP(H354,Feuil1!A2:Q837,4,TRUE)</f>
        <v>0</v>
      </c>
      <c r="P354" s="7">
        <v>303</v>
      </c>
      <c r="Q354" s="7">
        <v>3</v>
      </c>
      <c r="R354" s="49">
        <f>VLOOKUP(H354,'Relevé T2_2019'!A2:G835,7,TRUE)</f>
        <v>5.0000000000000001E-3</v>
      </c>
      <c r="S354" s="8">
        <v>9.9009900990098994E-3</v>
      </c>
      <c r="T354" s="8">
        <f>VLOOKUP(H354,'Relevé T4_2018'!A2:G835,7,TRUE)</f>
        <v>4.6296296296296302E-3</v>
      </c>
      <c r="U354" s="8">
        <f t="shared" si="15"/>
        <v>5.2713604693802691E-3</v>
      </c>
      <c r="V354" s="8">
        <f t="shared" si="16"/>
        <v>0.28987037037037033</v>
      </c>
      <c r="W354" s="7">
        <v>524</v>
      </c>
      <c r="X354" s="7">
        <f>VLOOKUP(H354,'Relevé T2_2019'!A2:L837,11,TRUE)</f>
        <v>439</v>
      </c>
      <c r="Y354" s="60">
        <f>VLOOKUP(H354,Feuil1!A2:Q837,11,TRUE)</f>
        <v>452</v>
      </c>
      <c r="Z354" s="60">
        <f t="shared" si="17"/>
        <v>1415</v>
      </c>
      <c r="AA354" s="14">
        <v>173.666666666667</v>
      </c>
      <c r="AB354" s="14">
        <f>VLOOKUP(H354,'Relevé T2_2019'!A2:L837,12,TRUE)</f>
        <v>145.3333333333</v>
      </c>
      <c r="AC354" s="56">
        <f>VLOOKUP(H354,Feuil1!A2:Q837,12,TRUE)</f>
        <v>2.2517985611510798</v>
      </c>
    </row>
    <row r="355" spans="1:29" x14ac:dyDescent="0.25">
      <c r="A355" s="5" t="s">
        <v>44</v>
      </c>
      <c r="B355" s="5" t="str">
        <f>VLOOKUP(C355,'Correspondance DEP_REGION'!1:102,2,FALSE)</f>
        <v>GRAND EST</v>
      </c>
      <c r="C355" s="5" t="s">
        <v>147</v>
      </c>
      <c r="D355" s="6" t="s">
        <v>148</v>
      </c>
      <c r="E355" s="6" t="s">
        <v>303</v>
      </c>
      <c r="F355" s="6" t="s">
        <v>205</v>
      </c>
      <c r="G355" s="5" t="s">
        <v>304</v>
      </c>
      <c r="H355" s="23">
        <v>20007663600014</v>
      </c>
      <c r="I355" s="5" t="s">
        <v>38</v>
      </c>
      <c r="J355" s="5"/>
      <c r="K355" s="5"/>
      <c r="L355" s="53">
        <f>VLOOKUP(H355,Feuil1!A2:Q837,5,TRUE)</f>
        <v>1055</v>
      </c>
      <c r="M355" s="5">
        <f>VLOOKUP(H355,Feuil1!A2:Q837,6,TRUE)</f>
        <v>2</v>
      </c>
      <c r="N355" s="49">
        <f>VLOOKUP(H355,Feuil1!A2:Q837,7,TRUE)</f>
        <v>1.9E-3</v>
      </c>
      <c r="O355" s="7" t="str">
        <f>VLOOKUP(H355,Feuil1!A2:Q837,4,TRUE)</f>
        <v>0</v>
      </c>
      <c r="P355" s="7">
        <v>701</v>
      </c>
      <c r="Q355" s="7">
        <v>0</v>
      </c>
      <c r="R355" s="49">
        <f>VLOOKUP(H355,'Relevé T2_2019'!A2:G835,7,TRUE)</f>
        <v>1.1999999999999999E-3</v>
      </c>
      <c r="S355" s="8">
        <v>0</v>
      </c>
      <c r="T355" s="8">
        <f>VLOOKUP(H355,'Relevé T4_2018'!A2:G835,7,TRUE)</f>
        <v>0</v>
      </c>
      <c r="U355" s="8">
        <f t="shared" si="15"/>
        <v>0</v>
      </c>
      <c r="V355" s="8">
        <f t="shared" si="16"/>
        <v>1.9E-3</v>
      </c>
      <c r="W355" s="7">
        <v>421</v>
      </c>
      <c r="X355" s="7">
        <f>VLOOKUP(H355,'Relevé T2_2019'!A2:L837,11,TRUE)</f>
        <v>351</v>
      </c>
      <c r="Y355" s="60">
        <f>VLOOKUP(H355,Feuil1!A2:Q837,11,TRUE)</f>
        <v>395</v>
      </c>
      <c r="Z355" s="60">
        <f t="shared" si="17"/>
        <v>1167</v>
      </c>
      <c r="AA355" s="14">
        <v>420</v>
      </c>
      <c r="AB355" s="14">
        <f>VLOOKUP(H355,'Relevé T2_2019'!A2:L837,12,TRUE)</f>
        <v>350</v>
      </c>
      <c r="AC355" s="56">
        <f>VLOOKUP(H355,Feuil1!A2:Q837,12,TRUE)</f>
        <v>196.5</v>
      </c>
    </row>
    <row r="356" spans="1:29" ht="27.6" x14ac:dyDescent="0.25">
      <c r="A356" s="5" t="s">
        <v>51</v>
      </c>
      <c r="B356" s="5" t="str">
        <f>VLOOKUP(C356,'Correspondance DEP_REGION'!1:102,2,FALSE)</f>
        <v>GUADELOUPE</v>
      </c>
      <c r="C356" s="5" t="s">
        <v>1933</v>
      </c>
      <c r="D356" s="6" t="s">
        <v>1934</v>
      </c>
      <c r="E356" s="6" t="s">
        <v>1937</v>
      </c>
      <c r="F356" s="6" t="s">
        <v>1938</v>
      </c>
      <c r="G356" s="5" t="s">
        <v>1939</v>
      </c>
      <c r="H356" s="23">
        <v>26971037200013</v>
      </c>
      <c r="I356" s="5" t="s">
        <v>57</v>
      </c>
      <c r="J356" s="5" t="s">
        <v>19</v>
      </c>
      <c r="K356" s="5"/>
      <c r="L356" s="53">
        <f>VLOOKUP(H356,Feuil1!A2:Q837,5,TRUE)</f>
        <v>768</v>
      </c>
      <c r="M356" s="5">
        <f>VLOOKUP(H356,Feuil1!A2:Q837,6,TRUE)</f>
        <v>766</v>
      </c>
      <c r="N356" s="49">
        <f>VLOOKUP(H356,Feuil1!A2:Q837,7,TRUE)</f>
        <v>0.99739999999999995</v>
      </c>
      <c r="O356" s="7" t="str">
        <f>VLOOKUP(H356,Feuil1!A2:Q837,4,TRUE)</f>
        <v>1</v>
      </c>
      <c r="P356" s="7">
        <v>342</v>
      </c>
      <c r="Q356" s="7">
        <v>342</v>
      </c>
      <c r="R356" s="49">
        <f>VLOOKUP(H356,'Relevé T2_2019'!A2:G835,7,TRUE)</f>
        <v>1</v>
      </c>
      <c r="S356" s="8">
        <v>1</v>
      </c>
      <c r="T356" s="8">
        <f>VLOOKUP(H356,'Relevé T4_2018'!A2:G835,7,TRUE)</f>
        <v>0.99909338168631001</v>
      </c>
      <c r="U356" s="8">
        <f t="shared" si="15"/>
        <v>9.0661831368998858E-4</v>
      </c>
      <c r="V356" s="8">
        <f t="shared" si="16"/>
        <v>-1.6933816863100581E-3</v>
      </c>
      <c r="W356" s="7">
        <v>972</v>
      </c>
      <c r="X356" s="7">
        <f>VLOOKUP(H356,'Relevé T2_2019'!A2:L837,11,TRUE)</f>
        <v>236</v>
      </c>
      <c r="Y356" s="60">
        <f>VLOOKUP(H356,Feuil1!A2:Q837,11,TRUE)</f>
        <v>690</v>
      </c>
      <c r="Z356" s="60">
        <f t="shared" si="17"/>
        <v>1898</v>
      </c>
      <c r="AA356" s="14">
        <v>1.84210526315789</v>
      </c>
      <c r="AB356" s="14">
        <f>VLOOKUP(H356,'Relevé T2_2019'!A2:L837,12,TRUE)</f>
        <v>-0.75720164609999996</v>
      </c>
      <c r="AC356" s="56">
        <f>VLOOKUP(H356,Feuil1!A2:Q837,12,TRUE)</f>
        <v>-9.9216710182767703E-2</v>
      </c>
    </row>
    <row r="357" spans="1:29" ht="27.6" x14ac:dyDescent="0.25">
      <c r="A357" s="5" t="s">
        <v>51</v>
      </c>
      <c r="B357" s="5" t="str">
        <f>VLOOKUP(C357,'Correspondance DEP_REGION'!1:102,2,FALSE)</f>
        <v>GUADELOUPE</v>
      </c>
      <c r="C357" s="5" t="s">
        <v>1933</v>
      </c>
      <c r="D357" s="6" t="s">
        <v>1934</v>
      </c>
      <c r="E357" s="6" t="s">
        <v>1937</v>
      </c>
      <c r="F357" s="6" t="s">
        <v>1941</v>
      </c>
      <c r="G357" s="5" t="s">
        <v>1942</v>
      </c>
      <c r="H357" s="23">
        <v>26971040600019</v>
      </c>
      <c r="I357" s="5" t="s">
        <v>38</v>
      </c>
      <c r="J357" s="5"/>
      <c r="K357" s="5"/>
      <c r="L357" s="53">
        <f>VLOOKUP(H357,Feuil1!A2:Q837,5,TRUE)</f>
        <v>622</v>
      </c>
      <c r="M357" s="5">
        <f>VLOOKUP(H357,Feuil1!A2:Q837,6,TRUE)</f>
        <v>622</v>
      </c>
      <c r="N357" s="49">
        <f>VLOOKUP(H357,Feuil1!A2:Q837,7,TRUE)</f>
        <v>1</v>
      </c>
      <c r="O357" s="7" t="str">
        <f>VLOOKUP(H357,Feuil1!A2:Q837,4,TRUE)</f>
        <v>1</v>
      </c>
      <c r="P357" s="7">
        <v>658</v>
      </c>
      <c r="Q357" s="7">
        <v>657</v>
      </c>
      <c r="R357" s="49">
        <f>VLOOKUP(H357,'Relevé T2_2019'!A2:G835,7,TRUE)</f>
        <v>0.99109999999999998</v>
      </c>
      <c r="S357" s="8">
        <v>0.99848024316109396</v>
      </c>
      <c r="T357" s="8">
        <f>VLOOKUP(H357,'Relevé T4_2018'!A2:G835,7,TRUE)</f>
        <v>0.99392466585662209</v>
      </c>
      <c r="U357" s="8">
        <f t="shared" si="15"/>
        <v>4.5555773044718695E-3</v>
      </c>
      <c r="V357" s="8">
        <f t="shared" si="16"/>
        <v>6.0753341433779084E-3</v>
      </c>
      <c r="W357" s="7">
        <v>103</v>
      </c>
      <c r="X357" s="7">
        <f>VLOOKUP(H357,'Relevé T2_2019'!A2:L837,11,TRUE)</f>
        <v>107</v>
      </c>
      <c r="Y357" s="60">
        <f>VLOOKUP(H357,Feuil1!A2:Q837,11,TRUE)</f>
        <v>152</v>
      </c>
      <c r="Z357" s="60">
        <f t="shared" si="17"/>
        <v>362</v>
      </c>
      <c r="AA357" s="14">
        <v>-0.84322678843226795</v>
      </c>
      <c r="AB357" s="14">
        <f>VLOOKUP(H357,'Relevé T2_2019'!A2:L837,12,TRUE)</f>
        <v>-0.80755395679999997</v>
      </c>
      <c r="AC357" s="56">
        <f>VLOOKUP(H357,Feuil1!A2:Q837,12,TRUE)</f>
        <v>-0.75562700964630203</v>
      </c>
    </row>
    <row r="358" spans="1:29" ht="27.6" x14ac:dyDescent="0.25">
      <c r="A358" s="5" t="s">
        <v>51</v>
      </c>
      <c r="B358" s="5" t="str">
        <f>VLOOKUP(C358,'Correspondance DEP_REGION'!1:102,2,FALSE)</f>
        <v>GUADELOUPE</v>
      </c>
      <c r="C358" s="5" t="s">
        <v>1933</v>
      </c>
      <c r="D358" s="6" t="s">
        <v>1934</v>
      </c>
      <c r="E358" s="6" t="s">
        <v>1937</v>
      </c>
      <c r="F358" s="6" t="s">
        <v>245</v>
      </c>
      <c r="G358" s="5" t="s">
        <v>1940</v>
      </c>
      <c r="H358" s="23">
        <v>26971039800018</v>
      </c>
      <c r="I358" s="5" t="s">
        <v>57</v>
      </c>
      <c r="J358" s="5"/>
      <c r="K358" s="5"/>
      <c r="L358" s="53">
        <f>VLOOKUP(H358,Feuil1!A2:Q837,5,TRUE)</f>
        <v>828</v>
      </c>
      <c r="M358" s="5">
        <f>VLOOKUP(H358,Feuil1!A2:Q837,6,TRUE)</f>
        <v>808</v>
      </c>
      <c r="N358" s="49">
        <f>VLOOKUP(H358,Feuil1!A2:Q837,7,TRUE)</f>
        <v>0.9758</v>
      </c>
      <c r="O358" s="7" t="str">
        <f>VLOOKUP(H358,Feuil1!A2:Q837,4,TRUE)</f>
        <v>1</v>
      </c>
      <c r="P358" s="7">
        <v>368</v>
      </c>
      <c r="Q358" s="7">
        <v>352</v>
      </c>
      <c r="R358" s="49">
        <f>VLOOKUP(H358,'Relevé T2_2019'!A2:G835,7,TRUE)</f>
        <v>0.97409999999999997</v>
      </c>
      <c r="S358" s="8">
        <v>0.95652173913043503</v>
      </c>
      <c r="T358" s="8">
        <f>VLOOKUP(H358,'Relevé T4_2018'!A2:G835,7,TRUE)</f>
        <v>0.9854961832061071</v>
      </c>
      <c r="U358" s="8">
        <f t="shared" si="15"/>
        <v>-2.8974444075672068E-2</v>
      </c>
      <c r="V358" s="8">
        <f t="shared" si="16"/>
        <v>-9.6961832061071007E-3</v>
      </c>
      <c r="W358" s="7">
        <v>52</v>
      </c>
      <c r="X358" s="7">
        <f>VLOOKUP(H358,'Relevé T2_2019'!A2:L837,11,TRUE)</f>
        <v>86</v>
      </c>
      <c r="Y358" s="60">
        <f>VLOOKUP(H358,Feuil1!A2:Q837,11,TRUE)</f>
        <v>102</v>
      </c>
      <c r="Z358" s="60">
        <f t="shared" si="17"/>
        <v>240</v>
      </c>
      <c r="AA358" s="14">
        <v>-0.85227272727272696</v>
      </c>
      <c r="AB358" s="14">
        <f>VLOOKUP(H358,'Relevé T2_2019'!A2:L837,12,TRUE)</f>
        <v>-0.8797202797</v>
      </c>
      <c r="AC358" s="56">
        <f>VLOOKUP(H358,Feuil1!A2:Q837,12,TRUE)</f>
        <v>-0.87376237623762398</v>
      </c>
    </row>
    <row r="359" spans="1:29" ht="27.6" x14ac:dyDescent="0.25">
      <c r="A359" s="5" t="s">
        <v>51</v>
      </c>
      <c r="B359" s="5" t="str">
        <f>VLOOKUP(C359,'Correspondance DEP_REGION'!1:102,2,FALSE)</f>
        <v>GUADELOUPE</v>
      </c>
      <c r="C359" s="5" t="s">
        <v>1933</v>
      </c>
      <c r="D359" s="6" t="s">
        <v>1934</v>
      </c>
      <c r="E359" s="6" t="s">
        <v>1937</v>
      </c>
      <c r="F359" s="6" t="s">
        <v>1204</v>
      </c>
      <c r="G359" s="5" t="s">
        <v>1946</v>
      </c>
      <c r="H359" s="23">
        <v>26971044800011</v>
      </c>
      <c r="I359" s="5" t="s">
        <v>57</v>
      </c>
      <c r="J359" s="5" t="s">
        <v>19</v>
      </c>
      <c r="K359" s="5"/>
      <c r="L359" s="53">
        <f>VLOOKUP(H359,Feuil1!A2:Q837,5,TRUE)</f>
        <v>2035</v>
      </c>
      <c r="M359" s="5">
        <f>VLOOKUP(H359,Feuil1!A2:Q837,6,TRUE)</f>
        <v>1992</v>
      </c>
      <c r="N359" s="49">
        <f>VLOOKUP(H359,Feuil1!A2:Q837,7,TRUE)</f>
        <v>0.97889999999999999</v>
      </c>
      <c r="O359" s="7" t="str">
        <f>VLOOKUP(H359,Feuil1!A2:Q837,4,TRUE)</f>
        <v>1</v>
      </c>
      <c r="P359" s="7">
        <v>932</v>
      </c>
      <c r="Q359" s="7">
        <v>886</v>
      </c>
      <c r="R359" s="49">
        <f>VLOOKUP(H359,'Relevé T2_2019'!A2:G835,7,TRUE)</f>
        <v>0.9748</v>
      </c>
      <c r="S359" s="8">
        <v>0.950643776824034</v>
      </c>
      <c r="T359" s="8">
        <f>VLOOKUP(H359,'Relevé T4_2018'!A2:G835,7,TRUE)</f>
        <v>0.92433110367893001</v>
      </c>
      <c r="U359" s="8">
        <f t="shared" si="15"/>
        <v>2.6312673145103993E-2</v>
      </c>
      <c r="V359" s="8">
        <f t="shared" si="16"/>
        <v>5.4568896321069982E-2</v>
      </c>
      <c r="W359" s="7">
        <v>231</v>
      </c>
      <c r="X359" s="7">
        <f>VLOOKUP(H359,'Relevé T2_2019'!A2:L837,11,TRUE)</f>
        <v>417</v>
      </c>
      <c r="Y359" s="60">
        <f>VLOOKUP(H359,Feuil1!A2:Q837,11,TRUE)</f>
        <v>714</v>
      </c>
      <c r="Z359" s="60">
        <f t="shared" si="17"/>
        <v>1362</v>
      </c>
      <c r="AA359" s="14">
        <v>-0.73927765237020304</v>
      </c>
      <c r="AB359" s="14">
        <f>VLOOKUP(H359,'Relevé T2_2019'!A2:L837,12,TRUE)</f>
        <v>-0.76048248129999996</v>
      </c>
      <c r="AC359" s="56">
        <f>VLOOKUP(H359,Feuil1!A2:Q837,12,TRUE)</f>
        <v>-0.64156626506024095</v>
      </c>
    </row>
    <row r="360" spans="1:29" ht="27.6" x14ac:dyDescent="0.25">
      <c r="A360" s="5" t="s">
        <v>51</v>
      </c>
      <c r="B360" s="5" t="str">
        <f>VLOOKUP(C360,'Correspondance DEP_REGION'!1:102,2,FALSE)</f>
        <v>GUADELOUPE</v>
      </c>
      <c r="C360" s="5" t="s">
        <v>1933</v>
      </c>
      <c r="D360" s="6" t="s">
        <v>1934</v>
      </c>
      <c r="E360" s="6" t="s">
        <v>1937</v>
      </c>
      <c r="F360" s="6" t="s">
        <v>1950</v>
      </c>
      <c r="G360" s="5" t="s">
        <v>1951</v>
      </c>
      <c r="H360" s="23">
        <v>26971087700011</v>
      </c>
      <c r="I360" s="5" t="s">
        <v>57</v>
      </c>
      <c r="J360" s="5" t="s">
        <v>19</v>
      </c>
      <c r="K360" s="5" t="s">
        <v>9</v>
      </c>
      <c r="L360" s="53">
        <f>VLOOKUP(H360,Feuil1!A2:Q837,5,TRUE)</f>
        <v>1606</v>
      </c>
      <c r="M360" s="5">
        <f>VLOOKUP(H360,Feuil1!A2:Q837,6,TRUE)</f>
        <v>1567</v>
      </c>
      <c r="N360" s="49">
        <f>VLOOKUP(H360,Feuil1!A2:Q837,7,TRUE)</f>
        <v>0.97570000000000001</v>
      </c>
      <c r="O360" s="7" t="str">
        <f>VLOOKUP(H360,Feuil1!A2:Q837,4,TRUE)</f>
        <v>1</v>
      </c>
      <c r="P360" s="7">
        <v>909</v>
      </c>
      <c r="Q360" s="7">
        <v>864</v>
      </c>
      <c r="R360" s="49">
        <f>VLOOKUP(H360,'Relevé T2_2019'!A2:G835,7,TRUE)</f>
        <v>0.97050000000000003</v>
      </c>
      <c r="S360" s="8">
        <v>0.95049504950495001</v>
      </c>
      <c r="T360" s="8">
        <f>VLOOKUP(H360,'Relevé T4_2018'!A2:G835,7,TRUE)</f>
        <v>0.97711015736766804</v>
      </c>
      <c r="U360" s="8">
        <f t="shared" si="15"/>
        <v>-2.6615107862718035E-2</v>
      </c>
      <c r="V360" s="8">
        <f t="shared" si="16"/>
        <v>-1.4101573676680301E-3</v>
      </c>
      <c r="W360" s="7">
        <v>514</v>
      </c>
      <c r="X360" s="7">
        <f>VLOOKUP(H360,'Relevé T2_2019'!A2:L837,11,TRUE)</f>
        <v>492</v>
      </c>
      <c r="Y360" s="60">
        <f>VLOOKUP(H360,Feuil1!A2:Q837,11,TRUE)</f>
        <v>617</v>
      </c>
      <c r="Z360" s="60">
        <f t="shared" si="17"/>
        <v>1623</v>
      </c>
      <c r="AA360" s="14">
        <v>-0.405092592592593</v>
      </c>
      <c r="AB360" s="14">
        <f>VLOOKUP(H360,'Relevé T2_2019'!A2:L837,12,TRUE)</f>
        <v>-0.75894169519999999</v>
      </c>
      <c r="AC360" s="56">
        <f>VLOOKUP(H360,Feuil1!A2:Q837,12,TRUE)</f>
        <v>-0.60625398851308199</v>
      </c>
    </row>
    <row r="361" spans="1:29" ht="27.6" x14ac:dyDescent="0.25">
      <c r="A361" s="5" t="s">
        <v>51</v>
      </c>
      <c r="B361" s="5" t="str">
        <f>VLOOKUP(C361,'Correspondance DEP_REGION'!1:102,2,FALSE)</f>
        <v>GUADELOUPE</v>
      </c>
      <c r="C361" s="5" t="s">
        <v>1933</v>
      </c>
      <c r="D361" s="6" t="s">
        <v>1934</v>
      </c>
      <c r="E361" s="6" t="s">
        <v>1935</v>
      </c>
      <c r="F361" s="6" t="s">
        <v>170</v>
      </c>
      <c r="G361" s="5" t="s">
        <v>1936</v>
      </c>
      <c r="H361" s="23">
        <v>26971036400010</v>
      </c>
      <c r="I361" s="5" t="s">
        <v>57</v>
      </c>
      <c r="J361" s="5" t="s">
        <v>19</v>
      </c>
      <c r="K361" s="5" t="s">
        <v>9</v>
      </c>
      <c r="L361" s="53">
        <f>VLOOKUP(H361,Feuil1!A2:Q837,5,TRUE)</f>
        <v>1424</v>
      </c>
      <c r="M361" s="5">
        <f>VLOOKUP(H361,Feuil1!A2:Q837,6,TRUE)</f>
        <v>1342</v>
      </c>
      <c r="N361" s="49">
        <f>VLOOKUP(H361,Feuil1!A2:Q837,7,TRUE)</f>
        <v>0.94240000000000002</v>
      </c>
      <c r="O361" s="7" t="str">
        <f>VLOOKUP(H361,Feuil1!A2:Q837,4,TRUE)</f>
        <v>1</v>
      </c>
      <c r="P361" s="7">
        <v>629</v>
      </c>
      <c r="Q361" s="7">
        <v>567</v>
      </c>
      <c r="R361" s="49">
        <f>VLOOKUP(H361,'Relevé T2_2019'!A2:G835,7,TRUE)</f>
        <v>0.93540000000000001</v>
      </c>
      <c r="S361" s="8">
        <v>0.90143084260731299</v>
      </c>
      <c r="T361" s="8">
        <f>VLOOKUP(H361,'Relevé T4_2018'!A2:G835,7,TRUE)</f>
        <v>0.95774647887323905</v>
      </c>
      <c r="U361" s="8">
        <f t="shared" si="15"/>
        <v>-5.6315636265926061E-2</v>
      </c>
      <c r="V361" s="8">
        <f t="shared" si="16"/>
        <v>-1.5346478873239033E-2</v>
      </c>
      <c r="W361" s="7">
        <v>168</v>
      </c>
      <c r="X361" s="7">
        <f>VLOOKUP(H361,'Relevé T2_2019'!A2:L837,11,TRUE)</f>
        <v>104</v>
      </c>
      <c r="Y361" s="60">
        <f>VLOOKUP(H361,Feuil1!A2:Q837,11,TRUE)</f>
        <v>170</v>
      </c>
      <c r="Z361" s="60">
        <f t="shared" si="17"/>
        <v>442</v>
      </c>
      <c r="AA361" s="14">
        <v>-0.70370370370370405</v>
      </c>
      <c r="AB361" s="14">
        <f>VLOOKUP(H361,'Relevé T2_2019'!A2:L837,12,TRUE)</f>
        <v>-0.88221970549999995</v>
      </c>
      <c r="AC361" s="56">
        <f>VLOOKUP(H361,Feuil1!A2:Q837,12,TRUE)</f>
        <v>-0.87332339791356195</v>
      </c>
    </row>
    <row r="362" spans="1:29" ht="27.6" x14ac:dyDescent="0.25">
      <c r="A362" s="5" t="s">
        <v>51</v>
      </c>
      <c r="B362" s="5" t="str">
        <f>VLOOKUP(C362,'Correspondance DEP_REGION'!1:102,2,FALSE)</f>
        <v>GUADELOUPE</v>
      </c>
      <c r="C362" s="5" t="s">
        <v>1933</v>
      </c>
      <c r="D362" s="6" t="s">
        <v>1934</v>
      </c>
      <c r="E362" s="6" t="s">
        <v>1948</v>
      </c>
      <c r="F362" s="6" t="s">
        <v>1693</v>
      </c>
      <c r="G362" s="5" t="s">
        <v>1949</v>
      </c>
      <c r="H362" s="23">
        <v>26971065300016</v>
      </c>
      <c r="I362" s="5" t="s">
        <v>57</v>
      </c>
      <c r="J362" s="5"/>
      <c r="K362" s="5"/>
      <c r="L362" s="53">
        <f>VLOOKUP(H362,Feuil1!A2:Q837,5,TRUE)</f>
        <v>427</v>
      </c>
      <c r="M362" s="5">
        <f>VLOOKUP(H362,Feuil1!A2:Q837,6,TRUE)</f>
        <v>401</v>
      </c>
      <c r="N362" s="49">
        <f>VLOOKUP(H362,Feuil1!A2:Q837,7,TRUE)</f>
        <v>0.93910000000000005</v>
      </c>
      <c r="O362" s="7" t="str">
        <f>VLOOKUP(H362,Feuil1!A2:Q837,4,TRUE)</f>
        <v>1</v>
      </c>
      <c r="P362" s="7">
        <v>378</v>
      </c>
      <c r="Q362" s="7">
        <v>333</v>
      </c>
      <c r="R362" s="49">
        <f>VLOOKUP(H362,'Relevé T2_2019'!A2:G835,7,TRUE)</f>
        <v>0.95069999999999999</v>
      </c>
      <c r="S362" s="8">
        <v>0.88095238095238104</v>
      </c>
      <c r="T362" s="8">
        <f>VLOOKUP(H362,'Relevé T4_2018'!A2:G835,7,TRUE)</f>
        <v>0.28998849252013803</v>
      </c>
      <c r="U362" s="8">
        <f t="shared" si="15"/>
        <v>0.59096388843224301</v>
      </c>
      <c r="V362" s="8">
        <f t="shared" si="16"/>
        <v>0.64911150747986202</v>
      </c>
      <c r="W362" s="7">
        <v>53</v>
      </c>
      <c r="X362" s="7">
        <f>VLOOKUP(H362,'Relevé T2_2019'!A2:L837,11,TRUE)</f>
        <v>36</v>
      </c>
      <c r="Y362" s="60">
        <f>VLOOKUP(H362,Feuil1!A2:Q837,11,TRUE)</f>
        <v>48</v>
      </c>
      <c r="Z362" s="60">
        <f t="shared" si="17"/>
        <v>137</v>
      </c>
      <c r="AA362" s="14">
        <v>-0.84084084084084099</v>
      </c>
      <c r="AB362" s="14">
        <f>VLOOKUP(H362,'Relevé T2_2019'!A2:L837,12,TRUE)</f>
        <v>-0.93771626299999999</v>
      </c>
      <c r="AC362" s="56">
        <f>VLOOKUP(H362,Feuil1!A2:Q837,12,TRUE)</f>
        <v>-0.88029925187032398</v>
      </c>
    </row>
    <row r="363" spans="1:29" ht="27.6" x14ac:dyDescent="0.25">
      <c r="A363" s="5" t="s">
        <v>51</v>
      </c>
      <c r="B363" s="5" t="str">
        <f>VLOOKUP(C363,'Correspondance DEP_REGION'!1:102,2,FALSE)</f>
        <v>GUADELOUPE</v>
      </c>
      <c r="C363" s="5" t="s">
        <v>1933</v>
      </c>
      <c r="D363" s="6" t="s">
        <v>1934</v>
      </c>
      <c r="E363" s="6" t="s">
        <v>1937</v>
      </c>
      <c r="F363" s="6" t="s">
        <v>55</v>
      </c>
      <c r="G363" s="5" t="s">
        <v>1947</v>
      </c>
      <c r="H363" s="23">
        <v>26971045500016</v>
      </c>
      <c r="I363" s="5" t="s">
        <v>57</v>
      </c>
      <c r="J363" s="5"/>
      <c r="K363" s="5"/>
      <c r="L363" s="53">
        <f>VLOOKUP(H363,Feuil1!A2:Q837,5,TRUE)</f>
        <v>738</v>
      </c>
      <c r="M363" s="5">
        <f>VLOOKUP(H363,Feuil1!A2:Q837,6,TRUE)</f>
        <v>679</v>
      </c>
      <c r="N363" s="49">
        <f>VLOOKUP(H363,Feuil1!A2:Q837,7,TRUE)</f>
        <v>0.92010000000000003</v>
      </c>
      <c r="O363" s="7" t="str">
        <f>VLOOKUP(H363,Feuil1!A2:Q837,4,TRUE)</f>
        <v>1</v>
      </c>
      <c r="P363" s="7">
        <v>322</v>
      </c>
      <c r="Q363" s="7">
        <v>266</v>
      </c>
      <c r="R363" s="49">
        <f>VLOOKUP(H363,'Relevé T2_2019'!A2:G835,7,TRUE)</f>
        <v>0.90100000000000002</v>
      </c>
      <c r="S363" s="8">
        <v>0.82608695652173902</v>
      </c>
      <c r="T363" s="8">
        <f>VLOOKUP(H363,'Relevé T4_2018'!A2:G835,7,TRUE)</f>
        <v>0.85996240601503804</v>
      </c>
      <c r="U363" s="8">
        <f t="shared" si="15"/>
        <v>-3.3875449493299015E-2</v>
      </c>
      <c r="V363" s="8">
        <f t="shared" si="16"/>
        <v>6.013759398496199E-2</v>
      </c>
      <c r="W363" s="7">
        <v>90</v>
      </c>
      <c r="X363" s="7">
        <f>VLOOKUP(H363,'Relevé T2_2019'!A2:L837,11,TRUE)</f>
        <v>190</v>
      </c>
      <c r="Y363" s="60">
        <f>VLOOKUP(H363,Feuil1!A2:Q837,11,TRUE)</f>
        <v>171</v>
      </c>
      <c r="Z363" s="60">
        <f t="shared" si="17"/>
        <v>451</v>
      </c>
      <c r="AA363" s="14">
        <v>-0.66165413533834605</v>
      </c>
      <c r="AB363" s="14">
        <f>VLOOKUP(H363,'Relevé T2_2019'!A2:L837,12,TRUE)</f>
        <v>-0.72895863049999998</v>
      </c>
      <c r="AC363" s="56">
        <f>VLOOKUP(H363,Feuil1!A2:Q837,12,TRUE)</f>
        <v>-0.74815905743740796</v>
      </c>
    </row>
    <row r="364" spans="1:29" ht="27.6" x14ac:dyDescent="0.25">
      <c r="A364" s="5" t="s">
        <v>51</v>
      </c>
      <c r="B364" s="5" t="str">
        <f>VLOOKUP(C364,'Correspondance DEP_REGION'!1:102,2,FALSE)</f>
        <v>GUADELOUPE</v>
      </c>
      <c r="C364" s="5" t="s">
        <v>1933</v>
      </c>
      <c r="D364" s="6" t="s">
        <v>1934</v>
      </c>
      <c r="E364" s="6" t="s">
        <v>1937</v>
      </c>
      <c r="F364" s="6" t="s">
        <v>63</v>
      </c>
      <c r="G364" s="5" t="s">
        <v>1945</v>
      </c>
      <c r="H364" s="23">
        <v>26971043000076</v>
      </c>
      <c r="I364" s="5" t="s">
        <v>38</v>
      </c>
      <c r="J364" s="5"/>
      <c r="K364" s="5"/>
      <c r="L364" s="53">
        <f>VLOOKUP(H364,Feuil1!A2:Q837,5,TRUE)</f>
        <v>405</v>
      </c>
      <c r="M364" s="5">
        <f>VLOOKUP(H364,Feuil1!A2:Q837,6,TRUE)</f>
        <v>372</v>
      </c>
      <c r="N364" s="49">
        <f>VLOOKUP(H364,Feuil1!A2:Q837,7,TRUE)</f>
        <v>0.91849999999999998</v>
      </c>
      <c r="O364" s="7" t="str">
        <f>VLOOKUP(H364,Feuil1!A2:Q837,4,TRUE)</f>
        <v>1</v>
      </c>
      <c r="P364" s="7">
        <v>85</v>
      </c>
      <c r="Q364" s="7">
        <v>66</v>
      </c>
      <c r="R364" s="49">
        <f>VLOOKUP(H364,'Relevé T2_2019'!A2:G835,7,TRUE)</f>
        <v>0.89949999999999997</v>
      </c>
      <c r="S364" s="8">
        <v>0.77647058823529402</v>
      </c>
      <c r="T364" s="8">
        <f>VLOOKUP(H364,'Relevé T4_2018'!A2:G835,7,TRUE)</f>
        <v>0.90880000000000005</v>
      </c>
      <c r="U364" s="8">
        <f t="shared" si="15"/>
        <v>-0.13232941176470603</v>
      </c>
      <c r="V364" s="8">
        <f t="shared" si="16"/>
        <v>9.6999999999999309E-3</v>
      </c>
      <c r="W364" s="7">
        <v>133</v>
      </c>
      <c r="X364" s="7">
        <f>VLOOKUP(H364,'Relevé T2_2019'!A2:L837,11,TRUE)</f>
        <v>89</v>
      </c>
      <c r="Y364" s="60">
        <f>VLOOKUP(H364,Feuil1!A2:Q837,11,TRUE)</f>
        <v>140</v>
      </c>
      <c r="Z364" s="60">
        <f t="shared" si="17"/>
        <v>362</v>
      </c>
      <c r="AA364" s="14">
        <v>1.01515151515152</v>
      </c>
      <c r="AB364" s="14">
        <f>VLOOKUP(H364,'Relevé T2_2019'!A2:L837,12,TRUE)</f>
        <v>-0.86555891240000005</v>
      </c>
      <c r="AC364" s="56">
        <f>VLOOKUP(H364,Feuil1!A2:Q837,12,TRUE)</f>
        <v>-0.62365591397849496</v>
      </c>
    </row>
    <row r="365" spans="1:29" ht="27.6" x14ac:dyDescent="0.25">
      <c r="A365" s="5" t="s">
        <v>51</v>
      </c>
      <c r="B365" s="5" t="str">
        <f>VLOOKUP(C365,'Correspondance DEP_REGION'!1:102,2,FALSE)</f>
        <v>GUADELOUPE</v>
      </c>
      <c r="C365" s="5" t="s">
        <v>1933</v>
      </c>
      <c r="D365" s="6" t="s">
        <v>1934</v>
      </c>
      <c r="E365" s="6" t="s">
        <v>1937</v>
      </c>
      <c r="F365" s="6" t="s">
        <v>1943</v>
      </c>
      <c r="G365" s="5" t="s">
        <v>1944</v>
      </c>
      <c r="H365" s="23">
        <v>26971041400013</v>
      </c>
      <c r="I365" s="5" t="s">
        <v>18</v>
      </c>
      <c r="J365" s="5" t="s">
        <v>19</v>
      </c>
      <c r="K365" s="5"/>
      <c r="L365" s="53">
        <f>VLOOKUP(H365,Feuil1!A2:Q837,5,TRUE)</f>
        <v>3200</v>
      </c>
      <c r="M365" s="5">
        <f>VLOOKUP(H365,Feuil1!A2:Q837,6,TRUE)</f>
        <v>2627</v>
      </c>
      <c r="N365" s="49">
        <f>VLOOKUP(H365,Feuil1!A2:Q837,7,TRUE)</f>
        <v>0.82089999999999996</v>
      </c>
      <c r="O365" s="7" t="str">
        <f>VLOOKUP(H365,Feuil1!A2:Q837,4,TRUE)</f>
        <v>1</v>
      </c>
      <c r="P365" s="7">
        <v>1875</v>
      </c>
      <c r="Q365" s="7">
        <v>27</v>
      </c>
      <c r="R365" s="49">
        <f>VLOOKUP(H365,'Relevé T2_2019'!A2:G835,7,TRUE)</f>
        <v>0.68030000000000002</v>
      </c>
      <c r="S365" s="8">
        <v>1.44E-2</v>
      </c>
      <c r="T365" s="8">
        <f>VLOOKUP(H365,'Relevé T4_2018'!A2:G835,7,TRUE)</f>
        <v>2.1440823327615803E-3</v>
      </c>
      <c r="U365" s="8">
        <f t="shared" si="15"/>
        <v>1.2255917667238419E-2</v>
      </c>
      <c r="V365" s="8">
        <f t="shared" si="16"/>
        <v>0.81875591766723843</v>
      </c>
      <c r="W365" s="7">
        <v>1156</v>
      </c>
      <c r="X365" s="7">
        <f>VLOOKUP(H365,'Relevé T2_2019'!A2:L837,11,TRUE)</f>
        <v>1286</v>
      </c>
      <c r="Y365" s="60">
        <f>VLOOKUP(H365,Feuil1!A2:Q837,11,TRUE)</f>
        <v>1354</v>
      </c>
      <c r="Z365" s="60">
        <f t="shared" si="17"/>
        <v>3796</v>
      </c>
      <c r="AA365" s="14">
        <v>41.814814814814802</v>
      </c>
      <c r="AB365" s="14">
        <f>VLOOKUP(H365,'Relevé T2_2019'!A2:L837,12,TRUE)</f>
        <v>-0.35376884419999999</v>
      </c>
      <c r="AC365" s="56">
        <f>VLOOKUP(H365,Feuil1!A2:Q837,12,TRUE)</f>
        <v>-0.48458317472402002</v>
      </c>
    </row>
    <row r="366" spans="1:29" ht="27.6" x14ac:dyDescent="0.25">
      <c r="A366" s="5" t="s">
        <v>51</v>
      </c>
      <c r="B366" s="5" t="str">
        <f>VLOOKUP(C366,'Correspondance DEP_REGION'!1:102,2,FALSE)</f>
        <v>GUYANE</v>
      </c>
      <c r="C366" s="5" t="s">
        <v>305</v>
      </c>
      <c r="D366" s="6" t="s">
        <v>306</v>
      </c>
      <c r="E366" s="6" t="s">
        <v>307</v>
      </c>
      <c r="F366" s="6" t="s">
        <v>308</v>
      </c>
      <c r="G366" s="5" t="s">
        <v>309</v>
      </c>
      <c r="H366" s="23">
        <v>20007678400012</v>
      </c>
      <c r="I366" s="5" t="s">
        <v>57</v>
      </c>
      <c r="J366" s="5"/>
      <c r="K366" s="5"/>
      <c r="L366" s="53">
        <f>VLOOKUP(H366,Feuil1!A2:Q837,5,TRUE)</f>
        <v>811</v>
      </c>
      <c r="M366" s="5">
        <f>VLOOKUP(H366,Feuil1!A2:Q837,6,TRUE)</f>
        <v>767</v>
      </c>
      <c r="N366" s="49">
        <f>VLOOKUP(H366,Feuil1!A2:Q837,7,TRUE)</f>
        <v>0.94569999999999999</v>
      </c>
      <c r="O366" s="7" t="str">
        <f>VLOOKUP(H366,Feuil1!A2:Q837,4,TRUE)</f>
        <v>1</v>
      </c>
      <c r="P366" s="7">
        <v>284</v>
      </c>
      <c r="Q366" s="7">
        <v>284</v>
      </c>
      <c r="R366" s="49">
        <f>VLOOKUP(H366,'Relevé T2_2019'!A2:G835,7,TRUE)</f>
        <v>0.99380000000000002</v>
      </c>
      <c r="S366" s="8">
        <v>1</v>
      </c>
      <c r="T366" s="8">
        <f>VLOOKUP(H366,'Relevé T4_2018'!A2:G835,7,TRUE)</f>
        <v>0.99769053117782913</v>
      </c>
      <c r="U366" s="8">
        <f t="shared" si="15"/>
        <v>2.3094688221708681E-3</v>
      </c>
      <c r="V366" s="8">
        <f t="shared" si="16"/>
        <v>-5.1990531177829147E-2</v>
      </c>
      <c r="W366" s="7">
        <v>413</v>
      </c>
      <c r="X366" s="7">
        <f>VLOOKUP(H366,'Relevé T2_2019'!A2:L837,11,TRUE)</f>
        <v>343</v>
      </c>
      <c r="Y366" s="60">
        <f>VLOOKUP(H366,Feuil1!A2:Q837,11,TRUE)</f>
        <v>348</v>
      </c>
      <c r="Z366" s="60">
        <f t="shared" si="17"/>
        <v>1104</v>
      </c>
      <c r="AA366" s="14">
        <v>0.45422535211267601</v>
      </c>
      <c r="AB366" s="14">
        <f>VLOOKUP(H366,'Relevé T2_2019'!A2:L837,12,TRUE)</f>
        <v>-0.7309803922</v>
      </c>
      <c r="AC366" s="56">
        <f>VLOOKUP(H366,Feuil1!A2:Q837,12,TRUE)</f>
        <v>-0.54628422425032597</v>
      </c>
    </row>
    <row r="367" spans="1:29" ht="27.6" x14ac:dyDescent="0.25">
      <c r="A367" s="5" t="s">
        <v>51</v>
      </c>
      <c r="B367" s="5" t="str">
        <f>VLOOKUP(C367,'Correspondance DEP_REGION'!1:102,2,FALSE)</f>
        <v>GUYANE</v>
      </c>
      <c r="C367" s="5" t="s">
        <v>305</v>
      </c>
      <c r="D367" s="6" t="s">
        <v>306</v>
      </c>
      <c r="E367" s="6" t="s">
        <v>307</v>
      </c>
      <c r="F367" s="6" t="s">
        <v>1961</v>
      </c>
      <c r="G367" s="5" t="s">
        <v>1962</v>
      </c>
      <c r="H367" s="23">
        <v>26973302800022</v>
      </c>
      <c r="I367" s="5" t="s">
        <v>57</v>
      </c>
      <c r="J367" s="5" t="s">
        <v>19</v>
      </c>
      <c r="K367" s="5"/>
      <c r="L367" s="53">
        <f>VLOOKUP(H367,Feuil1!A2:Q837,5,TRUE)</f>
        <v>4297</v>
      </c>
      <c r="M367" s="5">
        <f>VLOOKUP(H367,Feuil1!A2:Q837,6,TRUE)</f>
        <v>4196</v>
      </c>
      <c r="N367" s="49">
        <f>VLOOKUP(H367,Feuil1!A2:Q837,7,TRUE)</f>
        <v>0.97650000000000003</v>
      </c>
      <c r="O367" s="7" t="str">
        <f>VLOOKUP(H367,Feuil1!A2:Q837,4,TRUE)</f>
        <v>1</v>
      </c>
      <c r="P367" s="7">
        <v>1387</v>
      </c>
      <c r="Q367" s="7">
        <v>1318</v>
      </c>
      <c r="R367" s="49">
        <f>VLOOKUP(H367,'Relevé T2_2019'!A2:G835,7,TRUE)</f>
        <v>0.97570000000000001</v>
      </c>
      <c r="S367" s="8">
        <v>0.95025234318673402</v>
      </c>
      <c r="T367" s="8">
        <f>VLOOKUP(H367,'Relevé T4_2018'!A2:G835,7,TRUE)</f>
        <v>0.8925143953934741</v>
      </c>
      <c r="U367" s="8">
        <f t="shared" si="15"/>
        <v>5.7737947793259914E-2</v>
      </c>
      <c r="V367" s="8">
        <f t="shared" si="16"/>
        <v>8.3985604606525932E-2</v>
      </c>
      <c r="W367" s="7">
        <v>2162</v>
      </c>
      <c r="X367" s="7">
        <f>VLOOKUP(H367,'Relevé T2_2019'!A2:L837,11,TRUE)</f>
        <v>2380</v>
      </c>
      <c r="Y367" s="60">
        <f>VLOOKUP(H367,Feuil1!A2:Q837,11,TRUE)</f>
        <v>2411</v>
      </c>
      <c r="Z367" s="60">
        <f t="shared" si="17"/>
        <v>6953</v>
      </c>
      <c r="AA367" s="14">
        <v>0.64036418816388496</v>
      </c>
      <c r="AB367" s="14">
        <f>VLOOKUP(H367,'Relevé T2_2019'!A2:L837,12,TRUE)</f>
        <v>-0.4122005433</v>
      </c>
      <c r="AC367" s="56">
        <f>VLOOKUP(H367,Feuil1!A2:Q837,12,TRUE)</f>
        <v>-0.42540514775977101</v>
      </c>
    </row>
    <row r="368" spans="1:29" ht="27.6" x14ac:dyDescent="0.25">
      <c r="A368" s="5" t="s">
        <v>51</v>
      </c>
      <c r="B368" s="5" t="str">
        <f>VLOOKUP(C368,'Correspondance DEP_REGION'!1:102,2,FALSE)</f>
        <v>GUYANE</v>
      </c>
      <c r="C368" s="5" t="s">
        <v>305</v>
      </c>
      <c r="D368" s="6" t="s">
        <v>306</v>
      </c>
      <c r="E368" s="6" t="s">
        <v>1963</v>
      </c>
      <c r="F368" s="6" t="s">
        <v>1964</v>
      </c>
      <c r="G368" s="5" t="s">
        <v>1965</v>
      </c>
      <c r="H368" s="23">
        <v>26973311900060</v>
      </c>
      <c r="I368" s="5" t="s">
        <v>57</v>
      </c>
      <c r="J368" s="5"/>
      <c r="K368" s="5"/>
      <c r="L368" s="53">
        <f>VLOOKUP(H368,Feuil1!A2:Q837,5,TRUE)</f>
        <v>1241</v>
      </c>
      <c r="M368" s="5">
        <f>VLOOKUP(H368,Feuil1!A2:Q837,6,TRUE)</f>
        <v>1080</v>
      </c>
      <c r="N368" s="49">
        <f>VLOOKUP(H368,Feuil1!A2:Q837,7,TRUE)</f>
        <v>0.87029999999999996</v>
      </c>
      <c r="O368" s="7" t="str">
        <f>VLOOKUP(H368,Feuil1!A2:Q837,4,TRUE)</f>
        <v>1</v>
      </c>
      <c r="P368" s="7">
        <v>499</v>
      </c>
      <c r="Q368" s="7">
        <v>408</v>
      </c>
      <c r="R368" s="49">
        <f>VLOOKUP(H368,'Relevé T2_2019'!A2:G835,7,TRUE)</f>
        <v>0.97789999999999999</v>
      </c>
      <c r="S368" s="8">
        <v>0.81763527054108198</v>
      </c>
      <c r="T368" s="8">
        <f>VLOOKUP(H368,'Relevé T4_2018'!A2:G835,7,TRUE)</f>
        <v>0.8925143953934741</v>
      </c>
      <c r="U368" s="8">
        <f t="shared" si="15"/>
        <v>-7.487912485239212E-2</v>
      </c>
      <c r="V368" s="8">
        <f t="shared" si="16"/>
        <v>-2.221439539347414E-2</v>
      </c>
      <c r="W368" s="7">
        <v>780</v>
      </c>
      <c r="X368" s="7">
        <f>VLOOKUP(H368,'Relevé T2_2019'!A2:L837,11,TRUE)</f>
        <v>904</v>
      </c>
      <c r="Y368" s="60">
        <f>VLOOKUP(H368,Feuil1!A2:Q837,11,TRUE)</f>
        <v>1021</v>
      </c>
      <c r="Z368" s="60">
        <f t="shared" si="17"/>
        <v>2705</v>
      </c>
      <c r="AA368" s="14">
        <v>0.91176470588235303</v>
      </c>
      <c r="AB368" s="14">
        <f>VLOOKUP(H368,'Relevé T2_2019'!A2:L837,12,TRUE)</f>
        <v>-0.50137893</v>
      </c>
      <c r="AC368" s="56">
        <f>VLOOKUP(H368,Feuil1!A2:Q837,12,TRUE)</f>
        <v>-5.4629629629629597E-2</v>
      </c>
    </row>
    <row r="369" spans="1:29" x14ac:dyDescent="0.25">
      <c r="A369" s="5" t="s">
        <v>20</v>
      </c>
      <c r="B369" s="5" t="str">
        <f>VLOOKUP(C369,'Correspondance DEP_REGION'!1:102,2,FALSE)</f>
        <v>HAUTS DE FRANCE</v>
      </c>
      <c r="C369" s="5" t="s">
        <v>341</v>
      </c>
      <c r="D369" s="6" t="s">
        <v>342</v>
      </c>
      <c r="E369" s="6" t="s">
        <v>346</v>
      </c>
      <c r="F369" s="6" t="s">
        <v>347</v>
      </c>
      <c r="G369" s="5" t="s">
        <v>348</v>
      </c>
      <c r="H369" s="23">
        <v>26020009200013</v>
      </c>
      <c r="I369" s="5" t="s">
        <v>50</v>
      </c>
      <c r="J369" s="5"/>
      <c r="K369" s="5"/>
      <c r="L369" s="53">
        <f>VLOOKUP(H369,Feuil1!A2:Q837,5,TRUE)</f>
        <v>850</v>
      </c>
      <c r="M369" s="5">
        <f>VLOOKUP(H369,Feuil1!A2:Q837,6,TRUE)</f>
        <v>850</v>
      </c>
      <c r="N369" s="49">
        <f>VLOOKUP(H369,Feuil1!A2:Q837,7,TRUE)</f>
        <v>1</v>
      </c>
      <c r="O369" s="7" t="str">
        <f>VLOOKUP(H369,Feuil1!A2:Q837,4,TRUE)</f>
        <v>1</v>
      </c>
      <c r="P369" s="7">
        <v>553</v>
      </c>
      <c r="Q369" s="7">
        <v>553</v>
      </c>
      <c r="R369" s="49">
        <f>VLOOKUP(H369,'Relevé T2_2019'!A2:G835,7,TRUE)</f>
        <v>1</v>
      </c>
      <c r="S369" s="8">
        <v>1</v>
      </c>
      <c r="T369" s="8">
        <f>VLOOKUP(H369,'Relevé T4_2018'!A2:G835,7,TRUE)</f>
        <v>0.9991304347826091</v>
      </c>
      <c r="U369" s="8">
        <f t="shared" si="15"/>
        <v>8.6956521739089965E-4</v>
      </c>
      <c r="V369" s="8">
        <f t="shared" si="16"/>
        <v>8.6956521739089965E-4</v>
      </c>
      <c r="W369" s="7">
        <v>249</v>
      </c>
      <c r="X369" s="7">
        <f>VLOOKUP(H369,'Relevé T2_2019'!A2:L837,11,TRUE)</f>
        <v>245</v>
      </c>
      <c r="Y369" s="60">
        <f>VLOOKUP(H369,Feuil1!A2:Q837,11,TRUE)</f>
        <v>331</v>
      </c>
      <c r="Z369" s="60">
        <f t="shared" si="17"/>
        <v>825</v>
      </c>
      <c r="AA369" s="14">
        <v>-0.54972875226039797</v>
      </c>
      <c r="AB369" s="14">
        <f>VLOOKUP(H369,'Relevé T2_2019'!A2:L837,12,TRUE)</f>
        <v>-0.71676300579999996</v>
      </c>
      <c r="AC369" s="56">
        <f>VLOOKUP(H369,Feuil1!A2:Q837,12,TRUE)</f>
        <v>-0.61058823529411799</v>
      </c>
    </row>
    <row r="370" spans="1:29" ht="27.6" x14ac:dyDescent="0.25">
      <c r="A370" s="5" t="s">
        <v>20</v>
      </c>
      <c r="B370" s="5" t="str">
        <f>VLOOKUP(C370,'Correspondance DEP_REGION'!1:102,2,FALSE)</f>
        <v>HAUTS DE FRANCE</v>
      </c>
      <c r="C370" s="5" t="s">
        <v>341</v>
      </c>
      <c r="D370" s="6" t="s">
        <v>342</v>
      </c>
      <c r="E370" s="6" t="s">
        <v>359</v>
      </c>
      <c r="F370" s="6" t="s">
        <v>360</v>
      </c>
      <c r="G370" s="5" t="s">
        <v>361</v>
      </c>
      <c r="H370" s="23">
        <v>26020862400015</v>
      </c>
      <c r="I370" s="5" t="s">
        <v>50</v>
      </c>
      <c r="J370" s="5" t="s">
        <v>19</v>
      </c>
      <c r="K370" s="5" t="s">
        <v>9</v>
      </c>
      <c r="L370" s="53">
        <f>VLOOKUP(H370,Feuil1!A2:Q837,5,TRUE)</f>
        <v>5553</v>
      </c>
      <c r="M370" s="5">
        <f>VLOOKUP(H370,Feuil1!A2:Q837,6,TRUE)</f>
        <v>5552</v>
      </c>
      <c r="N370" s="49">
        <f>VLOOKUP(H370,Feuil1!A2:Q837,7,TRUE)</f>
        <v>0.99980000000000002</v>
      </c>
      <c r="O370" s="7" t="str">
        <f>VLOOKUP(H370,Feuil1!A2:Q837,4,TRUE)</f>
        <v>1</v>
      </c>
      <c r="P370" s="7">
        <v>2040</v>
      </c>
      <c r="Q370" s="7">
        <v>2040</v>
      </c>
      <c r="R370" s="49">
        <f>VLOOKUP(H370,'Relevé T2_2019'!A2:G835,7,TRUE)</f>
        <v>0.99960000000000004</v>
      </c>
      <c r="S370" s="8">
        <v>1</v>
      </c>
      <c r="T370" s="8">
        <f>VLOOKUP(H370,'Relevé T4_2018'!A2:G835,7,TRUE)</f>
        <v>1</v>
      </c>
      <c r="U370" s="8">
        <f t="shared" si="15"/>
        <v>0</v>
      </c>
      <c r="V370" s="8">
        <f t="shared" si="16"/>
        <v>-1.9999999999997797E-4</v>
      </c>
      <c r="W370" s="7">
        <v>3791</v>
      </c>
      <c r="X370" s="7">
        <f>VLOOKUP(H370,'Relevé T2_2019'!A2:L837,11,TRUE)</f>
        <v>3381</v>
      </c>
      <c r="Y370" s="60">
        <f>VLOOKUP(H370,Feuil1!A2:Q837,11,TRUE)</f>
        <v>3346</v>
      </c>
      <c r="Z370" s="60">
        <f t="shared" si="17"/>
        <v>10518</v>
      </c>
      <c r="AA370" s="14">
        <v>0.85833333333333295</v>
      </c>
      <c r="AB370" s="14">
        <f>VLOOKUP(H370,'Relevé T2_2019'!A2:L837,12,TRUE)</f>
        <v>-0.50257466529999995</v>
      </c>
      <c r="AC370" s="56">
        <f>VLOOKUP(H370,Feuil1!A2:Q837,12,TRUE)</f>
        <v>-0.39733429394812703</v>
      </c>
    </row>
    <row r="371" spans="1:29" x14ac:dyDescent="0.25">
      <c r="A371" s="5" t="s">
        <v>20</v>
      </c>
      <c r="B371" s="5" t="str">
        <f>VLOOKUP(C371,'Correspondance DEP_REGION'!1:102,2,FALSE)</f>
        <v>HAUTS DE FRANCE</v>
      </c>
      <c r="C371" s="5" t="s">
        <v>341</v>
      </c>
      <c r="D371" s="6" t="s">
        <v>342</v>
      </c>
      <c r="E371" s="6" t="s">
        <v>362</v>
      </c>
      <c r="F371" s="6" t="s">
        <v>363</v>
      </c>
      <c r="G371" s="5" t="s">
        <v>364</v>
      </c>
      <c r="H371" s="23">
        <v>26020863200018</v>
      </c>
      <c r="I371" s="5" t="s">
        <v>50</v>
      </c>
      <c r="J371" s="5" t="s">
        <v>19</v>
      </c>
      <c r="K371" s="5"/>
      <c r="L371" s="53">
        <f>VLOOKUP(H371,Feuil1!A2:Q837,5,TRUE)</f>
        <v>4334</v>
      </c>
      <c r="M371" s="5">
        <f>VLOOKUP(H371,Feuil1!A2:Q837,6,TRUE)</f>
        <v>4332</v>
      </c>
      <c r="N371" s="49">
        <f>VLOOKUP(H371,Feuil1!A2:Q837,7,TRUE)</f>
        <v>0.99950000000000006</v>
      </c>
      <c r="O371" s="7" t="str">
        <f>VLOOKUP(H371,Feuil1!A2:Q837,4,TRUE)</f>
        <v>1</v>
      </c>
      <c r="P371" s="7">
        <v>1959</v>
      </c>
      <c r="Q371" s="7">
        <v>1959</v>
      </c>
      <c r="R371" s="49">
        <f>VLOOKUP(H371,'Relevé T2_2019'!A2:G835,7,TRUE)</f>
        <v>1</v>
      </c>
      <c r="S371" s="8">
        <v>1</v>
      </c>
      <c r="T371" s="8">
        <f>VLOOKUP(H371,'Relevé T4_2018'!A2:G835,7,TRUE)</f>
        <v>0.29839704069050604</v>
      </c>
      <c r="U371" s="8">
        <f t="shared" si="15"/>
        <v>0.7016029593094939</v>
      </c>
      <c r="V371" s="8">
        <f t="shared" si="16"/>
        <v>0.70110295930949396</v>
      </c>
      <c r="W371" s="7">
        <v>2181</v>
      </c>
      <c r="X371" s="7">
        <f>VLOOKUP(H371,'Relevé T2_2019'!A2:L837,11,TRUE)</f>
        <v>1669</v>
      </c>
      <c r="Y371" s="60">
        <f>VLOOKUP(H371,Feuil1!A2:Q837,11,TRUE)</f>
        <v>1678</v>
      </c>
      <c r="Z371" s="60">
        <f t="shared" si="17"/>
        <v>5528</v>
      </c>
      <c r="AA371" s="14">
        <v>0.113323124042879</v>
      </c>
      <c r="AB371" s="14">
        <f>VLOOKUP(H371,'Relevé T2_2019'!A2:L837,12,TRUE)</f>
        <v>-0.45846852690000001</v>
      </c>
      <c r="AC371" s="56">
        <f>VLOOKUP(H371,Feuil1!A2:Q837,12,TRUE)</f>
        <v>-0.61265004616805196</v>
      </c>
    </row>
    <row r="372" spans="1:29" x14ac:dyDescent="0.25">
      <c r="A372" s="5" t="s">
        <v>20</v>
      </c>
      <c r="B372" s="5" t="str">
        <f>VLOOKUP(C372,'Correspondance DEP_REGION'!1:102,2,FALSE)</f>
        <v>HAUTS DE FRANCE</v>
      </c>
      <c r="C372" s="5" t="s">
        <v>341</v>
      </c>
      <c r="D372" s="6" t="s">
        <v>342</v>
      </c>
      <c r="E372" s="6" t="s">
        <v>367</v>
      </c>
      <c r="F372" s="6" t="s">
        <v>368</v>
      </c>
      <c r="G372" s="5" t="s">
        <v>369</v>
      </c>
      <c r="H372" s="23">
        <v>26020865700015</v>
      </c>
      <c r="I372" s="5" t="s">
        <v>50</v>
      </c>
      <c r="J372" s="5"/>
      <c r="K372" s="5"/>
      <c r="L372" s="53">
        <f>VLOOKUP(H372,Feuil1!A2:Q837,5,TRUE)</f>
        <v>1747</v>
      </c>
      <c r="M372" s="5">
        <f>VLOOKUP(H372,Feuil1!A2:Q837,6,TRUE)</f>
        <v>1746</v>
      </c>
      <c r="N372" s="49">
        <f>VLOOKUP(H372,Feuil1!A2:Q837,7,TRUE)</f>
        <v>0.99939999999999996</v>
      </c>
      <c r="O372" s="7" t="str">
        <f>VLOOKUP(H372,Feuil1!A2:Q837,4,TRUE)</f>
        <v>1</v>
      </c>
      <c r="P372" s="7">
        <v>1355</v>
      </c>
      <c r="Q372" s="7">
        <v>1355</v>
      </c>
      <c r="R372" s="49">
        <f>VLOOKUP(H372,'Relevé T2_2019'!A2:G835,7,TRUE)</f>
        <v>1</v>
      </c>
      <c r="S372" s="8">
        <v>1</v>
      </c>
      <c r="T372" s="8">
        <f>VLOOKUP(H372,'Relevé T4_2018'!A2:G835,7,TRUE)</f>
        <v>1</v>
      </c>
      <c r="U372" s="8">
        <f t="shared" si="15"/>
        <v>0</v>
      </c>
      <c r="V372" s="8">
        <f t="shared" si="16"/>
        <v>-6.0000000000004494E-4</v>
      </c>
      <c r="W372" s="7">
        <v>536</v>
      </c>
      <c r="X372" s="7">
        <f>VLOOKUP(H372,'Relevé T2_2019'!A2:L837,11,TRUE)</f>
        <v>490</v>
      </c>
      <c r="Y372" s="60">
        <f>VLOOKUP(H372,Feuil1!A2:Q837,11,TRUE)</f>
        <v>545</v>
      </c>
      <c r="Z372" s="60">
        <f t="shared" si="17"/>
        <v>1571</v>
      </c>
      <c r="AA372" s="14">
        <v>-0.60442804428044306</v>
      </c>
      <c r="AB372" s="14">
        <f>VLOOKUP(H372,'Relevé T2_2019'!A2:L837,12,TRUE)</f>
        <v>-0.65248226949999999</v>
      </c>
      <c r="AC372" s="56">
        <f>VLOOKUP(H372,Feuil1!A2:Q837,12,TRUE)</f>
        <v>-0.68785796105383701</v>
      </c>
    </row>
    <row r="373" spans="1:29" x14ac:dyDescent="0.25">
      <c r="A373" s="5" t="s">
        <v>20</v>
      </c>
      <c r="B373" s="5" t="str">
        <f>VLOOKUP(C373,'Correspondance DEP_REGION'!1:102,2,FALSE)</f>
        <v>HAUTS DE FRANCE</v>
      </c>
      <c r="C373" s="5" t="s">
        <v>341</v>
      </c>
      <c r="D373" s="6" t="s">
        <v>342</v>
      </c>
      <c r="E373" s="6" t="s">
        <v>354</v>
      </c>
      <c r="F373" s="6" t="s">
        <v>370</v>
      </c>
      <c r="G373" s="5" t="s">
        <v>371</v>
      </c>
      <c r="H373" s="23">
        <v>26020866500018</v>
      </c>
      <c r="I373" s="5" t="s">
        <v>50</v>
      </c>
      <c r="J373" s="5"/>
      <c r="K373" s="5"/>
      <c r="L373" s="53">
        <f>VLOOKUP(H373,Feuil1!A2:Q837,5,TRUE)</f>
        <v>1701</v>
      </c>
      <c r="M373" s="5">
        <f>VLOOKUP(H373,Feuil1!A2:Q837,6,TRUE)</f>
        <v>1701</v>
      </c>
      <c r="N373" s="49">
        <f>VLOOKUP(H373,Feuil1!A2:Q837,7,TRUE)</f>
        <v>1</v>
      </c>
      <c r="O373" s="7" t="str">
        <f>VLOOKUP(H373,Feuil1!A2:Q837,4,TRUE)</f>
        <v>1</v>
      </c>
      <c r="P373" s="7">
        <v>667</v>
      </c>
      <c r="Q373" s="7">
        <v>667</v>
      </c>
      <c r="R373" s="49">
        <f>VLOOKUP(H373,'Relevé T2_2019'!A2:G835,7,TRUE)</f>
        <v>1</v>
      </c>
      <c r="S373" s="8">
        <v>1</v>
      </c>
      <c r="T373" s="8">
        <f>VLOOKUP(H373,'Relevé T4_2018'!A2:G835,7,TRUE)</f>
        <v>0.91766723842195508</v>
      </c>
      <c r="U373" s="8">
        <f t="shared" si="15"/>
        <v>8.2332761578044922E-2</v>
      </c>
      <c r="V373" s="8">
        <f t="shared" si="16"/>
        <v>8.2332761578044922E-2</v>
      </c>
      <c r="W373" s="7">
        <v>654</v>
      </c>
      <c r="X373" s="7">
        <f>VLOOKUP(H373,'Relevé T2_2019'!A2:L837,11,TRUE)</f>
        <v>572</v>
      </c>
      <c r="Y373" s="60">
        <f>VLOOKUP(H373,Feuil1!A2:Q837,11,TRUE)</f>
        <v>556</v>
      </c>
      <c r="Z373" s="60">
        <f t="shared" si="17"/>
        <v>1782</v>
      </c>
      <c r="AA373" s="14">
        <v>-1.94902548725637E-2</v>
      </c>
      <c r="AB373" s="14">
        <f>VLOOKUP(H373,'Relevé T2_2019'!A2:L837,12,TRUE)</f>
        <v>-0.64929491110000004</v>
      </c>
      <c r="AC373" s="56">
        <f>VLOOKUP(H373,Feuil1!A2:Q837,12,TRUE)</f>
        <v>-0.673133450911229</v>
      </c>
    </row>
    <row r="374" spans="1:29" ht="27.6" x14ac:dyDescent="0.25">
      <c r="A374" s="5" t="s">
        <v>20</v>
      </c>
      <c r="B374" s="5" t="str">
        <f>VLOOKUP(C374,'Correspondance DEP_REGION'!1:102,2,FALSE)</f>
        <v>HAUTS DE FRANCE</v>
      </c>
      <c r="C374" s="5" t="s">
        <v>341</v>
      </c>
      <c r="D374" s="6" t="s">
        <v>342</v>
      </c>
      <c r="E374" s="6" t="s">
        <v>372</v>
      </c>
      <c r="F374" s="6" t="s">
        <v>373</v>
      </c>
      <c r="G374" s="5" t="s">
        <v>374</v>
      </c>
      <c r="H374" s="23">
        <v>26020867300012</v>
      </c>
      <c r="I374" s="5" t="s">
        <v>65</v>
      </c>
      <c r="J374" s="5"/>
      <c r="K374" s="5"/>
      <c r="L374" s="53">
        <f>VLOOKUP(H374,Feuil1!A2:Q837,5,TRUE)</f>
        <v>481</v>
      </c>
      <c r="M374" s="5">
        <f>VLOOKUP(H374,Feuil1!A2:Q837,6,TRUE)</f>
        <v>481</v>
      </c>
      <c r="N374" s="49">
        <f>VLOOKUP(H374,Feuil1!A2:Q837,7,TRUE)</f>
        <v>1</v>
      </c>
      <c r="O374" s="7" t="str">
        <f>VLOOKUP(H374,Feuil1!A2:Q837,4,TRUE)</f>
        <v>1</v>
      </c>
      <c r="P374" s="7">
        <v>296</v>
      </c>
      <c r="Q374" s="7">
        <v>296</v>
      </c>
      <c r="R374" s="49">
        <f>VLOOKUP(H374,'Relevé T2_2019'!A2:G835,7,TRUE)</f>
        <v>1</v>
      </c>
      <c r="S374" s="8">
        <v>1</v>
      </c>
      <c r="T374" s="8">
        <f>VLOOKUP(H374,'Relevé T4_2018'!A2:G835,7,TRUE)</f>
        <v>1</v>
      </c>
      <c r="U374" s="8">
        <f t="shared" si="15"/>
        <v>0</v>
      </c>
      <c r="V374" s="8">
        <f t="shared" si="16"/>
        <v>0</v>
      </c>
      <c r="W374" s="7">
        <v>276</v>
      </c>
      <c r="X374" s="7">
        <f>VLOOKUP(H374,'Relevé T2_2019'!A2:L837,11,TRUE)</f>
        <v>199</v>
      </c>
      <c r="Y374" s="60">
        <f>VLOOKUP(H374,Feuil1!A2:Q837,11,TRUE)</f>
        <v>223</v>
      </c>
      <c r="Z374" s="60">
        <f t="shared" si="17"/>
        <v>698</v>
      </c>
      <c r="AA374" s="14">
        <v>-6.7567567567567502E-2</v>
      </c>
      <c r="AB374" s="14">
        <f>VLOOKUP(H374,'Relevé T2_2019'!A2:L837,12,TRUE)</f>
        <v>-0.4456824513</v>
      </c>
      <c r="AC374" s="56">
        <f>VLOOKUP(H374,Feuil1!A2:Q837,12,TRUE)</f>
        <v>-0.53638253638253597</v>
      </c>
    </row>
    <row r="375" spans="1:29" x14ac:dyDescent="0.25">
      <c r="A375" s="5" t="s">
        <v>20</v>
      </c>
      <c r="B375" s="5" t="str">
        <f>VLOOKUP(C375,'Correspondance DEP_REGION'!1:102,2,FALSE)</f>
        <v>HAUTS DE FRANCE</v>
      </c>
      <c r="C375" s="5" t="s">
        <v>341</v>
      </c>
      <c r="D375" s="6" t="s">
        <v>342</v>
      </c>
      <c r="E375" s="6" t="s">
        <v>351</v>
      </c>
      <c r="F375" s="6" t="s">
        <v>375</v>
      </c>
      <c r="G375" s="5" t="s">
        <v>376</v>
      </c>
      <c r="H375" s="23">
        <v>26020871500011</v>
      </c>
      <c r="I375" s="5" t="s">
        <v>50</v>
      </c>
      <c r="J375" s="5" t="s">
        <v>19</v>
      </c>
      <c r="K375" s="5"/>
      <c r="L375" s="53">
        <f>VLOOKUP(H375,Feuil1!A2:Q837,5,TRUE)</f>
        <v>4842</v>
      </c>
      <c r="M375" s="5">
        <f>VLOOKUP(H375,Feuil1!A2:Q837,6,TRUE)</f>
        <v>4840</v>
      </c>
      <c r="N375" s="49">
        <f>VLOOKUP(H375,Feuil1!A2:Q837,7,TRUE)</f>
        <v>0.99960000000000004</v>
      </c>
      <c r="O375" s="7" t="str">
        <f>VLOOKUP(H375,Feuil1!A2:Q837,4,TRUE)</f>
        <v>1</v>
      </c>
      <c r="P375" s="7">
        <v>2925</v>
      </c>
      <c r="Q375" s="7">
        <v>2924</v>
      </c>
      <c r="R375" s="49">
        <f>VLOOKUP(H375,'Relevé T2_2019'!A2:G835,7,TRUE)</f>
        <v>0.99980000000000002</v>
      </c>
      <c r="S375" s="8">
        <v>0.99965811965812001</v>
      </c>
      <c r="T375" s="8">
        <f>VLOOKUP(H375,'Relevé T4_2018'!A2:G835,7,TRUE)</f>
        <v>0.99922630560928405</v>
      </c>
      <c r="U375" s="8">
        <f t="shared" si="15"/>
        <v>4.3181404883596564E-4</v>
      </c>
      <c r="V375" s="8">
        <f t="shared" si="16"/>
        <v>3.7369439071599508E-4</v>
      </c>
      <c r="W375" s="7">
        <v>2877</v>
      </c>
      <c r="X375" s="7">
        <f>VLOOKUP(H375,'Relevé T2_2019'!A2:L837,11,TRUE)</f>
        <v>2575</v>
      </c>
      <c r="Y375" s="60">
        <f>VLOOKUP(H375,Feuil1!A2:Q837,11,TRUE)</f>
        <v>2584</v>
      </c>
      <c r="Z375" s="60">
        <f t="shared" si="17"/>
        <v>8036</v>
      </c>
      <c r="AA375" s="14">
        <v>-1.60738714090287E-2</v>
      </c>
      <c r="AB375" s="14">
        <f>VLOOKUP(H375,'Relevé T2_2019'!A2:L837,12,TRUE)</f>
        <v>-0.52630610739999995</v>
      </c>
      <c r="AC375" s="56">
        <f>VLOOKUP(H375,Feuil1!A2:Q837,12,TRUE)</f>
        <v>-0.46611570247933898</v>
      </c>
    </row>
    <row r="376" spans="1:29" x14ac:dyDescent="0.25">
      <c r="A376" s="5" t="s">
        <v>20</v>
      </c>
      <c r="B376" s="5" t="str">
        <f>VLOOKUP(C376,'Correspondance DEP_REGION'!1:102,2,FALSE)</f>
        <v>HAUTS DE FRANCE</v>
      </c>
      <c r="C376" s="5" t="s">
        <v>341</v>
      </c>
      <c r="D376" s="6" t="s">
        <v>342</v>
      </c>
      <c r="E376" s="6" t="s">
        <v>343</v>
      </c>
      <c r="F376" s="6" t="s">
        <v>344</v>
      </c>
      <c r="G376" s="5" t="s">
        <v>345</v>
      </c>
      <c r="H376" s="23">
        <v>26020007600016</v>
      </c>
      <c r="I376" s="5" t="s">
        <v>50</v>
      </c>
      <c r="J376" s="5" t="s">
        <v>19</v>
      </c>
      <c r="K376" s="5"/>
      <c r="L376" s="53">
        <f>VLOOKUP(H376,Feuil1!A2:Q837,5,TRUE)</f>
        <v>1968</v>
      </c>
      <c r="M376" s="5">
        <f>VLOOKUP(H376,Feuil1!A2:Q837,6,TRUE)</f>
        <v>1968</v>
      </c>
      <c r="N376" s="49">
        <f>VLOOKUP(H376,Feuil1!A2:Q837,7,TRUE)</f>
        <v>1</v>
      </c>
      <c r="O376" s="7" t="str">
        <f>VLOOKUP(H376,Feuil1!A2:Q837,4,TRUE)</f>
        <v>1</v>
      </c>
      <c r="P376" s="7">
        <v>1591</v>
      </c>
      <c r="Q376" s="7">
        <v>1590</v>
      </c>
      <c r="R376" s="49">
        <f>VLOOKUP(H376,'Relevé T2_2019'!A2:G835,7,TRUE)</f>
        <v>1</v>
      </c>
      <c r="S376" s="8">
        <v>0.99937146448774405</v>
      </c>
      <c r="T376" s="8">
        <f>VLOOKUP(H376,'Relevé T4_2018'!A2:G835,7,TRUE)</f>
        <v>1</v>
      </c>
      <c r="U376" s="8">
        <f t="shared" si="15"/>
        <v>-6.2853551225594551E-4</v>
      </c>
      <c r="V376" s="8">
        <f t="shared" si="16"/>
        <v>0</v>
      </c>
      <c r="W376" s="7">
        <v>970</v>
      </c>
      <c r="X376" s="7">
        <f>VLOOKUP(H376,'Relevé T2_2019'!A2:L837,11,TRUE)</f>
        <v>913</v>
      </c>
      <c r="Y376" s="60">
        <f>VLOOKUP(H376,Feuil1!A2:Q837,11,TRUE)</f>
        <v>1006</v>
      </c>
      <c r="Z376" s="60">
        <f t="shared" si="17"/>
        <v>2889</v>
      </c>
      <c r="AA376" s="14">
        <v>-0.38993710691823902</v>
      </c>
      <c r="AB376" s="14">
        <f>VLOOKUP(H376,'Relevé T2_2019'!A2:L837,12,TRUE)</f>
        <v>-0.40013140600000002</v>
      </c>
      <c r="AC376" s="56">
        <f>VLOOKUP(H376,Feuil1!A2:Q837,12,TRUE)</f>
        <v>-0.48882113821138201</v>
      </c>
    </row>
    <row r="377" spans="1:29" x14ac:dyDescent="0.25">
      <c r="A377" s="5" t="s">
        <v>20</v>
      </c>
      <c r="B377" s="5" t="str">
        <f>VLOOKUP(C377,'Correspondance DEP_REGION'!1:102,2,FALSE)</f>
        <v>HAUTS DE FRANCE</v>
      </c>
      <c r="C377" s="5" t="s">
        <v>341</v>
      </c>
      <c r="D377" s="6" t="s">
        <v>342</v>
      </c>
      <c r="E377" s="6" t="s">
        <v>351</v>
      </c>
      <c r="F377" s="6" t="s">
        <v>352</v>
      </c>
      <c r="G377" s="5" t="s">
        <v>353</v>
      </c>
      <c r="H377" s="23">
        <v>26020034000016</v>
      </c>
      <c r="I377" s="5" t="s">
        <v>50</v>
      </c>
      <c r="J377" s="5" t="s">
        <v>19</v>
      </c>
      <c r="K377" s="5"/>
      <c r="L377" s="53">
        <f>VLOOKUP(H377,Feuil1!A2:Q837,5,TRUE)</f>
        <v>2663</v>
      </c>
      <c r="M377" s="5">
        <f>VLOOKUP(H377,Feuil1!A2:Q837,6,TRUE)</f>
        <v>2663</v>
      </c>
      <c r="N377" s="49">
        <f>VLOOKUP(H377,Feuil1!A2:Q837,7,TRUE)</f>
        <v>1</v>
      </c>
      <c r="O377" s="7" t="str">
        <f>VLOOKUP(H377,Feuil1!A2:Q837,4,TRUE)</f>
        <v>1</v>
      </c>
      <c r="P377" s="7">
        <v>2210</v>
      </c>
      <c r="Q377" s="7">
        <v>2208</v>
      </c>
      <c r="R377" s="49">
        <f>VLOOKUP(H377,'Relevé T2_2019'!A2:G835,7,TRUE)</f>
        <v>0.99950000000000006</v>
      </c>
      <c r="S377" s="8">
        <v>0.99909502262443395</v>
      </c>
      <c r="T377" s="8">
        <f>VLOOKUP(H377,'Relevé T4_2018'!A2:G835,7,TRUE)</f>
        <v>0.14527286702536502</v>
      </c>
      <c r="U377" s="8">
        <f t="shared" si="15"/>
        <v>0.85382215559906893</v>
      </c>
      <c r="V377" s="8">
        <f t="shared" si="16"/>
        <v>0.85472713297463498</v>
      </c>
      <c r="W377" s="7">
        <v>1791</v>
      </c>
      <c r="X377" s="7">
        <f>VLOOKUP(H377,'Relevé T2_2019'!A2:L837,11,TRUE)</f>
        <v>1807</v>
      </c>
      <c r="Y377" s="60">
        <f>VLOOKUP(H377,Feuil1!A2:Q837,11,TRUE)</f>
        <v>1538</v>
      </c>
      <c r="Z377" s="60">
        <f t="shared" si="17"/>
        <v>5136</v>
      </c>
      <c r="AA377" s="14">
        <v>-0.188858695652174</v>
      </c>
      <c r="AB377" s="14">
        <f>VLOOKUP(H377,'Relevé T2_2019'!A2:L837,12,TRUE)</f>
        <v>-0.54993773349999997</v>
      </c>
      <c r="AC377" s="56">
        <f>VLOOKUP(H377,Feuil1!A2:Q837,12,TRUE)</f>
        <v>-0.42245587683064201</v>
      </c>
    </row>
    <row r="378" spans="1:29" x14ac:dyDescent="0.25">
      <c r="A378" s="5" t="s">
        <v>20</v>
      </c>
      <c r="B378" s="5" t="str">
        <f>VLOOKUP(C378,'Correspondance DEP_REGION'!1:102,2,FALSE)</f>
        <v>HAUTS DE FRANCE</v>
      </c>
      <c r="C378" s="5" t="s">
        <v>341</v>
      </c>
      <c r="D378" s="6" t="s">
        <v>342</v>
      </c>
      <c r="E378" s="6" t="s">
        <v>351</v>
      </c>
      <c r="F378" s="6" t="s">
        <v>365</v>
      </c>
      <c r="G378" s="5" t="s">
        <v>366</v>
      </c>
      <c r="H378" s="23">
        <v>26020864000011</v>
      </c>
      <c r="I378" s="5" t="s">
        <v>50</v>
      </c>
      <c r="J378" s="5" t="s">
        <v>19</v>
      </c>
      <c r="K378" s="5"/>
      <c r="L378" s="53">
        <f>VLOOKUP(H378,Feuil1!A2:Q837,5,TRUE)</f>
        <v>3321</v>
      </c>
      <c r="M378" s="5">
        <f>VLOOKUP(H378,Feuil1!A2:Q837,6,TRUE)</f>
        <v>3318</v>
      </c>
      <c r="N378" s="49">
        <f>VLOOKUP(H378,Feuil1!A2:Q837,7,TRUE)</f>
        <v>0.99909999999999999</v>
      </c>
      <c r="O378" s="7" t="str">
        <f>VLOOKUP(H378,Feuil1!A2:Q837,4,TRUE)</f>
        <v>1</v>
      </c>
      <c r="P378" s="7">
        <v>1998</v>
      </c>
      <c r="Q378" s="7">
        <v>1996</v>
      </c>
      <c r="R378" s="49">
        <f>VLOOKUP(H378,'Relevé T2_2019'!A2:G835,7,TRUE)</f>
        <v>0.99939999999999996</v>
      </c>
      <c r="S378" s="8">
        <v>0.99899899899899902</v>
      </c>
      <c r="T378" s="8">
        <f>VLOOKUP(H378,'Relevé T4_2018'!A2:G835,7,TRUE)</f>
        <v>1</v>
      </c>
      <c r="U378" s="8">
        <f t="shared" si="15"/>
        <v>-1.0010010010009784E-3</v>
      </c>
      <c r="V378" s="8">
        <f t="shared" si="16"/>
        <v>-9.000000000000119E-4</v>
      </c>
      <c r="W378" s="7">
        <v>1758</v>
      </c>
      <c r="X378" s="7">
        <f>VLOOKUP(H378,'Relevé T2_2019'!A2:L837,11,TRUE)</f>
        <v>1603</v>
      </c>
      <c r="Y378" s="60">
        <f>VLOOKUP(H378,Feuil1!A2:Q837,11,TRUE)</f>
        <v>1594</v>
      </c>
      <c r="Z378" s="60">
        <f t="shared" si="17"/>
        <v>4955</v>
      </c>
      <c r="AA378" s="14">
        <v>-0.119238476953908</v>
      </c>
      <c r="AB378" s="14">
        <f>VLOOKUP(H378,'Relevé T2_2019'!A2:L837,12,TRUE)</f>
        <v>-0.52977412729999995</v>
      </c>
      <c r="AC378" s="56">
        <f>VLOOKUP(H378,Feuil1!A2:Q837,12,TRUE)</f>
        <v>-0.51959011452682302</v>
      </c>
    </row>
    <row r="379" spans="1:29" x14ac:dyDescent="0.25">
      <c r="A379" s="5" t="s">
        <v>20</v>
      </c>
      <c r="B379" s="5" t="str">
        <f>VLOOKUP(C379,'Correspondance DEP_REGION'!1:102,2,FALSE)</f>
        <v>HAUTS DE FRANCE</v>
      </c>
      <c r="C379" s="5" t="s">
        <v>341</v>
      </c>
      <c r="D379" s="6" t="s">
        <v>342</v>
      </c>
      <c r="E379" s="6" t="s">
        <v>349</v>
      </c>
      <c r="F379" s="6" t="s">
        <v>189</v>
      </c>
      <c r="G379" s="5" t="s">
        <v>350</v>
      </c>
      <c r="H379" s="23">
        <v>26020010000014</v>
      </c>
      <c r="I379" s="5" t="s">
        <v>50</v>
      </c>
      <c r="J379" s="5"/>
      <c r="K379" s="5"/>
      <c r="L379" s="53">
        <f>VLOOKUP(H379,Feuil1!A2:Q837,5,TRUE)</f>
        <v>966</v>
      </c>
      <c r="M379" s="5">
        <f>VLOOKUP(H379,Feuil1!A2:Q837,6,TRUE)</f>
        <v>966</v>
      </c>
      <c r="N379" s="49">
        <f>VLOOKUP(H379,Feuil1!A2:Q837,7,TRUE)</f>
        <v>1</v>
      </c>
      <c r="O379" s="7" t="str">
        <f>VLOOKUP(H379,Feuil1!A2:Q837,4,TRUE)</f>
        <v>1</v>
      </c>
      <c r="P379" s="7">
        <v>667</v>
      </c>
      <c r="Q379" s="7">
        <v>666</v>
      </c>
      <c r="R379" s="49">
        <f>VLOOKUP(H379,'Relevé T2_2019'!A2:G835,7,TRUE)</f>
        <v>1</v>
      </c>
      <c r="S379" s="8">
        <v>0.99850074962518698</v>
      </c>
      <c r="T379" s="8">
        <f>VLOOKUP(H379,'Relevé T4_2018'!A2:G835,7,TRUE)</f>
        <v>1</v>
      </c>
      <c r="U379" s="8">
        <f t="shared" si="15"/>
        <v>-1.4992503748130215E-3</v>
      </c>
      <c r="V379" s="8">
        <f t="shared" si="16"/>
        <v>0</v>
      </c>
      <c r="W379" s="7">
        <v>336</v>
      </c>
      <c r="X379" s="7">
        <f>VLOOKUP(H379,'Relevé T2_2019'!A2:L837,11,TRUE)</f>
        <v>247</v>
      </c>
      <c r="Y379" s="60">
        <f>VLOOKUP(H379,Feuil1!A2:Q837,11,TRUE)</f>
        <v>306</v>
      </c>
      <c r="Z379" s="60">
        <f t="shared" si="17"/>
        <v>889</v>
      </c>
      <c r="AA379" s="14">
        <v>-0.49549549549549599</v>
      </c>
      <c r="AB379" s="14">
        <f>VLOOKUP(H379,'Relevé T2_2019'!A2:L837,12,TRUE)</f>
        <v>-0.73945147680000001</v>
      </c>
      <c r="AC379" s="56">
        <f>VLOOKUP(H379,Feuil1!A2:Q837,12,TRUE)</f>
        <v>-0.68322981366459601</v>
      </c>
    </row>
    <row r="380" spans="1:29" x14ac:dyDescent="0.25">
      <c r="A380" s="5" t="s">
        <v>20</v>
      </c>
      <c r="B380" s="5" t="str">
        <f>VLOOKUP(C380,'Correspondance DEP_REGION'!1:102,2,FALSE)</f>
        <v>HAUTS DE FRANCE</v>
      </c>
      <c r="C380" s="5" t="s">
        <v>341</v>
      </c>
      <c r="D380" s="6" t="s">
        <v>342</v>
      </c>
      <c r="E380" s="6" t="s">
        <v>354</v>
      </c>
      <c r="F380" s="6" t="s">
        <v>357</v>
      </c>
      <c r="G380" s="5" t="s">
        <v>358</v>
      </c>
      <c r="H380" s="23">
        <v>26020861600011</v>
      </c>
      <c r="I380" s="5" t="s">
        <v>50</v>
      </c>
      <c r="J380" s="5" t="s">
        <v>19</v>
      </c>
      <c r="K380" s="5" t="s">
        <v>9</v>
      </c>
      <c r="L380" s="53">
        <f>VLOOKUP(H380,Feuil1!A2:Q837,5,TRUE)</f>
        <v>10075</v>
      </c>
      <c r="M380" s="5">
        <f>VLOOKUP(H380,Feuil1!A2:Q837,6,TRUE)</f>
        <v>10072</v>
      </c>
      <c r="N380" s="49">
        <f>VLOOKUP(H380,Feuil1!A2:Q837,7,TRUE)</f>
        <v>0.99970000000000003</v>
      </c>
      <c r="O380" s="7" t="str">
        <f>VLOOKUP(H380,Feuil1!A2:Q837,4,TRUE)</f>
        <v>1</v>
      </c>
      <c r="P380" s="7">
        <v>5698</v>
      </c>
      <c r="Q380" s="7">
        <v>5687</v>
      </c>
      <c r="R380" s="49">
        <f>VLOOKUP(H380,'Relevé T2_2019'!A2:G835,7,TRUE)</f>
        <v>0.99970000000000003</v>
      </c>
      <c r="S380" s="8">
        <v>0.99806949806949796</v>
      </c>
      <c r="T380" s="8">
        <f>VLOOKUP(H380,'Relevé T4_2018'!A2:G835,7,TRUE)</f>
        <v>0.99785361665593508</v>
      </c>
      <c r="U380" s="8">
        <f t="shared" si="15"/>
        <v>2.1588141356287949E-4</v>
      </c>
      <c r="V380" s="8">
        <f t="shared" si="16"/>
        <v>1.8463833440649502E-3</v>
      </c>
      <c r="W380" s="7">
        <v>4976</v>
      </c>
      <c r="X380" s="7">
        <f>VLOOKUP(H380,'Relevé T2_2019'!A2:L837,11,TRUE)</f>
        <v>4363</v>
      </c>
      <c r="Y380" s="60">
        <f>VLOOKUP(H380,Feuil1!A2:Q837,11,TRUE)</f>
        <v>4190</v>
      </c>
      <c r="Z380" s="60">
        <f t="shared" si="17"/>
        <v>13529</v>
      </c>
      <c r="AA380" s="14">
        <v>-0.12502197995428199</v>
      </c>
      <c r="AB380" s="14">
        <f>VLOOKUP(H380,'Relevé T2_2019'!A2:L837,12,TRUE)</f>
        <v>-0.49443800700000001</v>
      </c>
      <c r="AC380" s="56">
        <f>VLOOKUP(H380,Feuil1!A2:Q837,12,TRUE)</f>
        <v>-0.58399523431294698</v>
      </c>
    </row>
    <row r="381" spans="1:29" x14ac:dyDescent="0.25">
      <c r="A381" s="5" t="s">
        <v>20</v>
      </c>
      <c r="B381" s="5" t="str">
        <f>VLOOKUP(C381,'Correspondance DEP_REGION'!1:102,2,FALSE)</f>
        <v>HAUTS DE FRANCE</v>
      </c>
      <c r="C381" s="5" t="s">
        <v>341</v>
      </c>
      <c r="D381" s="6" t="s">
        <v>342</v>
      </c>
      <c r="E381" s="6" t="s">
        <v>354</v>
      </c>
      <c r="F381" s="6" t="s">
        <v>355</v>
      </c>
      <c r="G381" s="5" t="s">
        <v>356</v>
      </c>
      <c r="H381" s="23">
        <v>26020035700010</v>
      </c>
      <c r="I381" s="5" t="s">
        <v>65</v>
      </c>
      <c r="J381" s="5"/>
      <c r="K381" s="5"/>
      <c r="L381" s="53">
        <f>VLOOKUP(H381,Feuil1!A2:Q837,5,TRUE)</f>
        <v>1332</v>
      </c>
      <c r="M381" s="5">
        <f>VLOOKUP(H381,Feuil1!A2:Q837,6,TRUE)</f>
        <v>1290</v>
      </c>
      <c r="N381" s="49">
        <f>VLOOKUP(H381,Feuil1!A2:Q837,7,TRUE)</f>
        <v>0.96850000000000003</v>
      </c>
      <c r="O381" s="7" t="str">
        <f>VLOOKUP(H381,Feuil1!A2:Q837,4,TRUE)</f>
        <v>1</v>
      </c>
      <c r="P381" s="7">
        <v>1279</v>
      </c>
      <c r="Q381" s="7">
        <v>1234</v>
      </c>
      <c r="R381" s="49">
        <f>VLOOKUP(H381,'Relevé T2_2019'!A2:G835,7,TRUE)</f>
        <v>0.97409999999999997</v>
      </c>
      <c r="S381" s="8">
        <v>0.96481626270523801</v>
      </c>
      <c r="T381" s="8">
        <f>VLOOKUP(H381,'Relevé T4_2018'!A2:G835,7,TRUE)</f>
        <v>0.90478615071283108</v>
      </c>
      <c r="U381" s="8">
        <f t="shared" si="15"/>
        <v>6.0030111992406932E-2</v>
      </c>
      <c r="V381" s="8">
        <f t="shared" si="16"/>
        <v>6.3713849287168944E-2</v>
      </c>
      <c r="W381" s="7">
        <v>800</v>
      </c>
      <c r="X381" s="7">
        <f>VLOOKUP(H381,'Relevé T2_2019'!A2:L837,11,TRUE)</f>
        <v>706</v>
      </c>
      <c r="Y381" s="60">
        <f>VLOOKUP(H381,Feuil1!A2:Q837,11,TRUE)</f>
        <v>733</v>
      </c>
      <c r="Z381" s="60">
        <f t="shared" si="17"/>
        <v>2239</v>
      </c>
      <c r="AA381" s="14">
        <v>-0.35170178282009701</v>
      </c>
      <c r="AB381" s="14">
        <f>VLOOKUP(H381,'Relevé T2_2019'!A2:L837,12,TRUE)</f>
        <v>-0.53058510640000001</v>
      </c>
      <c r="AC381" s="56">
        <f>VLOOKUP(H381,Feuil1!A2:Q837,12,TRUE)</f>
        <v>-0.431782945736434</v>
      </c>
    </row>
    <row r="382" spans="1:29" x14ac:dyDescent="0.25">
      <c r="A382" s="5" t="s">
        <v>20</v>
      </c>
      <c r="B382" s="5" t="str">
        <f>VLOOKUP(C382,'Correspondance DEP_REGION'!1:102,2,FALSE)</f>
        <v>HAUTS DE France</v>
      </c>
      <c r="C382" s="5" t="s">
        <v>207</v>
      </c>
      <c r="D382" s="6" t="s">
        <v>208</v>
      </c>
      <c r="E382" s="6" t="s">
        <v>1363</v>
      </c>
      <c r="F382" s="6" t="s">
        <v>63</v>
      </c>
      <c r="G382" s="5" t="s">
        <v>1364</v>
      </c>
      <c r="H382" s="23">
        <v>26590699000014</v>
      </c>
      <c r="I382" s="5" t="s">
        <v>65</v>
      </c>
      <c r="J382" s="5" t="s">
        <v>19</v>
      </c>
      <c r="K382" s="5"/>
      <c r="L382" s="53">
        <f>VLOOKUP(H382,Feuil1!A2:Q837,5,TRUE)</f>
        <v>1280</v>
      </c>
      <c r="M382" s="5">
        <f>VLOOKUP(H382,Feuil1!A2:Q837,6,TRUE)</f>
        <v>1280</v>
      </c>
      <c r="N382" s="49">
        <f>VLOOKUP(H382,Feuil1!A2:Q837,7,TRUE)</f>
        <v>1</v>
      </c>
      <c r="O382" s="7" t="str">
        <f>VLOOKUP(H382,Feuil1!A2:Q837,4,TRUE)</f>
        <v>1</v>
      </c>
      <c r="P382" s="7">
        <v>903</v>
      </c>
      <c r="Q382" s="7">
        <v>903</v>
      </c>
      <c r="R382" s="49">
        <f>VLOOKUP(H382,'Relevé T2_2019'!A2:G835,7,TRUE)</f>
        <v>1</v>
      </c>
      <c r="S382" s="8">
        <v>1</v>
      </c>
      <c r="T382" s="8">
        <f>VLOOKUP(H382,'Relevé T4_2018'!A2:G835,7,TRUE)</f>
        <v>1</v>
      </c>
      <c r="U382" s="8">
        <f t="shared" si="15"/>
        <v>0</v>
      </c>
      <c r="V382" s="8">
        <f t="shared" si="16"/>
        <v>0</v>
      </c>
      <c r="W382" s="7">
        <v>853</v>
      </c>
      <c r="X382" s="7">
        <f>VLOOKUP(H382,'Relevé T2_2019'!A2:L837,11,TRUE)</f>
        <v>672</v>
      </c>
      <c r="Y382" s="60">
        <f>VLOOKUP(H382,Feuil1!A2:Q837,11,TRUE)</f>
        <v>744</v>
      </c>
      <c r="Z382" s="60">
        <f t="shared" si="17"/>
        <v>2269</v>
      </c>
      <c r="AA382" s="14">
        <v>-5.5370985603543699E-2</v>
      </c>
      <c r="AB382" s="14">
        <f>VLOOKUP(H382,'Relevé T2_2019'!A2:L837,12,TRUE)</f>
        <v>-0.38064516129999998</v>
      </c>
      <c r="AC382" s="56">
        <f>VLOOKUP(H382,Feuil1!A2:Q837,12,TRUE)</f>
        <v>-0.41875000000000001</v>
      </c>
    </row>
    <row r="383" spans="1:29" ht="27.6" x14ac:dyDescent="0.25">
      <c r="A383" s="5" t="s">
        <v>20</v>
      </c>
      <c r="B383" s="5" t="str">
        <f>VLOOKUP(C383,'Correspondance DEP_REGION'!1:102,2,FALSE)</f>
        <v>HAUTS DE France</v>
      </c>
      <c r="C383" s="5" t="s">
        <v>207</v>
      </c>
      <c r="D383" s="6" t="s">
        <v>208</v>
      </c>
      <c r="E383" s="6" t="s">
        <v>1358</v>
      </c>
      <c r="F383" s="6" t="s">
        <v>194</v>
      </c>
      <c r="G383" s="5" t="s">
        <v>1359</v>
      </c>
      <c r="H383" s="23">
        <v>26590695800011</v>
      </c>
      <c r="I383" s="5" t="s">
        <v>50</v>
      </c>
      <c r="J383" s="5" t="s">
        <v>19</v>
      </c>
      <c r="K383" s="5"/>
      <c r="L383" s="53">
        <f>VLOOKUP(H383,Feuil1!A2:Q837,5,TRUE)</f>
        <v>5821</v>
      </c>
      <c r="M383" s="5">
        <f>VLOOKUP(H383,Feuil1!A2:Q837,6,TRUE)</f>
        <v>5820</v>
      </c>
      <c r="N383" s="49">
        <f>VLOOKUP(H383,Feuil1!A2:Q837,7,TRUE)</f>
        <v>0.99980000000000002</v>
      </c>
      <c r="O383" s="7" t="str">
        <f>VLOOKUP(H383,Feuil1!A2:Q837,4,TRUE)</f>
        <v>1</v>
      </c>
      <c r="P383" s="7">
        <v>3486</v>
      </c>
      <c r="Q383" s="7">
        <v>3485</v>
      </c>
      <c r="R383" s="49">
        <f>VLOOKUP(H383,'Relevé T2_2019'!A2:G835,7,TRUE)</f>
        <v>0.99950000000000006</v>
      </c>
      <c r="S383" s="8">
        <v>0.99971313826735497</v>
      </c>
      <c r="T383" s="8">
        <f>VLOOKUP(H383,'Relevé T4_2018'!A2:G835,7,TRUE)</f>
        <v>0.99374348279457803</v>
      </c>
      <c r="U383" s="8">
        <f t="shared" si="15"/>
        <v>5.9696554727769469E-3</v>
      </c>
      <c r="V383" s="8">
        <f t="shared" si="16"/>
        <v>6.0565172054219962E-3</v>
      </c>
      <c r="W383" s="7">
        <v>2820</v>
      </c>
      <c r="X383" s="7">
        <f>VLOOKUP(H383,'Relevé T2_2019'!A2:L837,11,TRUE)</f>
        <v>2405</v>
      </c>
      <c r="Y383" s="60">
        <f>VLOOKUP(H383,Feuil1!A2:Q837,11,TRUE)</f>
        <v>2519</v>
      </c>
      <c r="Z383" s="60">
        <f t="shared" si="17"/>
        <v>7744</v>
      </c>
      <c r="AA383" s="14">
        <v>-0.19081779053084599</v>
      </c>
      <c r="AB383" s="14">
        <f>VLOOKUP(H383,'Relevé T2_2019'!A2:L837,12,TRUE)</f>
        <v>-0.56415367890000001</v>
      </c>
      <c r="AC383" s="56">
        <f>VLOOKUP(H383,Feuil1!A2:Q837,12,TRUE)</f>
        <v>-0.56718213058419198</v>
      </c>
    </row>
    <row r="384" spans="1:29" x14ac:dyDescent="0.25">
      <c r="A384" s="5" t="s">
        <v>20</v>
      </c>
      <c r="B384" s="5" t="str">
        <f>VLOOKUP(C384,'Correspondance DEP_REGION'!1:102,2,FALSE)</f>
        <v>HAUTS DE France</v>
      </c>
      <c r="C384" s="5" t="s">
        <v>207</v>
      </c>
      <c r="D384" s="6" t="s">
        <v>208</v>
      </c>
      <c r="E384" s="6" t="s">
        <v>1336</v>
      </c>
      <c r="F384" s="6" t="s">
        <v>596</v>
      </c>
      <c r="G384" s="5" t="s">
        <v>1337</v>
      </c>
      <c r="H384" s="23">
        <v>26590682600010</v>
      </c>
      <c r="I384" s="5" t="s">
        <v>50</v>
      </c>
      <c r="J384" s="5" t="s">
        <v>19</v>
      </c>
      <c r="K384" s="5" t="s">
        <v>9</v>
      </c>
      <c r="L384" s="53">
        <f>VLOOKUP(H384,Feuil1!A2:Q837,5,TRUE)</f>
        <v>7761</v>
      </c>
      <c r="M384" s="5">
        <f>VLOOKUP(H384,Feuil1!A2:Q837,6,TRUE)</f>
        <v>7760</v>
      </c>
      <c r="N384" s="49">
        <f>VLOOKUP(H384,Feuil1!A2:Q837,7,TRUE)</f>
        <v>0.99990000000000001</v>
      </c>
      <c r="O384" s="7" t="str">
        <f>VLOOKUP(H384,Feuil1!A2:Q837,4,TRUE)</f>
        <v>1</v>
      </c>
      <c r="P384" s="7">
        <v>4701</v>
      </c>
      <c r="Q384" s="7">
        <v>4699</v>
      </c>
      <c r="R384" s="49">
        <f>VLOOKUP(H384,'Relevé T2_2019'!A2:G835,7,TRUE)</f>
        <v>0.99950000000000006</v>
      </c>
      <c r="S384" s="8">
        <v>0.99957455860455202</v>
      </c>
      <c r="T384" s="8">
        <f>VLOOKUP(H384,'Relevé T4_2018'!A2:G835,7,TRUE)</f>
        <v>0.91806722689075604</v>
      </c>
      <c r="U384" s="8">
        <f t="shared" si="15"/>
        <v>8.1507331713795983E-2</v>
      </c>
      <c r="V384" s="8">
        <f t="shared" si="16"/>
        <v>8.1832773109243973E-2</v>
      </c>
      <c r="W384" s="7">
        <v>5243</v>
      </c>
      <c r="X384" s="7">
        <f>VLOOKUP(H384,'Relevé T2_2019'!A2:L837,11,TRUE)</f>
        <v>4785</v>
      </c>
      <c r="Y384" s="60">
        <f>VLOOKUP(H384,Feuil1!A2:Q837,11,TRUE)</f>
        <v>4913</v>
      </c>
      <c r="Z384" s="60">
        <f t="shared" si="17"/>
        <v>14941</v>
      </c>
      <c r="AA384" s="14">
        <v>0.11576931261970599</v>
      </c>
      <c r="AB384" s="14">
        <f>VLOOKUP(H384,'Relevé T2_2019'!A2:L837,12,TRUE)</f>
        <v>-0.47960848290000002</v>
      </c>
      <c r="AC384" s="56">
        <f>VLOOKUP(H384,Feuil1!A2:Q837,12,TRUE)</f>
        <v>-0.36688144329896899</v>
      </c>
    </row>
    <row r="385" spans="1:29" x14ac:dyDescent="0.25">
      <c r="A385" s="5" t="s">
        <v>20</v>
      </c>
      <c r="B385" s="5" t="str">
        <f>VLOOKUP(C385,'Correspondance DEP_REGION'!1:102,2,FALSE)</f>
        <v>HAUTS DE France</v>
      </c>
      <c r="C385" s="5" t="s">
        <v>207</v>
      </c>
      <c r="D385" s="6" t="s">
        <v>208</v>
      </c>
      <c r="E385" s="6" t="s">
        <v>1334</v>
      </c>
      <c r="F385" s="6" t="s">
        <v>496</v>
      </c>
      <c r="G385" s="5" t="s">
        <v>1335</v>
      </c>
      <c r="H385" s="23">
        <v>26590681800017</v>
      </c>
      <c r="I385" s="5" t="s">
        <v>50</v>
      </c>
      <c r="J385" s="5" t="s">
        <v>19</v>
      </c>
      <c r="K385" s="5"/>
      <c r="L385" s="53">
        <f>VLOOKUP(H385,Feuil1!A2:Q837,5,TRUE)</f>
        <v>5500</v>
      </c>
      <c r="M385" s="5">
        <f>VLOOKUP(H385,Feuil1!A2:Q837,6,TRUE)</f>
        <v>5495</v>
      </c>
      <c r="N385" s="49">
        <f>VLOOKUP(H385,Feuil1!A2:Q837,7,TRUE)</f>
        <v>0.99909999999999999</v>
      </c>
      <c r="O385" s="7" t="str">
        <f>VLOOKUP(H385,Feuil1!A2:Q837,4,TRUE)</f>
        <v>1</v>
      </c>
      <c r="P385" s="7">
        <v>4692</v>
      </c>
      <c r="Q385" s="7">
        <v>4690</v>
      </c>
      <c r="R385" s="49">
        <f>VLOOKUP(H385,'Relevé T2_2019'!A2:G835,7,TRUE)</f>
        <v>0.99870000000000003</v>
      </c>
      <c r="S385" s="8">
        <v>0.99957374254049403</v>
      </c>
      <c r="T385" s="8">
        <f>VLOOKUP(H385,'Relevé T4_2018'!A2:G835,7,TRUE)</f>
        <v>0.99934693877550995</v>
      </c>
      <c r="U385" s="8">
        <f t="shared" si="15"/>
        <v>2.2680376498407373E-4</v>
      </c>
      <c r="V385" s="8">
        <f t="shared" si="16"/>
        <v>-2.469387755099639E-4</v>
      </c>
      <c r="W385" s="7">
        <v>4004</v>
      </c>
      <c r="X385" s="7">
        <f>VLOOKUP(H385,'Relevé T2_2019'!A2:L837,11,TRUE)</f>
        <v>3241</v>
      </c>
      <c r="Y385" s="60">
        <f>VLOOKUP(H385,Feuil1!A2:Q837,11,TRUE)</f>
        <v>3444</v>
      </c>
      <c r="Z385" s="60">
        <f t="shared" si="17"/>
        <v>10689</v>
      </c>
      <c r="AA385" s="14">
        <v>-0.14626865671641801</v>
      </c>
      <c r="AB385" s="14">
        <f>VLOOKUP(H385,'Relevé T2_2019'!A2:L837,12,TRUE)</f>
        <v>-0.3873345936</v>
      </c>
      <c r="AC385" s="56">
        <f>VLOOKUP(H385,Feuil1!A2:Q837,12,TRUE)</f>
        <v>-0.37324840764331202</v>
      </c>
    </row>
    <row r="386" spans="1:29" x14ac:dyDescent="0.25">
      <c r="A386" s="5" t="s">
        <v>20</v>
      </c>
      <c r="B386" s="5" t="str">
        <f>VLOOKUP(C386,'Correspondance DEP_REGION'!1:102,2,FALSE)</f>
        <v>HAUTS DE France</v>
      </c>
      <c r="C386" s="5" t="s">
        <v>207</v>
      </c>
      <c r="D386" s="6" t="s">
        <v>208</v>
      </c>
      <c r="E386" s="6" t="s">
        <v>1361</v>
      </c>
      <c r="F386" s="6" t="s">
        <v>189</v>
      </c>
      <c r="G386" s="5" t="s">
        <v>1362</v>
      </c>
      <c r="H386" s="23">
        <v>26590698200011</v>
      </c>
      <c r="I386" s="5" t="s">
        <v>50</v>
      </c>
      <c r="J386" s="5" t="s">
        <v>19</v>
      </c>
      <c r="K386" s="5"/>
      <c r="L386" s="53">
        <f>VLOOKUP(H386,Feuil1!A2:Q837,5,TRUE)</f>
        <v>4322</v>
      </c>
      <c r="M386" s="5">
        <f>VLOOKUP(H386,Feuil1!A2:Q837,6,TRUE)</f>
        <v>4321</v>
      </c>
      <c r="N386" s="49">
        <f>VLOOKUP(H386,Feuil1!A2:Q837,7,TRUE)</f>
        <v>0.99980000000000002</v>
      </c>
      <c r="O386" s="7" t="str">
        <f>VLOOKUP(H386,Feuil1!A2:Q837,4,TRUE)</f>
        <v>1</v>
      </c>
      <c r="P386" s="7">
        <v>3620</v>
      </c>
      <c r="Q386" s="7">
        <v>3609</v>
      </c>
      <c r="R386" s="49">
        <f>VLOOKUP(H386,'Relevé T2_2019'!A2:G835,7,TRUE)</f>
        <v>1</v>
      </c>
      <c r="S386" s="8">
        <v>0.99696132596685105</v>
      </c>
      <c r="T386" s="8">
        <f>VLOOKUP(H386,'Relevé T4_2018'!A2:G835,7,TRUE)</f>
        <v>0.20144209103199601</v>
      </c>
      <c r="U386" s="8">
        <f t="shared" ref="U386:U449" si="18">(S386-T386)</f>
        <v>0.79551923493485499</v>
      </c>
      <c r="V386" s="8">
        <f t="shared" si="16"/>
        <v>0.79835790896800396</v>
      </c>
      <c r="W386" s="7">
        <v>3259</v>
      </c>
      <c r="X386" s="7">
        <f>VLOOKUP(H386,'Relevé T2_2019'!A2:L837,11,TRUE)</f>
        <v>2617</v>
      </c>
      <c r="Y386" s="60">
        <f>VLOOKUP(H386,Feuil1!A2:Q837,11,TRUE)</f>
        <v>2886</v>
      </c>
      <c r="Z386" s="60">
        <f t="shared" si="17"/>
        <v>8762</v>
      </c>
      <c r="AA386" s="14">
        <v>-9.6979772790246596E-2</v>
      </c>
      <c r="AB386" s="14">
        <f>VLOOKUP(H386,'Relevé T2_2019'!A2:L837,12,TRUE)</f>
        <v>-0.51093253599999999</v>
      </c>
      <c r="AC386" s="56">
        <f>VLOOKUP(H386,Feuil1!A2:Q837,12,TRUE)</f>
        <v>-0.33209905114556798</v>
      </c>
    </row>
    <row r="387" spans="1:29" ht="27.6" x14ac:dyDescent="0.25">
      <c r="A387" s="5" t="s">
        <v>20</v>
      </c>
      <c r="B387" s="5" t="str">
        <f>VLOOKUP(C387,'Correspondance DEP_REGION'!1:102,2,FALSE)</f>
        <v>HAUTS DE France</v>
      </c>
      <c r="C387" s="5" t="s">
        <v>207</v>
      </c>
      <c r="D387" s="6" t="s">
        <v>208</v>
      </c>
      <c r="E387" s="6" t="s">
        <v>1332</v>
      </c>
      <c r="F387" s="6" t="s">
        <v>170</v>
      </c>
      <c r="G387" s="5" t="s">
        <v>1333</v>
      </c>
      <c r="H387" s="23">
        <v>26590680000015</v>
      </c>
      <c r="I387" s="5" t="s">
        <v>71</v>
      </c>
      <c r="J387" s="5"/>
      <c r="K387" s="5"/>
      <c r="L387" s="53">
        <f>VLOOKUP(H387,Feuil1!A2:Q837,5,TRUE)</f>
        <v>5884</v>
      </c>
      <c r="M387" s="5">
        <f>VLOOKUP(H387,Feuil1!A2:Q837,6,TRUE)</f>
        <v>630</v>
      </c>
      <c r="N387" s="49">
        <f>VLOOKUP(H387,Feuil1!A2:Q837,7,TRUE)</f>
        <v>0.1071</v>
      </c>
      <c r="O387" s="7" t="str">
        <f>VLOOKUP(H387,Feuil1!A2:Q837,4,TRUE)</f>
        <v>0</v>
      </c>
      <c r="P387" s="7">
        <v>1058</v>
      </c>
      <c r="Q387" s="7">
        <v>1054</v>
      </c>
      <c r="R387" s="49">
        <f>VLOOKUP(H387,'Relevé T2_2019'!A2:G835,7,TRUE)</f>
        <v>0.12559999999999999</v>
      </c>
      <c r="S387" s="8">
        <v>0.99621928166351603</v>
      </c>
      <c r="T387" s="8">
        <f>VLOOKUP(H387,'Relevé T4_2018'!A2:G835,7,TRUE)</f>
        <v>0.12965050732807201</v>
      </c>
      <c r="U387" s="8">
        <f t="shared" si="18"/>
        <v>0.86656877433544399</v>
      </c>
      <c r="V387" s="8">
        <f t="shared" ref="V387:V450" si="19">(N387-T387)</f>
        <v>-2.2550507328072011E-2</v>
      </c>
      <c r="W387" s="7">
        <v>332</v>
      </c>
      <c r="X387" s="7">
        <f>VLOOKUP(H387,'Relevé T2_2019'!A2:L837,11,TRUE)</f>
        <v>2954</v>
      </c>
      <c r="Y387" s="60">
        <f>VLOOKUP(H387,Feuil1!A2:Q837,11,TRUE)</f>
        <v>3172</v>
      </c>
      <c r="Z387" s="60">
        <f t="shared" ref="Z387:Z450" si="20">SUM(W387:Y387)</f>
        <v>6458</v>
      </c>
      <c r="AA387" s="14">
        <v>-0.68500948766603398</v>
      </c>
      <c r="AB387" s="14">
        <f>VLOOKUP(H387,'Relevé T2_2019'!A2:L837,12,TRUE)</f>
        <v>3.5869565216999999</v>
      </c>
      <c r="AC387" s="56">
        <f>VLOOKUP(H387,Feuil1!A2:Q837,12,TRUE)</f>
        <v>4.0349206349206304</v>
      </c>
    </row>
    <row r="388" spans="1:29" x14ac:dyDescent="0.25">
      <c r="A388" s="5" t="s">
        <v>20</v>
      </c>
      <c r="B388" s="5" t="str">
        <f>VLOOKUP(C388,'Correspondance DEP_REGION'!1:102,2,FALSE)</f>
        <v>HAUTS DE France</v>
      </c>
      <c r="C388" s="5" t="s">
        <v>207</v>
      </c>
      <c r="D388" s="6" t="s">
        <v>208</v>
      </c>
      <c r="E388" s="6" t="s">
        <v>1338</v>
      </c>
      <c r="F388" s="6" t="s">
        <v>391</v>
      </c>
      <c r="G388" s="5" t="s">
        <v>1368</v>
      </c>
      <c r="H388" s="23">
        <v>26590702200015</v>
      </c>
      <c r="I388" s="5" t="s">
        <v>65</v>
      </c>
      <c r="J388" s="5" t="s">
        <v>19</v>
      </c>
      <c r="K388" s="5"/>
      <c r="L388" s="53">
        <f>VLOOKUP(H388,Feuil1!A2:Q837,5,TRUE)</f>
        <v>2221</v>
      </c>
      <c r="M388" s="5">
        <f>VLOOKUP(H388,Feuil1!A2:Q837,6,TRUE)</f>
        <v>2188</v>
      </c>
      <c r="N388" s="49">
        <f>VLOOKUP(H388,Feuil1!A2:Q837,7,TRUE)</f>
        <v>0.98509999999999998</v>
      </c>
      <c r="O388" s="7" t="str">
        <f>VLOOKUP(H388,Feuil1!A2:Q837,4,TRUE)</f>
        <v>0</v>
      </c>
      <c r="P388" s="7">
        <v>1083</v>
      </c>
      <c r="Q388" s="7">
        <v>1063</v>
      </c>
      <c r="R388" s="49">
        <f>VLOOKUP(H388,'Relevé T2_2019'!A2:G835,7,TRUE)</f>
        <v>0.98509999999999998</v>
      </c>
      <c r="S388" s="8">
        <v>0.98153277931671301</v>
      </c>
      <c r="T388" s="8">
        <f>VLOOKUP(H388,'Relevé T4_2018'!A2:G835,7,TRUE)</f>
        <v>0.99311531841652312</v>
      </c>
      <c r="U388" s="8">
        <f t="shared" si="18"/>
        <v>-1.1582539099810107E-2</v>
      </c>
      <c r="V388" s="8">
        <f t="shared" si="19"/>
        <v>-8.0153184165231428E-3</v>
      </c>
      <c r="W388" s="7">
        <v>1282</v>
      </c>
      <c r="X388" s="7">
        <f>VLOOKUP(H388,'Relevé T2_2019'!A2:L837,11,TRUE)</f>
        <v>1139</v>
      </c>
      <c r="Y388" s="60">
        <f>VLOOKUP(H388,Feuil1!A2:Q837,11,TRUE)</f>
        <v>1357</v>
      </c>
      <c r="Z388" s="60">
        <f t="shared" si="20"/>
        <v>3778</v>
      </c>
      <c r="AA388" s="14">
        <v>0.20602069614299201</v>
      </c>
      <c r="AB388" s="14">
        <f>VLOOKUP(H388,'Relevé T2_2019'!A2:L837,12,TRUE)</f>
        <v>-0.52283200669999996</v>
      </c>
      <c r="AC388" s="56">
        <f>VLOOKUP(H388,Feuil1!A2:Q837,12,TRUE)</f>
        <v>-0.37979890310786102</v>
      </c>
    </row>
    <row r="389" spans="1:29" x14ac:dyDescent="0.25">
      <c r="A389" s="5" t="s">
        <v>20</v>
      </c>
      <c r="B389" s="5" t="str">
        <f>VLOOKUP(C389,'Correspondance DEP_REGION'!1:102,2,FALSE)</f>
        <v>HAUTS DE France</v>
      </c>
      <c r="C389" s="5" t="s">
        <v>207</v>
      </c>
      <c r="D389" s="6" t="s">
        <v>208</v>
      </c>
      <c r="E389" s="6" t="s">
        <v>1343</v>
      </c>
      <c r="F389" s="6" t="s">
        <v>483</v>
      </c>
      <c r="G389" s="5" t="s">
        <v>1344</v>
      </c>
      <c r="H389" s="23">
        <v>26590685900011</v>
      </c>
      <c r="I389" s="5" t="s">
        <v>57</v>
      </c>
      <c r="J389" s="5" t="s">
        <v>19</v>
      </c>
      <c r="K389" s="5"/>
      <c r="L389" s="53">
        <f>VLOOKUP(H389,Feuil1!A2:Q837,5,TRUE)</f>
        <v>3121</v>
      </c>
      <c r="M389" s="5">
        <f>VLOOKUP(H389,Feuil1!A2:Q837,6,TRUE)</f>
        <v>3063</v>
      </c>
      <c r="N389" s="49">
        <f>VLOOKUP(H389,Feuil1!A2:Q837,7,TRUE)</f>
        <v>0.98140000000000005</v>
      </c>
      <c r="O389" s="7" t="str">
        <f>VLOOKUP(H389,Feuil1!A2:Q837,4,TRUE)</f>
        <v>1</v>
      </c>
      <c r="P389" s="7">
        <v>2091</v>
      </c>
      <c r="Q389" s="7">
        <v>2039</v>
      </c>
      <c r="R389" s="49">
        <f>VLOOKUP(H389,'Relevé T2_2019'!A2:G835,7,TRUE)</f>
        <v>0.97599999999999998</v>
      </c>
      <c r="S389" s="8">
        <v>0.97513151602104298</v>
      </c>
      <c r="T389" s="8">
        <f>VLOOKUP(H389,'Relevé T4_2018'!A2:G835,7,TRUE)</f>
        <v>4.1362530413625302E-2</v>
      </c>
      <c r="U389" s="8">
        <f t="shared" si="18"/>
        <v>0.93376898560741772</v>
      </c>
      <c r="V389" s="8">
        <f t="shared" si="19"/>
        <v>0.9400374695863748</v>
      </c>
      <c r="W389" s="7">
        <v>1795</v>
      </c>
      <c r="X389" s="7">
        <f>VLOOKUP(H389,'Relevé T2_2019'!A2:L837,11,TRUE)</f>
        <v>1531</v>
      </c>
      <c r="Y389" s="60">
        <f>VLOOKUP(H389,Feuil1!A2:Q837,11,TRUE)</f>
        <v>2064</v>
      </c>
      <c r="Z389" s="60">
        <f t="shared" si="20"/>
        <v>5390</v>
      </c>
      <c r="AA389" s="14">
        <v>-0.119666503187837</v>
      </c>
      <c r="AB389" s="14">
        <f>VLOOKUP(H389,'Relevé T2_2019'!A2:L837,12,TRUE)</f>
        <v>-0.39197776010000002</v>
      </c>
      <c r="AC389" s="56">
        <f>VLOOKUP(H389,Feuil1!A2:Q837,12,TRUE)</f>
        <v>-0.32615083251714</v>
      </c>
    </row>
    <row r="390" spans="1:29" x14ac:dyDescent="0.25">
      <c r="A390" s="5" t="s">
        <v>20</v>
      </c>
      <c r="B390" s="5" t="str">
        <f>VLOOKUP(C390,'Correspondance DEP_REGION'!1:102,2,FALSE)</f>
        <v>HAUTS DE France</v>
      </c>
      <c r="C390" s="5" t="s">
        <v>207</v>
      </c>
      <c r="D390" s="6" t="s">
        <v>208</v>
      </c>
      <c r="E390" s="6" t="s">
        <v>1316</v>
      </c>
      <c r="F390" s="6" t="s">
        <v>55</v>
      </c>
      <c r="G390" s="5" t="s">
        <v>1317</v>
      </c>
      <c r="H390" s="23">
        <v>26590671900017</v>
      </c>
      <c r="I390" s="5" t="s">
        <v>18</v>
      </c>
      <c r="J390" s="5" t="s">
        <v>19</v>
      </c>
      <c r="K390" s="5" t="s">
        <v>9</v>
      </c>
      <c r="L390" s="53">
        <f>VLOOKUP(H390,Feuil1!A2:Q837,5,TRUE)</f>
        <v>47337</v>
      </c>
      <c r="M390" s="5">
        <f>VLOOKUP(H390,Feuil1!A2:Q837,6,TRUE)</f>
        <v>45777</v>
      </c>
      <c r="N390" s="49">
        <f>VLOOKUP(H390,Feuil1!A2:Q837,7,TRUE)</f>
        <v>0.96699999999999997</v>
      </c>
      <c r="O390" s="7" t="str">
        <f>VLOOKUP(H390,Feuil1!A2:Q837,4,TRUE)</f>
        <v>1</v>
      </c>
      <c r="P390" s="7">
        <v>28039</v>
      </c>
      <c r="Q390" s="7">
        <v>26461</v>
      </c>
      <c r="R390" s="49">
        <f>VLOOKUP(H390,'Relevé T2_2019'!A2:G835,7,TRUE)</f>
        <v>0.96540000000000004</v>
      </c>
      <c r="S390" s="8">
        <v>0.94372124540818103</v>
      </c>
      <c r="T390" s="8">
        <f>VLOOKUP(H390,'Relevé T4_2018'!A2:G835,7,TRUE)</f>
        <v>0.53713210527538402</v>
      </c>
      <c r="U390" s="8">
        <f t="shared" si="18"/>
        <v>0.40658914013279701</v>
      </c>
      <c r="V390" s="8">
        <f t="shared" si="19"/>
        <v>0.42986789472461595</v>
      </c>
      <c r="W390" s="7">
        <v>28240</v>
      </c>
      <c r="X390" s="7">
        <f>VLOOKUP(H390,'Relevé T2_2019'!A2:L837,11,TRUE)</f>
        <v>26132</v>
      </c>
      <c r="Y390" s="60">
        <f>VLOOKUP(H390,Feuil1!A2:Q837,11,TRUE)</f>
        <v>27765</v>
      </c>
      <c r="Z390" s="60">
        <f t="shared" si="20"/>
        <v>82137</v>
      </c>
      <c r="AA390" s="14">
        <v>6.7231019235856504E-2</v>
      </c>
      <c r="AB390" s="14">
        <f>VLOOKUP(H390,'Relevé T2_2019'!A2:L837,12,TRUE)</f>
        <v>-0.40318823370000001</v>
      </c>
      <c r="AC390" s="56">
        <f>VLOOKUP(H390,Feuil1!A2:Q837,12,TRUE)</f>
        <v>-0.39347270463333101</v>
      </c>
    </row>
    <row r="391" spans="1:29" x14ac:dyDescent="0.25">
      <c r="A391" s="5" t="s">
        <v>20</v>
      </c>
      <c r="B391" s="5" t="str">
        <f>VLOOKUP(C391,'Correspondance DEP_REGION'!1:102,2,FALSE)</f>
        <v>HAUTS DE France</v>
      </c>
      <c r="C391" s="5" t="s">
        <v>207</v>
      </c>
      <c r="D391" s="6" t="s">
        <v>208</v>
      </c>
      <c r="E391" s="6" t="s">
        <v>1320</v>
      </c>
      <c r="F391" s="6" t="s">
        <v>347</v>
      </c>
      <c r="G391" s="5" t="s">
        <v>1360</v>
      </c>
      <c r="H391" s="23">
        <v>26590697400018</v>
      </c>
      <c r="I391" s="5" t="s">
        <v>57</v>
      </c>
      <c r="J391" s="5" t="s">
        <v>19</v>
      </c>
      <c r="K391" s="5"/>
      <c r="L391" s="53">
        <f>VLOOKUP(H391,Feuil1!A2:Q837,5,TRUE)</f>
        <v>1282</v>
      </c>
      <c r="M391" s="5">
        <f>VLOOKUP(H391,Feuil1!A2:Q837,6,TRUE)</f>
        <v>1222</v>
      </c>
      <c r="N391" s="49">
        <f>VLOOKUP(H391,Feuil1!A2:Q837,7,TRUE)</f>
        <v>0.95320000000000005</v>
      </c>
      <c r="O391" s="7" t="str">
        <f>VLOOKUP(H391,Feuil1!A2:Q837,4,TRUE)</f>
        <v>1</v>
      </c>
      <c r="P391" s="7">
        <v>885</v>
      </c>
      <c r="Q391" s="7">
        <v>827</v>
      </c>
      <c r="R391" s="49">
        <f>VLOOKUP(H391,'Relevé T2_2019'!A2:G835,7,TRUE)</f>
        <v>0.9506</v>
      </c>
      <c r="S391" s="8">
        <v>0.93446327683615804</v>
      </c>
      <c r="T391" s="8">
        <f>VLOOKUP(H391,'Relevé T4_2018'!A2:G835,7,TRUE)</f>
        <v>0.88745980707395511</v>
      </c>
      <c r="U391" s="8">
        <f t="shared" si="18"/>
        <v>4.7003469762202932E-2</v>
      </c>
      <c r="V391" s="8">
        <f t="shared" si="19"/>
        <v>6.5740192926044938E-2</v>
      </c>
      <c r="W391" s="7">
        <v>1081</v>
      </c>
      <c r="X391" s="7">
        <f>VLOOKUP(H391,'Relevé T2_2019'!A2:L837,11,TRUE)</f>
        <v>990</v>
      </c>
      <c r="Y391" s="60">
        <f>VLOOKUP(H391,Feuil1!A2:Q837,11,TRUE)</f>
        <v>1096</v>
      </c>
      <c r="Z391" s="60">
        <f t="shared" si="20"/>
        <v>3167</v>
      </c>
      <c r="AA391" s="14">
        <v>0.30713422007255098</v>
      </c>
      <c r="AB391" s="14">
        <f>VLOOKUP(H391,'Relevé T2_2019'!A2:L837,12,TRUE)</f>
        <v>-0.15601023019999999</v>
      </c>
      <c r="AC391" s="56">
        <f>VLOOKUP(H391,Feuil1!A2:Q837,12,TRUE)</f>
        <v>-0.103109656301146</v>
      </c>
    </row>
    <row r="392" spans="1:29" ht="27.6" x14ac:dyDescent="0.25">
      <c r="A392" s="5" t="s">
        <v>20</v>
      </c>
      <c r="B392" s="5" t="str">
        <f>VLOOKUP(C392,'Correspondance DEP_REGION'!1:102,2,FALSE)</f>
        <v>HAUTS DE France</v>
      </c>
      <c r="C392" s="5" t="s">
        <v>207</v>
      </c>
      <c r="D392" s="6" t="s">
        <v>208</v>
      </c>
      <c r="E392" s="6" t="s">
        <v>1365</v>
      </c>
      <c r="F392" s="6" t="s">
        <v>1369</v>
      </c>
      <c r="G392" s="5" t="s">
        <v>1370</v>
      </c>
      <c r="H392" s="23">
        <v>26590705500015</v>
      </c>
      <c r="I392" s="5" t="s">
        <v>65</v>
      </c>
      <c r="J392" s="5" t="s">
        <v>19</v>
      </c>
      <c r="K392" s="5"/>
      <c r="L392" s="53">
        <f>VLOOKUP(H392,Feuil1!A2:Q837,5,TRUE)</f>
        <v>1754</v>
      </c>
      <c r="M392" s="5">
        <f>VLOOKUP(H392,Feuil1!A2:Q837,6,TRUE)</f>
        <v>1677</v>
      </c>
      <c r="N392" s="49">
        <f>VLOOKUP(H392,Feuil1!A2:Q837,7,TRUE)</f>
        <v>0.95609999999999995</v>
      </c>
      <c r="O392" s="7" t="str">
        <f>VLOOKUP(H392,Feuil1!A2:Q837,4,TRUE)</f>
        <v>1</v>
      </c>
      <c r="P392" s="7">
        <v>1076</v>
      </c>
      <c r="Q392" s="7">
        <v>1003</v>
      </c>
      <c r="R392" s="49">
        <f>VLOOKUP(H392,'Relevé T2_2019'!A2:G835,7,TRUE)</f>
        <v>0.96220000000000006</v>
      </c>
      <c r="S392" s="8">
        <v>0.93215613382899598</v>
      </c>
      <c r="T392" s="8">
        <f>VLOOKUP(H392,'Relevé T4_2018'!A2:G835,7,TRUE)</f>
        <v>0.8900735294117651</v>
      </c>
      <c r="U392" s="8">
        <f t="shared" si="18"/>
        <v>4.2082604417230884E-2</v>
      </c>
      <c r="V392" s="8">
        <f t="shared" si="19"/>
        <v>6.6026470588234853E-2</v>
      </c>
      <c r="W392" s="7">
        <v>800</v>
      </c>
      <c r="X392" s="7">
        <f>VLOOKUP(H392,'Relevé T2_2019'!A2:L837,11,TRUE)</f>
        <v>868</v>
      </c>
      <c r="Y392" s="60">
        <f>VLOOKUP(H392,Feuil1!A2:Q837,11,TRUE)</f>
        <v>1000</v>
      </c>
      <c r="Z392" s="60">
        <f t="shared" si="20"/>
        <v>2668</v>
      </c>
      <c r="AA392" s="14">
        <v>-0.20239282153539401</v>
      </c>
      <c r="AB392" s="14">
        <f>VLOOKUP(H392,'Relevé T2_2019'!A2:L837,12,TRUE)</f>
        <v>-0.52697547680000001</v>
      </c>
      <c r="AC392" s="56">
        <f>VLOOKUP(H392,Feuil1!A2:Q837,12,TRUE)</f>
        <v>-0.40369707811568301</v>
      </c>
    </row>
    <row r="393" spans="1:29" ht="27.6" x14ac:dyDescent="0.25">
      <c r="A393" s="5" t="s">
        <v>20</v>
      </c>
      <c r="B393" s="5" t="str">
        <f>VLOOKUP(C393,'Correspondance DEP_REGION'!1:102,2,FALSE)</f>
        <v>HAUTS DE France</v>
      </c>
      <c r="C393" s="5" t="s">
        <v>207</v>
      </c>
      <c r="D393" s="6" t="s">
        <v>208</v>
      </c>
      <c r="E393" s="6" t="s">
        <v>1354</v>
      </c>
      <c r="F393" s="6" t="s">
        <v>868</v>
      </c>
      <c r="G393" s="5" t="s">
        <v>1355</v>
      </c>
      <c r="H393" s="23">
        <v>26590692500010</v>
      </c>
      <c r="I393" s="5" t="s">
        <v>65</v>
      </c>
      <c r="J393" s="5" t="s">
        <v>19</v>
      </c>
      <c r="K393" s="5"/>
      <c r="L393" s="53">
        <f>VLOOKUP(H393,Feuil1!A2:Q837,5,TRUE)</f>
        <v>1061</v>
      </c>
      <c r="M393" s="5">
        <f>VLOOKUP(H393,Feuil1!A2:Q837,6,TRUE)</f>
        <v>996</v>
      </c>
      <c r="N393" s="49">
        <f>VLOOKUP(H393,Feuil1!A2:Q837,7,TRUE)</f>
        <v>0.93869999999999998</v>
      </c>
      <c r="O393" s="7" t="str">
        <f>VLOOKUP(H393,Feuil1!A2:Q837,4,TRUE)</f>
        <v>1</v>
      </c>
      <c r="P393" s="7">
        <v>593</v>
      </c>
      <c r="Q393" s="7">
        <v>529</v>
      </c>
      <c r="R393" s="49">
        <f>VLOOKUP(H393,'Relevé T2_2019'!A2:G835,7,TRUE)</f>
        <v>0.90749999999999997</v>
      </c>
      <c r="S393" s="8">
        <v>0.89207419898819595</v>
      </c>
      <c r="T393" s="8">
        <f>VLOOKUP(H393,'Relevé T4_2018'!A2:G835,7,TRUE)</f>
        <v>0.44232437120555101</v>
      </c>
      <c r="U393" s="8">
        <f t="shared" si="18"/>
        <v>0.44974982778264494</v>
      </c>
      <c r="V393" s="8">
        <f t="shared" si="19"/>
        <v>0.49637562879444896</v>
      </c>
      <c r="W393" s="7">
        <v>795</v>
      </c>
      <c r="X393" s="7">
        <f>VLOOKUP(H393,'Relevé T2_2019'!A2:L837,11,TRUE)</f>
        <v>738</v>
      </c>
      <c r="Y393" s="60">
        <f>VLOOKUP(H393,Feuil1!A2:Q837,11,TRUE)</f>
        <v>698</v>
      </c>
      <c r="Z393" s="60">
        <f t="shared" si="20"/>
        <v>2231</v>
      </c>
      <c r="AA393" s="14">
        <v>0.50283553875236298</v>
      </c>
      <c r="AB393" s="14">
        <f>VLOOKUP(H393,'Relevé T2_2019'!A2:L837,12,TRUE)</f>
        <v>0.1232876712</v>
      </c>
      <c r="AC393" s="56">
        <f>VLOOKUP(H393,Feuil1!A2:Q837,12,TRUE)</f>
        <v>-0.29919678714859399</v>
      </c>
    </row>
    <row r="394" spans="1:29" ht="27.6" x14ac:dyDescent="0.25">
      <c r="A394" s="5" t="s">
        <v>20</v>
      </c>
      <c r="B394" s="5" t="str">
        <f>VLOOKUP(C394,'Correspondance DEP_REGION'!1:102,2,FALSE)</f>
        <v>HAUTS DE France</v>
      </c>
      <c r="C394" s="5" t="s">
        <v>207</v>
      </c>
      <c r="D394" s="6" t="s">
        <v>208</v>
      </c>
      <c r="E394" s="6" t="s">
        <v>209</v>
      </c>
      <c r="F394" s="6" t="s">
        <v>210</v>
      </c>
      <c r="G394" s="5" t="s">
        <v>211</v>
      </c>
      <c r="H394" s="23">
        <v>20003523600013</v>
      </c>
      <c r="I394" s="5" t="s">
        <v>50</v>
      </c>
      <c r="J394" s="5" t="s">
        <v>19</v>
      </c>
      <c r="K394" s="5"/>
      <c r="L394" s="53">
        <f>VLOOKUP(H394,Feuil1!A2:Q837,5,TRUE)</f>
        <v>1933</v>
      </c>
      <c r="M394" s="5">
        <f>VLOOKUP(H394,Feuil1!A2:Q837,6,TRUE)</f>
        <v>504</v>
      </c>
      <c r="N394" s="49">
        <f>VLOOKUP(H394,Feuil1!A2:Q837,7,TRUE)</f>
        <v>0.26069999999999999</v>
      </c>
      <c r="O394" s="7" t="str">
        <f>VLOOKUP(H394,Feuil1!A2:Q837,4,TRUE)</f>
        <v>0</v>
      </c>
      <c r="P394" s="7">
        <v>751</v>
      </c>
      <c r="Q394" s="7">
        <v>506</v>
      </c>
      <c r="R394" s="49">
        <f>VLOOKUP(H394,'Relevé T2_2019'!A2:G835,7,TRUE)</f>
        <v>0.26879999999999998</v>
      </c>
      <c r="S394" s="8">
        <v>0.67376830892143802</v>
      </c>
      <c r="T394" s="8">
        <f>VLOOKUP(H394,'Relevé T4_2018'!A2:G835,7,TRUE)</f>
        <v>0.33884844473858405</v>
      </c>
      <c r="U394" s="8">
        <f t="shared" si="18"/>
        <v>0.33491986418285397</v>
      </c>
      <c r="V394" s="8">
        <f t="shared" si="19"/>
        <v>-7.8148444738584066E-2</v>
      </c>
      <c r="W394" s="7">
        <v>1192</v>
      </c>
      <c r="X394" s="7">
        <f>VLOOKUP(H394,'Relevé T2_2019'!A2:L837,11,TRUE)</f>
        <v>1059</v>
      </c>
      <c r="Y394" s="60">
        <f>VLOOKUP(H394,Feuil1!A2:Q837,11,TRUE)</f>
        <v>1178</v>
      </c>
      <c r="Z394" s="60">
        <f t="shared" si="20"/>
        <v>3429</v>
      </c>
      <c r="AA394" s="14">
        <v>1.35573122529644</v>
      </c>
      <c r="AB394" s="14">
        <f>VLOOKUP(H394,'Relevé T2_2019'!A2:L837,12,TRUE)</f>
        <v>1.0724070450000001</v>
      </c>
      <c r="AC394" s="56">
        <f>VLOOKUP(H394,Feuil1!A2:Q837,12,TRUE)</f>
        <v>1.3373015873015901</v>
      </c>
    </row>
    <row r="395" spans="1:29" x14ac:dyDescent="0.25">
      <c r="A395" s="5" t="s">
        <v>20</v>
      </c>
      <c r="B395" s="5" t="str">
        <f>VLOOKUP(C395,'Correspondance DEP_REGION'!1:102,2,FALSE)</f>
        <v>HAUTS DE France</v>
      </c>
      <c r="C395" s="5" t="s">
        <v>207</v>
      </c>
      <c r="D395" s="6" t="s">
        <v>208</v>
      </c>
      <c r="E395" s="6" t="s">
        <v>1322</v>
      </c>
      <c r="F395" s="6" t="s">
        <v>1314</v>
      </c>
      <c r="G395" s="5" t="s">
        <v>1373</v>
      </c>
      <c r="H395" s="23">
        <v>26590870700010</v>
      </c>
      <c r="I395" s="5" t="s">
        <v>18</v>
      </c>
      <c r="J395" s="5" t="s">
        <v>19</v>
      </c>
      <c r="K395" s="5"/>
      <c r="L395" s="53">
        <f>VLOOKUP(H395,Feuil1!A2:Q837,5,TRUE)</f>
        <v>2769</v>
      </c>
      <c r="M395" s="5">
        <f>VLOOKUP(H395,Feuil1!A2:Q837,6,TRUE)</f>
        <v>2219</v>
      </c>
      <c r="N395" s="49">
        <f>VLOOKUP(H395,Feuil1!A2:Q837,7,TRUE)</f>
        <v>0.8014</v>
      </c>
      <c r="O395" s="7" t="str">
        <f>VLOOKUP(H395,Feuil1!A2:Q837,4,TRUE)</f>
        <v>1</v>
      </c>
      <c r="P395" s="7">
        <v>1749</v>
      </c>
      <c r="Q395" s="7">
        <v>1173</v>
      </c>
      <c r="R395" s="49">
        <f>VLOOKUP(H395,'Relevé T2_2019'!A2:G835,7,TRUE)</f>
        <v>0.75060000000000004</v>
      </c>
      <c r="S395" s="8">
        <v>0.67066895368782198</v>
      </c>
      <c r="T395" s="8">
        <f>VLOOKUP(H395,'Relevé T4_2018'!A2:G835,7,TRUE)</f>
        <v>0.77429467084639503</v>
      </c>
      <c r="U395" s="8">
        <f t="shared" si="18"/>
        <v>-0.10362571715857305</v>
      </c>
      <c r="V395" s="8">
        <f t="shared" si="19"/>
        <v>2.7105329153604973E-2</v>
      </c>
      <c r="W395" s="7">
        <v>995</v>
      </c>
      <c r="X395" s="7">
        <f>VLOOKUP(H395,'Relevé T2_2019'!A2:L837,11,TRUE)</f>
        <v>845</v>
      </c>
      <c r="Y395" s="60">
        <f>VLOOKUP(H395,Feuil1!A2:Q837,11,TRUE)</f>
        <v>1011</v>
      </c>
      <c r="Z395" s="60">
        <f t="shared" si="20"/>
        <v>2851</v>
      </c>
      <c r="AA395" s="14">
        <v>-0.15174765558397299</v>
      </c>
      <c r="AB395" s="14">
        <f>VLOOKUP(H395,'Relevé T2_2019'!A2:L837,12,TRUE)</f>
        <v>-0.52421171170000003</v>
      </c>
      <c r="AC395" s="56">
        <f>VLOOKUP(H395,Feuil1!A2:Q837,12,TRUE)</f>
        <v>-0.54438936457863896</v>
      </c>
    </row>
    <row r="396" spans="1:29" ht="27.6" x14ac:dyDescent="0.25">
      <c r="A396" s="5" t="s">
        <v>20</v>
      </c>
      <c r="B396" s="5" t="str">
        <f>VLOOKUP(C396,'Correspondance DEP_REGION'!1:102,2,FALSE)</f>
        <v>HAUTS DE France</v>
      </c>
      <c r="C396" s="5" t="s">
        <v>207</v>
      </c>
      <c r="D396" s="6" t="s">
        <v>208</v>
      </c>
      <c r="E396" s="6" t="s">
        <v>1322</v>
      </c>
      <c r="F396" s="6" t="s">
        <v>534</v>
      </c>
      <c r="G396" s="5" t="s">
        <v>1371</v>
      </c>
      <c r="H396" s="23">
        <v>26590706300019</v>
      </c>
      <c r="I396" s="5" t="s">
        <v>18</v>
      </c>
      <c r="J396" s="5" t="s">
        <v>19</v>
      </c>
      <c r="K396" s="5" t="s">
        <v>9</v>
      </c>
      <c r="L396" s="53">
        <f>VLOOKUP(H396,Feuil1!A2:Q837,5,TRUE)</f>
        <v>4575</v>
      </c>
      <c r="M396" s="5">
        <f>VLOOKUP(H396,Feuil1!A2:Q837,6,TRUE)</f>
        <v>3913</v>
      </c>
      <c r="N396" s="49">
        <f>VLOOKUP(H396,Feuil1!A2:Q837,7,TRUE)</f>
        <v>0.85529999999999995</v>
      </c>
      <c r="O396" s="7" t="str">
        <f>VLOOKUP(H396,Feuil1!A2:Q837,4,TRUE)</f>
        <v>1</v>
      </c>
      <c r="P396" s="7">
        <v>2239</v>
      </c>
      <c r="Q396" s="7">
        <v>1491</v>
      </c>
      <c r="R396" s="49">
        <f>VLOOKUP(H396,'Relevé T2_2019'!A2:G835,7,TRUE)</f>
        <v>0.8397</v>
      </c>
      <c r="S396" s="8">
        <v>0.66592228673514997</v>
      </c>
      <c r="T396" s="8">
        <f>VLOOKUP(H396,'Relevé T4_2018'!A2:G835,7,TRUE)</f>
        <v>0.38896690070210604</v>
      </c>
      <c r="U396" s="8">
        <f t="shared" si="18"/>
        <v>0.27695538603304393</v>
      </c>
      <c r="V396" s="8">
        <f t="shared" si="19"/>
        <v>0.4663330992978939</v>
      </c>
      <c r="W396" s="7">
        <v>1616</v>
      </c>
      <c r="X396" s="7">
        <f>VLOOKUP(H396,'Relevé T2_2019'!A2:L837,11,TRUE)</f>
        <v>1641</v>
      </c>
      <c r="Y396" s="60">
        <f>VLOOKUP(H396,Feuil1!A2:Q837,11,TRUE)</f>
        <v>1842</v>
      </c>
      <c r="Z396" s="60">
        <f t="shared" si="20"/>
        <v>5099</v>
      </c>
      <c r="AA396" s="14">
        <v>8.3836351441985299E-2</v>
      </c>
      <c r="AB396" s="14">
        <f>VLOOKUP(H396,'Relevé T2_2019'!A2:L837,12,TRUE)</f>
        <v>-0.53301081390000005</v>
      </c>
      <c r="AC396" s="56">
        <f>VLOOKUP(H396,Feuil1!A2:Q837,12,TRUE)</f>
        <v>-0.52926143623818001</v>
      </c>
    </row>
    <row r="397" spans="1:29" ht="27.6" x14ac:dyDescent="0.25">
      <c r="A397" s="5" t="s">
        <v>20</v>
      </c>
      <c r="B397" s="5" t="str">
        <f>VLOOKUP(C397,'Correspondance DEP_REGION'!1:102,2,FALSE)</f>
        <v>HAUTS DE France</v>
      </c>
      <c r="C397" s="5" t="s">
        <v>207</v>
      </c>
      <c r="D397" s="6" t="s">
        <v>208</v>
      </c>
      <c r="E397" s="6" t="s">
        <v>1352</v>
      </c>
      <c r="F397" s="6" t="s">
        <v>422</v>
      </c>
      <c r="G397" s="5" t="s">
        <v>1353</v>
      </c>
      <c r="H397" s="23">
        <v>26590691700017</v>
      </c>
      <c r="I397" s="5" t="s">
        <v>50</v>
      </c>
      <c r="J397" s="5"/>
      <c r="K397" s="5"/>
      <c r="L397" s="53">
        <f>VLOOKUP(H397,Feuil1!A2:Q837,5,TRUE)</f>
        <v>1300</v>
      </c>
      <c r="M397" s="5">
        <f>VLOOKUP(H397,Feuil1!A2:Q837,6,TRUE)</f>
        <v>340</v>
      </c>
      <c r="N397" s="49">
        <f>VLOOKUP(H397,Feuil1!A2:Q837,7,TRUE)</f>
        <v>0.26150000000000001</v>
      </c>
      <c r="O397" s="7" t="str">
        <f>VLOOKUP(H397,Feuil1!A2:Q837,4,TRUE)</f>
        <v>0</v>
      </c>
      <c r="P397" s="7">
        <v>709</v>
      </c>
      <c r="Q397" s="7">
        <v>461</v>
      </c>
      <c r="R397" s="49">
        <f>VLOOKUP(H397,'Relevé T2_2019'!A2:G835,7,TRUE)</f>
        <v>0.35580000000000001</v>
      </c>
      <c r="S397" s="8">
        <v>0.650211565585331</v>
      </c>
      <c r="T397" s="8">
        <f>VLOOKUP(H397,'Relevé T4_2018'!A2:G835,7,TRUE)</f>
        <v>0.33406754772393504</v>
      </c>
      <c r="U397" s="8">
        <f t="shared" si="18"/>
        <v>0.31614401786139595</v>
      </c>
      <c r="V397" s="8">
        <f t="shared" si="19"/>
        <v>-7.2567547723935033E-2</v>
      </c>
      <c r="W397" s="7">
        <v>617</v>
      </c>
      <c r="X397" s="7">
        <f>VLOOKUP(H397,'Relevé T2_2019'!A2:L837,11,TRUE)</f>
        <v>482</v>
      </c>
      <c r="Y397" s="60">
        <f>VLOOKUP(H397,Feuil1!A2:Q837,11,TRUE)</f>
        <v>480</v>
      </c>
      <c r="Z397" s="60">
        <f t="shared" si="20"/>
        <v>1579</v>
      </c>
      <c r="AA397" s="14">
        <v>0.338394793926247</v>
      </c>
      <c r="AB397" s="14">
        <f>VLOOKUP(H397,'Relevé T2_2019'!A2:L837,12,TRUE)</f>
        <v>2.5531914900000001E-2</v>
      </c>
      <c r="AC397" s="56">
        <f>VLOOKUP(H397,Feuil1!A2:Q837,12,TRUE)</f>
        <v>0.41176470588235298</v>
      </c>
    </row>
    <row r="398" spans="1:29" x14ac:dyDescent="0.25">
      <c r="A398" s="5" t="s">
        <v>20</v>
      </c>
      <c r="B398" s="5" t="str">
        <f>VLOOKUP(C398,'Correspondance DEP_REGION'!1:102,2,FALSE)</f>
        <v>HAUTS DE France</v>
      </c>
      <c r="C398" s="5" t="s">
        <v>207</v>
      </c>
      <c r="D398" s="6" t="s">
        <v>208</v>
      </c>
      <c r="E398" s="6" t="s">
        <v>1350</v>
      </c>
      <c r="F398" s="6" t="s">
        <v>210</v>
      </c>
      <c r="G398" s="5" t="s">
        <v>1351</v>
      </c>
      <c r="H398" s="23">
        <v>26590690900048</v>
      </c>
      <c r="I398" s="5" t="s">
        <v>50</v>
      </c>
      <c r="J398" s="5"/>
      <c r="K398" s="5"/>
      <c r="L398" s="53">
        <f>VLOOKUP(H398,Feuil1!A2:Q837,5,TRUE)</f>
        <v>827</v>
      </c>
      <c r="M398" s="5">
        <f>VLOOKUP(H398,Feuil1!A2:Q837,6,TRUE)</f>
        <v>330</v>
      </c>
      <c r="N398" s="49">
        <f>VLOOKUP(H398,Feuil1!A2:Q837,7,TRUE)</f>
        <v>0.39900000000000002</v>
      </c>
      <c r="O398" s="7" t="str">
        <f>VLOOKUP(H398,Feuil1!A2:Q837,4,TRUE)</f>
        <v>0</v>
      </c>
      <c r="P398" s="7">
        <v>681</v>
      </c>
      <c r="Q398" s="7">
        <v>383</v>
      </c>
      <c r="R398" s="49">
        <f>VLOOKUP(H398,'Relevé T2_2019'!A2:G835,7,TRUE)</f>
        <v>0.41620000000000001</v>
      </c>
      <c r="S398" s="8">
        <v>0.56240822320117501</v>
      </c>
      <c r="T398" s="8">
        <f>VLOOKUP(H398,'Relevé T4_2018'!A2:G835,7,TRUE)</f>
        <v>0.38348082595870203</v>
      </c>
      <c r="U398" s="8">
        <f t="shared" si="18"/>
        <v>0.17892739724247297</v>
      </c>
      <c r="V398" s="8">
        <f t="shared" si="19"/>
        <v>1.5519174041297989E-2</v>
      </c>
      <c r="W398" s="7">
        <v>587</v>
      </c>
      <c r="X398" s="7">
        <f>VLOOKUP(H398,'Relevé T2_2019'!A2:L837,11,TRUE)</f>
        <v>449</v>
      </c>
      <c r="Y398" s="60">
        <f>VLOOKUP(H398,Feuil1!A2:Q837,11,TRUE)</f>
        <v>384</v>
      </c>
      <c r="Z398" s="60">
        <f t="shared" si="20"/>
        <v>1420</v>
      </c>
      <c r="AA398" s="14">
        <v>0.532637075718016</v>
      </c>
      <c r="AB398" s="14">
        <f>VLOOKUP(H398,'Relevé T2_2019'!A2:L837,12,TRUE)</f>
        <v>0.28285714290000002</v>
      </c>
      <c r="AC398" s="56">
        <f>VLOOKUP(H398,Feuil1!A2:Q837,12,TRUE)</f>
        <v>0.163636363636364</v>
      </c>
    </row>
    <row r="399" spans="1:29" x14ac:dyDescent="0.25">
      <c r="A399" s="5" t="s">
        <v>20</v>
      </c>
      <c r="B399" s="5" t="str">
        <f>VLOOKUP(C399,'Correspondance DEP_REGION'!1:102,2,FALSE)</f>
        <v>HAUTS DE France</v>
      </c>
      <c r="C399" s="5" t="s">
        <v>207</v>
      </c>
      <c r="D399" s="6" t="s">
        <v>208</v>
      </c>
      <c r="E399" s="6" t="s">
        <v>1345</v>
      </c>
      <c r="F399" s="6" t="s">
        <v>1346</v>
      </c>
      <c r="G399" s="5" t="s">
        <v>1347</v>
      </c>
      <c r="H399" s="23">
        <v>26590688300011</v>
      </c>
      <c r="I399" s="5" t="s">
        <v>50</v>
      </c>
      <c r="J399" s="5"/>
      <c r="K399" s="5"/>
      <c r="L399" s="53">
        <f>VLOOKUP(H399,Feuil1!A2:Q837,5,TRUE)</f>
        <v>969</v>
      </c>
      <c r="M399" s="5">
        <f>VLOOKUP(H399,Feuil1!A2:Q837,6,TRUE)</f>
        <v>398</v>
      </c>
      <c r="N399" s="49">
        <f>VLOOKUP(H399,Feuil1!A2:Q837,7,TRUE)</f>
        <v>0.41070000000000001</v>
      </c>
      <c r="O399" s="7" t="str">
        <f>VLOOKUP(H399,Feuil1!A2:Q837,4,TRUE)</f>
        <v>0</v>
      </c>
      <c r="P399" s="7">
        <v>784</v>
      </c>
      <c r="Q399" s="7">
        <v>422</v>
      </c>
      <c r="R399" s="49">
        <f>VLOOKUP(H399,'Relevé T2_2019'!A2:G835,7,TRUE)</f>
        <v>0.46489999999999998</v>
      </c>
      <c r="S399" s="8">
        <v>0.53826530612244905</v>
      </c>
      <c r="T399" s="8">
        <f>VLOOKUP(H399,'Relevé T4_2018'!A2:G835,7,TRUE)</f>
        <v>0.37420526793823805</v>
      </c>
      <c r="U399" s="8">
        <f t="shared" si="18"/>
        <v>0.164060038184211</v>
      </c>
      <c r="V399" s="8">
        <f t="shared" si="19"/>
        <v>3.6494732061761959E-2</v>
      </c>
      <c r="W399" s="7">
        <v>502</v>
      </c>
      <c r="X399" s="7">
        <f>VLOOKUP(H399,'Relevé T2_2019'!A2:L837,11,TRUE)</f>
        <v>409</v>
      </c>
      <c r="Y399" s="60">
        <f>VLOOKUP(H399,Feuil1!A2:Q837,11,TRUE)</f>
        <v>436</v>
      </c>
      <c r="Z399" s="60">
        <f t="shared" si="20"/>
        <v>1347</v>
      </c>
      <c r="AA399" s="14">
        <v>0.18957345971563999</v>
      </c>
      <c r="AB399" s="14">
        <f>VLOOKUP(H399,'Relevé T2_2019'!A2:L837,12,TRUE)</f>
        <v>-2.4390243999999998E-3</v>
      </c>
      <c r="AC399" s="56">
        <f>VLOOKUP(H399,Feuil1!A2:Q837,12,TRUE)</f>
        <v>9.5477386934673406E-2</v>
      </c>
    </row>
    <row r="400" spans="1:29" x14ac:dyDescent="0.25">
      <c r="A400" s="5" t="s">
        <v>20</v>
      </c>
      <c r="B400" s="5" t="str">
        <f>VLOOKUP(C400,'Correspondance DEP_REGION'!1:102,2,FALSE)</f>
        <v>HAUTS DE France</v>
      </c>
      <c r="C400" s="5" t="s">
        <v>207</v>
      </c>
      <c r="D400" s="6" t="s">
        <v>208</v>
      </c>
      <c r="E400" s="6" t="s">
        <v>1327</v>
      </c>
      <c r="F400" s="6" t="s">
        <v>90</v>
      </c>
      <c r="G400" s="5" t="s">
        <v>1372</v>
      </c>
      <c r="H400" s="23">
        <v>26590707100012</v>
      </c>
      <c r="I400" s="5" t="s">
        <v>50</v>
      </c>
      <c r="J400" s="5" t="s">
        <v>19</v>
      </c>
      <c r="K400" s="5"/>
      <c r="L400" s="53">
        <f>VLOOKUP(H400,Feuil1!A2:Q837,5,TRUE)</f>
        <v>3601</v>
      </c>
      <c r="M400" s="5">
        <f>VLOOKUP(H400,Feuil1!A2:Q837,6,TRUE)</f>
        <v>3032</v>
      </c>
      <c r="N400" s="49">
        <f>VLOOKUP(H400,Feuil1!A2:Q837,7,TRUE)</f>
        <v>0.84199999999999997</v>
      </c>
      <c r="O400" s="7" t="str">
        <f>VLOOKUP(H400,Feuil1!A2:Q837,4,TRUE)</f>
        <v>0</v>
      </c>
      <c r="P400" s="7">
        <v>1920</v>
      </c>
      <c r="Q400" s="7">
        <v>970</v>
      </c>
      <c r="R400" s="49">
        <f>VLOOKUP(H400,'Relevé T2_2019'!A2:G835,7,TRUE)</f>
        <v>0.85640000000000005</v>
      </c>
      <c r="S400" s="8">
        <v>0.50520833333333304</v>
      </c>
      <c r="T400" s="8">
        <f>VLOOKUP(H400,'Relevé T4_2018'!A2:G835,7,TRUE)</f>
        <v>5.7848655409631002E-2</v>
      </c>
      <c r="U400" s="8">
        <f t="shared" si="18"/>
        <v>0.44735967792370201</v>
      </c>
      <c r="V400" s="8">
        <f t="shared" si="19"/>
        <v>0.78415134459036895</v>
      </c>
      <c r="W400" s="7">
        <v>1694</v>
      </c>
      <c r="X400" s="7">
        <f>VLOOKUP(H400,'Relevé T2_2019'!A2:L837,11,TRUE)</f>
        <v>1537</v>
      </c>
      <c r="Y400" s="60">
        <f>VLOOKUP(H400,Feuil1!A2:Q837,11,TRUE)</f>
        <v>1774</v>
      </c>
      <c r="Z400" s="60">
        <f t="shared" si="20"/>
        <v>5005</v>
      </c>
      <c r="AA400" s="14">
        <v>0.74639175257732004</v>
      </c>
      <c r="AB400" s="14">
        <f>VLOOKUP(H400,'Relevé T2_2019'!A2:L837,12,TRUE)</f>
        <v>-0.58616047390000003</v>
      </c>
      <c r="AC400" s="56">
        <f>VLOOKUP(H400,Feuil1!A2:Q837,12,TRUE)</f>
        <v>-0.41490765171504002</v>
      </c>
    </row>
    <row r="401" spans="1:29" x14ac:dyDescent="0.25">
      <c r="A401" s="5" t="s">
        <v>20</v>
      </c>
      <c r="B401" s="5" t="str">
        <f>VLOOKUP(C401,'Correspondance DEP_REGION'!1:102,2,FALSE)</f>
        <v>HAUTS DE France</v>
      </c>
      <c r="C401" s="5" t="s">
        <v>207</v>
      </c>
      <c r="D401" s="6" t="s">
        <v>208</v>
      </c>
      <c r="E401" s="6" t="s">
        <v>1327</v>
      </c>
      <c r="F401" s="6" t="s">
        <v>1328</v>
      </c>
      <c r="G401" s="5" t="s">
        <v>1329</v>
      </c>
      <c r="H401" s="23">
        <v>26590676800014</v>
      </c>
      <c r="I401" s="5" t="s">
        <v>50</v>
      </c>
      <c r="J401" s="5"/>
      <c r="K401" s="5"/>
      <c r="L401" s="53">
        <f>VLOOKUP(H401,Feuil1!A2:Q837,5,TRUE)</f>
        <v>1346</v>
      </c>
      <c r="M401" s="5">
        <f>VLOOKUP(H401,Feuil1!A2:Q837,6,TRUE)</f>
        <v>1346</v>
      </c>
      <c r="N401" s="49">
        <f>VLOOKUP(H401,Feuil1!A2:Q837,7,TRUE)</f>
        <v>1</v>
      </c>
      <c r="O401" s="7" t="str">
        <f>VLOOKUP(H401,Feuil1!A2:Q837,4,TRUE)</f>
        <v>1</v>
      </c>
      <c r="P401" s="7">
        <v>1053</v>
      </c>
      <c r="Q401" s="7">
        <v>468</v>
      </c>
      <c r="R401" s="49">
        <f>VLOOKUP(H401,'Relevé T2_2019'!A2:G835,7,TRUE)</f>
        <v>0.71799999999999997</v>
      </c>
      <c r="S401" s="8">
        <v>0.44444444444444398</v>
      </c>
      <c r="T401" s="8">
        <f>VLOOKUP(H401,'Relevé T4_2018'!A2:G835,7,TRUE)</f>
        <v>0.29257641921397404</v>
      </c>
      <c r="U401" s="8">
        <f t="shared" si="18"/>
        <v>0.15186802523046994</v>
      </c>
      <c r="V401" s="8">
        <f t="shared" si="19"/>
        <v>0.70742358078602596</v>
      </c>
      <c r="W401" s="7">
        <v>786</v>
      </c>
      <c r="X401" s="7">
        <f>VLOOKUP(H401,'Relevé T2_2019'!A2:L837,11,TRUE)</f>
        <v>649</v>
      </c>
      <c r="Y401" s="60">
        <f>VLOOKUP(H401,Feuil1!A2:Q837,11,TRUE)</f>
        <v>677</v>
      </c>
      <c r="Z401" s="60">
        <f t="shared" si="20"/>
        <v>2112</v>
      </c>
      <c r="AA401" s="14">
        <v>0.67948717948717996</v>
      </c>
      <c r="AB401" s="14">
        <f>VLOOKUP(H401,'Relevé T2_2019'!A2:L837,12,TRUE)</f>
        <v>-0.4901806756</v>
      </c>
      <c r="AC401" s="56">
        <f>VLOOKUP(H401,Feuil1!A2:Q837,12,TRUE)</f>
        <v>-0.49702823179791999</v>
      </c>
    </row>
    <row r="402" spans="1:29" ht="27.6" x14ac:dyDescent="0.25">
      <c r="A402" s="5" t="s">
        <v>20</v>
      </c>
      <c r="B402" s="5" t="str">
        <f>VLOOKUP(C402,'Correspondance DEP_REGION'!1:102,2,FALSE)</f>
        <v>HAUTS DE France</v>
      </c>
      <c r="C402" s="5" t="s">
        <v>207</v>
      </c>
      <c r="D402" s="6" t="s">
        <v>208</v>
      </c>
      <c r="E402" s="6" t="s">
        <v>1320</v>
      </c>
      <c r="F402" s="6" t="s">
        <v>537</v>
      </c>
      <c r="G402" s="5" t="s">
        <v>1321</v>
      </c>
      <c r="H402" s="23">
        <v>26590673500013</v>
      </c>
      <c r="I402" s="5" t="s">
        <v>18</v>
      </c>
      <c r="J402" s="5" t="s">
        <v>19</v>
      </c>
      <c r="K402" s="5" t="s">
        <v>9</v>
      </c>
      <c r="L402" s="53">
        <f>VLOOKUP(H402,Feuil1!A2:Q837,5,TRUE)</f>
        <v>14096</v>
      </c>
      <c r="M402" s="5">
        <f>VLOOKUP(H402,Feuil1!A2:Q837,6,TRUE)</f>
        <v>13026</v>
      </c>
      <c r="N402" s="49">
        <f>VLOOKUP(H402,Feuil1!A2:Q837,7,TRUE)</f>
        <v>0.92410000000000003</v>
      </c>
      <c r="O402" s="7" t="str">
        <f>VLOOKUP(H402,Feuil1!A2:Q837,4,TRUE)</f>
        <v>1</v>
      </c>
      <c r="P402" s="7">
        <v>9740</v>
      </c>
      <c r="Q402" s="7">
        <v>3869</v>
      </c>
      <c r="R402" s="49">
        <f>VLOOKUP(H402,'Relevé T2_2019'!A2:G835,7,TRUE)</f>
        <v>0.92030000000000001</v>
      </c>
      <c r="S402" s="8">
        <v>0.39722792607802898</v>
      </c>
      <c r="T402" s="8">
        <f>VLOOKUP(H402,'Relevé T4_2018'!A2:G835,7,TRUE)</f>
        <v>0.51764162383784706</v>
      </c>
      <c r="U402" s="8">
        <f t="shared" si="18"/>
        <v>-0.12041369775981808</v>
      </c>
      <c r="V402" s="8">
        <f t="shared" si="19"/>
        <v>0.40645837616215297</v>
      </c>
      <c r="W402" s="7">
        <v>10232</v>
      </c>
      <c r="X402" s="7">
        <f>VLOOKUP(H402,'Relevé T2_2019'!A2:L837,11,TRUE)</f>
        <v>8556</v>
      </c>
      <c r="Y402" s="60">
        <f>VLOOKUP(H402,Feuil1!A2:Q837,11,TRUE)</f>
        <v>9656</v>
      </c>
      <c r="Z402" s="60">
        <f t="shared" si="20"/>
        <v>28444</v>
      </c>
      <c r="AA402" s="14">
        <v>1.6446110105970499</v>
      </c>
      <c r="AB402" s="14">
        <f>VLOOKUP(H402,'Relevé T2_2019'!A2:L837,12,TRUE)</f>
        <v>-0.31916925280000003</v>
      </c>
      <c r="AC402" s="56">
        <f>VLOOKUP(H402,Feuil1!A2:Q837,12,TRUE)</f>
        <v>-0.25871334254567802</v>
      </c>
    </row>
    <row r="403" spans="1:29" x14ac:dyDescent="0.25">
      <c r="A403" s="5" t="s">
        <v>20</v>
      </c>
      <c r="B403" s="5" t="str">
        <f>VLOOKUP(C403,'Correspondance DEP_REGION'!1:102,2,FALSE)</f>
        <v>HAUTS DE France</v>
      </c>
      <c r="C403" s="5" t="s">
        <v>207</v>
      </c>
      <c r="D403" s="6" t="s">
        <v>208</v>
      </c>
      <c r="E403" s="6" t="s">
        <v>1341</v>
      </c>
      <c r="F403" s="6" t="s">
        <v>202</v>
      </c>
      <c r="G403" s="5" t="s">
        <v>1342</v>
      </c>
      <c r="H403" s="23">
        <v>26590684200017</v>
      </c>
      <c r="I403" s="5" t="s">
        <v>50</v>
      </c>
      <c r="J403" s="5" t="s">
        <v>19</v>
      </c>
      <c r="K403" s="5"/>
      <c r="L403" s="53">
        <f>VLOOKUP(H403,Feuil1!A2:Q837,5,TRUE)</f>
        <v>1420</v>
      </c>
      <c r="M403" s="5">
        <f>VLOOKUP(H403,Feuil1!A2:Q837,6,TRUE)</f>
        <v>408</v>
      </c>
      <c r="N403" s="49">
        <f>VLOOKUP(H403,Feuil1!A2:Q837,7,TRUE)</f>
        <v>0.2873</v>
      </c>
      <c r="O403" s="7" t="str">
        <f>VLOOKUP(H403,Feuil1!A2:Q837,4,TRUE)</f>
        <v>0</v>
      </c>
      <c r="P403" s="7">
        <v>1090</v>
      </c>
      <c r="Q403" s="7">
        <v>392</v>
      </c>
      <c r="R403" s="49">
        <f>VLOOKUP(H403,'Relevé T2_2019'!A2:G835,7,TRUE)</f>
        <v>0.27760000000000001</v>
      </c>
      <c r="S403" s="8">
        <v>0.35963302752293602</v>
      </c>
      <c r="T403" s="8">
        <f>VLOOKUP(H403,'Relevé T4_2018'!A2:G835,7,TRUE)</f>
        <v>0.25404644616467303</v>
      </c>
      <c r="U403" s="8">
        <f t="shared" si="18"/>
        <v>0.10558658135826299</v>
      </c>
      <c r="V403" s="8">
        <f t="shared" si="19"/>
        <v>3.3253553835326966E-2</v>
      </c>
      <c r="W403" s="7">
        <v>684</v>
      </c>
      <c r="X403" s="7">
        <f>VLOOKUP(H403,'Relevé T2_2019'!A2:L837,11,TRUE)</f>
        <v>618</v>
      </c>
      <c r="Y403" s="60">
        <f>VLOOKUP(H403,Feuil1!A2:Q837,11,TRUE)</f>
        <v>554</v>
      </c>
      <c r="Z403" s="60">
        <f t="shared" si="20"/>
        <v>1856</v>
      </c>
      <c r="AA403" s="14">
        <v>0.74489795918367396</v>
      </c>
      <c r="AB403" s="14">
        <f>VLOOKUP(H403,'Relevé T2_2019'!A2:L837,12,TRUE)</f>
        <v>0.64800000000000002</v>
      </c>
      <c r="AC403" s="56">
        <f>VLOOKUP(H403,Feuil1!A2:Q837,12,TRUE)</f>
        <v>0.35784313725490202</v>
      </c>
    </row>
    <row r="404" spans="1:29" ht="27.6" x14ac:dyDescent="0.25">
      <c r="A404" s="5" t="s">
        <v>20</v>
      </c>
      <c r="B404" s="5" t="str">
        <f>VLOOKUP(C404,'Correspondance DEP_REGION'!1:102,2,FALSE)</f>
        <v>HAUTS DE France</v>
      </c>
      <c r="C404" s="5" t="s">
        <v>207</v>
      </c>
      <c r="D404" s="6" t="s">
        <v>208</v>
      </c>
      <c r="E404" s="6" t="s">
        <v>1365</v>
      </c>
      <c r="F404" s="6" t="s">
        <v>523</v>
      </c>
      <c r="G404" s="5" t="s">
        <v>1366</v>
      </c>
      <c r="H404" s="23">
        <v>26590700600125</v>
      </c>
      <c r="I404" s="5" t="s">
        <v>50</v>
      </c>
      <c r="J404" s="5" t="s">
        <v>19</v>
      </c>
      <c r="K404" s="5"/>
      <c r="L404" s="53">
        <f>VLOOKUP(H404,Feuil1!A2:Q837,5,TRUE)</f>
        <v>7364</v>
      </c>
      <c r="M404" s="5">
        <f>VLOOKUP(H404,Feuil1!A2:Q837,6,TRUE)</f>
        <v>7364</v>
      </c>
      <c r="N404" s="49">
        <f>VLOOKUP(H404,Feuil1!A2:Q837,7,TRUE)</f>
        <v>1</v>
      </c>
      <c r="O404" s="7" t="str">
        <f>VLOOKUP(H404,Feuil1!A2:Q837,4,TRUE)</f>
        <v>1</v>
      </c>
      <c r="P404" s="7">
        <v>4056</v>
      </c>
      <c r="Q404" s="7">
        <v>1421</v>
      </c>
      <c r="R404" s="49">
        <f>VLOOKUP(H404,'Relevé T2_2019'!A2:G835,7,TRUE)</f>
        <v>0.99990000000000001</v>
      </c>
      <c r="S404" s="8">
        <v>0.35034516765286</v>
      </c>
      <c r="T404" s="8">
        <f>VLOOKUP(H404,'Relevé T4_2018'!A2:G835,7,TRUE)</f>
        <v>0.109796092970198</v>
      </c>
      <c r="U404" s="8">
        <f t="shared" si="18"/>
        <v>0.24054907468266201</v>
      </c>
      <c r="V404" s="8">
        <f t="shared" si="19"/>
        <v>0.89020390702980201</v>
      </c>
      <c r="W404" s="7">
        <v>4290</v>
      </c>
      <c r="X404" s="7">
        <f>VLOOKUP(H404,'Relevé T2_2019'!A2:L837,11,TRUE)</f>
        <v>3690</v>
      </c>
      <c r="Y404" s="60">
        <f>VLOOKUP(H404,Feuil1!A2:Q837,11,TRUE)</f>
        <v>3780</v>
      </c>
      <c r="Z404" s="60">
        <f t="shared" si="20"/>
        <v>11760</v>
      </c>
      <c r="AA404" s="14">
        <v>2.0190007037297701</v>
      </c>
      <c r="AB404" s="14">
        <f>VLOOKUP(H404,'Relevé T2_2019'!A2:L837,12,TRUE)</f>
        <v>-0.52957674659999998</v>
      </c>
      <c r="AC404" s="56">
        <f>VLOOKUP(H404,Feuil1!A2:Q837,12,TRUE)</f>
        <v>-0.48669201520912603</v>
      </c>
    </row>
    <row r="405" spans="1:29" x14ac:dyDescent="0.25">
      <c r="A405" s="5" t="s">
        <v>20</v>
      </c>
      <c r="B405" s="5" t="str">
        <f>VLOOKUP(C405,'Correspondance DEP_REGION'!1:102,2,FALSE)</f>
        <v>HAUTS DE France</v>
      </c>
      <c r="C405" s="5" t="s">
        <v>207</v>
      </c>
      <c r="D405" s="6" t="s">
        <v>208</v>
      </c>
      <c r="E405" s="6" t="s">
        <v>1330</v>
      </c>
      <c r="F405" s="6" t="s">
        <v>464</v>
      </c>
      <c r="G405" s="5" t="s">
        <v>1331</v>
      </c>
      <c r="H405" s="23">
        <v>26590678400011</v>
      </c>
      <c r="I405" s="5" t="s">
        <v>50</v>
      </c>
      <c r="J405" s="5" t="s">
        <v>19</v>
      </c>
      <c r="K405" s="5"/>
      <c r="L405" s="53">
        <f>VLOOKUP(H405,Feuil1!A2:Q837,5,TRUE)</f>
        <v>5884</v>
      </c>
      <c r="M405" s="5">
        <f>VLOOKUP(H405,Feuil1!A2:Q837,6,TRUE)</f>
        <v>630</v>
      </c>
      <c r="N405" s="49">
        <f>VLOOKUP(H405,Feuil1!A2:Q837,7,TRUE)</f>
        <v>0.1071</v>
      </c>
      <c r="O405" s="7" t="str">
        <f>VLOOKUP(H405,Feuil1!A2:Q837,4,TRUE)</f>
        <v>0</v>
      </c>
      <c r="P405" s="7">
        <v>1842</v>
      </c>
      <c r="Q405" s="7">
        <v>616</v>
      </c>
      <c r="R405" s="49">
        <f>VLOOKUP(H405,'Relevé T2_2019'!A2:G835,7,TRUE)</f>
        <v>0.12559999999999999</v>
      </c>
      <c r="S405" s="8">
        <v>0.33441910966340899</v>
      </c>
      <c r="T405" s="8">
        <f>VLOOKUP(H405,'Relevé T4_2018'!A2:G835,7,TRUE)</f>
        <v>5.53861788617886E-2</v>
      </c>
      <c r="U405" s="8">
        <f t="shared" si="18"/>
        <v>0.27903293080162039</v>
      </c>
      <c r="V405" s="8">
        <f t="shared" si="19"/>
        <v>5.1713821138211401E-2</v>
      </c>
      <c r="W405" s="7">
        <v>3401</v>
      </c>
      <c r="X405" s="7">
        <f>VLOOKUP(H405,'Relevé T2_2019'!A2:L837,11,TRUE)</f>
        <v>2954</v>
      </c>
      <c r="Y405" s="60">
        <f>VLOOKUP(H405,Feuil1!A2:Q837,11,TRUE)</f>
        <v>3172</v>
      </c>
      <c r="Z405" s="60">
        <f t="shared" si="20"/>
        <v>9527</v>
      </c>
      <c r="AA405" s="14">
        <v>4.5211038961038996</v>
      </c>
      <c r="AB405" s="14">
        <f>VLOOKUP(H405,'Relevé T2_2019'!A2:L837,12,TRUE)</f>
        <v>3.5869565216999999</v>
      </c>
      <c r="AC405" s="56">
        <f>VLOOKUP(H405,Feuil1!A2:Q837,12,TRUE)</f>
        <v>4.0349206349206304</v>
      </c>
    </row>
    <row r="406" spans="1:29" ht="27.6" x14ac:dyDescent="0.25">
      <c r="A406" s="5" t="s">
        <v>20</v>
      </c>
      <c r="B406" s="5" t="str">
        <f>VLOOKUP(C406,'Correspondance DEP_REGION'!1:102,2,FALSE)</f>
        <v>HAUTS DE France</v>
      </c>
      <c r="C406" s="5" t="s">
        <v>207</v>
      </c>
      <c r="D406" s="6" t="s">
        <v>208</v>
      </c>
      <c r="E406" s="6" t="s">
        <v>1325</v>
      </c>
      <c r="F406" s="6" t="s">
        <v>344</v>
      </c>
      <c r="G406" s="5" t="s">
        <v>1326</v>
      </c>
      <c r="H406" s="23">
        <v>26590675000012</v>
      </c>
      <c r="I406" s="5" t="s">
        <v>50</v>
      </c>
      <c r="J406" s="5"/>
      <c r="K406" s="5"/>
      <c r="L406" s="53">
        <f>VLOOKUP(H406,Feuil1!A2:Q837,5,TRUE)</f>
        <v>1724</v>
      </c>
      <c r="M406" s="5">
        <f>VLOOKUP(H406,Feuil1!A2:Q837,6,TRUE)</f>
        <v>451</v>
      </c>
      <c r="N406" s="49">
        <f>VLOOKUP(H406,Feuil1!A2:Q837,7,TRUE)</f>
        <v>0.2616</v>
      </c>
      <c r="O406" s="7" t="str">
        <f>VLOOKUP(H406,Feuil1!A2:Q837,4,TRUE)</f>
        <v>0</v>
      </c>
      <c r="P406" s="7">
        <v>1422</v>
      </c>
      <c r="Q406" s="7">
        <v>426</v>
      </c>
      <c r="R406" s="49">
        <f>VLOOKUP(H406,'Relevé T2_2019'!A2:G835,7,TRUE)</f>
        <v>0.23350000000000001</v>
      </c>
      <c r="S406" s="8">
        <v>0.29957805907173002</v>
      </c>
      <c r="T406" s="8">
        <f>VLOOKUP(H406,'Relevé T4_2018'!A2:G835,7,TRUE)</f>
        <v>0.24705882352941202</v>
      </c>
      <c r="U406" s="8">
        <f t="shared" si="18"/>
        <v>5.2519235542317994E-2</v>
      </c>
      <c r="V406" s="8">
        <f t="shared" si="19"/>
        <v>1.4541176470587974E-2</v>
      </c>
      <c r="W406" s="7">
        <v>875</v>
      </c>
      <c r="X406" s="7">
        <f>VLOOKUP(H406,'Relevé T2_2019'!A2:L837,11,TRUE)</f>
        <v>767</v>
      </c>
      <c r="Y406" s="60">
        <f>VLOOKUP(H406,Feuil1!A2:Q837,11,TRUE)</f>
        <v>846</v>
      </c>
      <c r="Z406" s="60">
        <f t="shared" si="20"/>
        <v>2488</v>
      </c>
      <c r="AA406" s="14">
        <v>1.0539906103286401</v>
      </c>
      <c r="AB406" s="14">
        <f>VLOOKUP(H406,'Relevé T2_2019'!A2:L837,12,TRUE)</f>
        <v>0.67102396509999995</v>
      </c>
      <c r="AC406" s="56">
        <f>VLOOKUP(H406,Feuil1!A2:Q837,12,TRUE)</f>
        <v>0.87583148558758295</v>
      </c>
    </row>
    <row r="407" spans="1:29" ht="27.6" x14ac:dyDescent="0.25">
      <c r="A407" s="5" t="s">
        <v>20</v>
      </c>
      <c r="B407" s="5" t="str">
        <f>VLOOKUP(C407,'Correspondance DEP_REGION'!1:102,2,FALSE)</f>
        <v>HAUTS DE France</v>
      </c>
      <c r="C407" s="5" t="s">
        <v>207</v>
      </c>
      <c r="D407" s="6" t="s">
        <v>208</v>
      </c>
      <c r="E407" s="6" t="s">
        <v>1318</v>
      </c>
      <c r="F407" s="6" t="s">
        <v>696</v>
      </c>
      <c r="G407" s="5" t="s">
        <v>1367</v>
      </c>
      <c r="H407" s="23">
        <v>26590701400012</v>
      </c>
      <c r="I407" s="5" t="s">
        <v>71</v>
      </c>
      <c r="J407" s="5" t="s">
        <v>19</v>
      </c>
      <c r="K407" s="5"/>
      <c r="L407" s="53">
        <f>VLOOKUP(H407,Feuil1!A2:Q837,5,TRUE)</f>
        <v>2396</v>
      </c>
      <c r="M407" s="5">
        <f>VLOOKUP(H407,Feuil1!A2:Q837,6,TRUE)</f>
        <v>255</v>
      </c>
      <c r="N407" s="49">
        <f>VLOOKUP(H407,Feuil1!A2:Q837,7,TRUE)</f>
        <v>0.10639999999999999</v>
      </c>
      <c r="O407" s="7" t="str">
        <f>VLOOKUP(H407,Feuil1!A2:Q837,4,TRUE)</f>
        <v>0</v>
      </c>
      <c r="P407" s="7">
        <v>957</v>
      </c>
      <c r="Q407" s="7">
        <v>280</v>
      </c>
      <c r="R407" s="49">
        <f>VLOOKUP(H407,'Relevé T2_2019'!A2:G835,7,TRUE)</f>
        <v>0.19350000000000001</v>
      </c>
      <c r="S407" s="8">
        <v>0.29258098223615497</v>
      </c>
      <c r="T407" s="8">
        <f>VLOOKUP(H407,'Relevé T4_2018'!A2:G835,7,TRUE)</f>
        <v>0.115525114155251</v>
      </c>
      <c r="U407" s="8">
        <f t="shared" si="18"/>
        <v>0.17705586808090396</v>
      </c>
      <c r="V407" s="8">
        <f t="shared" si="19"/>
        <v>-9.1251141552510101E-3</v>
      </c>
      <c r="W407" s="7">
        <v>901</v>
      </c>
      <c r="X407" s="7">
        <f>VLOOKUP(H407,'Relevé T2_2019'!A2:L837,11,TRUE)</f>
        <v>868</v>
      </c>
      <c r="Y407" s="60">
        <f>VLOOKUP(H407,Feuil1!A2:Q837,11,TRUE)</f>
        <v>913</v>
      </c>
      <c r="Z407" s="60">
        <f t="shared" si="20"/>
        <v>2682</v>
      </c>
      <c r="AA407" s="14">
        <v>2.2178571428571399</v>
      </c>
      <c r="AB407" s="14">
        <f>VLOOKUP(H407,'Relevé T2_2019'!A2:L837,12,TRUE)</f>
        <v>1.7210031347999999</v>
      </c>
      <c r="AC407" s="56">
        <f>VLOOKUP(H407,Feuil1!A2:Q837,12,TRUE)</f>
        <v>2.5803921568627501</v>
      </c>
    </row>
    <row r="408" spans="1:29" x14ac:dyDescent="0.25">
      <c r="A408" s="5" t="s">
        <v>20</v>
      </c>
      <c r="B408" s="5" t="str">
        <f>VLOOKUP(C408,'Correspondance DEP_REGION'!1:102,2,FALSE)</f>
        <v>HAUTS DE France</v>
      </c>
      <c r="C408" s="5" t="s">
        <v>207</v>
      </c>
      <c r="D408" s="6" t="s">
        <v>208</v>
      </c>
      <c r="E408" s="6" t="s">
        <v>1356</v>
      </c>
      <c r="F408" s="6" t="s">
        <v>739</v>
      </c>
      <c r="G408" s="5" t="s">
        <v>1357</v>
      </c>
      <c r="H408" s="23">
        <v>26590693300121</v>
      </c>
      <c r="I408" s="5" t="s">
        <v>50</v>
      </c>
      <c r="J408" s="5" t="s">
        <v>19</v>
      </c>
      <c r="K408" s="5"/>
      <c r="L408" s="53">
        <f>VLOOKUP(H408,Feuil1!A2:Q837,5,TRUE)</f>
        <v>2451</v>
      </c>
      <c r="M408" s="5">
        <f>VLOOKUP(H408,Feuil1!A2:Q837,6,TRUE)</f>
        <v>497</v>
      </c>
      <c r="N408" s="49">
        <f>VLOOKUP(H408,Feuil1!A2:Q837,7,TRUE)</f>
        <v>0.20280000000000001</v>
      </c>
      <c r="O408" s="7" t="str">
        <f>VLOOKUP(H408,Feuil1!A2:Q837,4,TRUE)</f>
        <v>1</v>
      </c>
      <c r="P408" s="7">
        <v>2199</v>
      </c>
      <c r="Q408" s="7">
        <v>497</v>
      </c>
      <c r="R408" s="49">
        <f>VLOOKUP(H408,'Relevé T2_2019'!A2:G835,7,TRUE)</f>
        <v>0.17519999999999999</v>
      </c>
      <c r="S408" s="8">
        <v>0.22601182355616201</v>
      </c>
      <c r="T408" s="8">
        <f>VLOOKUP(H408,'Relevé T4_2018'!A2:G835,7,TRUE)</f>
        <v>0.18560179977502803</v>
      </c>
      <c r="U408" s="8">
        <f t="shared" si="18"/>
        <v>4.041002378113398E-2</v>
      </c>
      <c r="V408" s="8">
        <f t="shared" si="19"/>
        <v>1.7198200224971982E-2</v>
      </c>
      <c r="W408" s="7">
        <v>1491</v>
      </c>
      <c r="X408" s="7">
        <f>VLOOKUP(H408,'Relevé T2_2019'!A2:L837,11,TRUE)</f>
        <v>1365</v>
      </c>
      <c r="Y408" s="60">
        <f>VLOOKUP(H408,Feuil1!A2:Q837,11,TRUE)</f>
        <v>1438</v>
      </c>
      <c r="Z408" s="60">
        <f t="shared" si="20"/>
        <v>4294</v>
      </c>
      <c r="AA408" s="14">
        <v>2</v>
      </c>
      <c r="AB408" s="14">
        <f>VLOOKUP(H408,'Relevé T2_2019'!A2:L837,12,TRUE)</f>
        <v>1.8919491525000001</v>
      </c>
      <c r="AC408" s="56">
        <f>VLOOKUP(H408,Feuil1!A2:Q837,12,TRUE)</f>
        <v>1.89336016096579</v>
      </c>
    </row>
    <row r="409" spans="1:29" x14ac:dyDescent="0.25">
      <c r="A409" s="5" t="s">
        <v>20</v>
      </c>
      <c r="B409" s="5" t="str">
        <f>VLOOKUP(C409,'Correspondance DEP_REGION'!1:102,2,FALSE)</f>
        <v>HAUTS DE France</v>
      </c>
      <c r="C409" s="5" t="s">
        <v>207</v>
      </c>
      <c r="D409" s="6" t="s">
        <v>208</v>
      </c>
      <c r="E409" s="6" t="s">
        <v>1348</v>
      </c>
      <c r="F409" s="6" t="s">
        <v>160</v>
      </c>
      <c r="G409" s="5" t="s">
        <v>1349</v>
      </c>
      <c r="H409" s="23">
        <v>26590689100014</v>
      </c>
      <c r="I409" s="5" t="s">
        <v>50</v>
      </c>
      <c r="J409" s="5" t="s">
        <v>19</v>
      </c>
      <c r="K409" s="5"/>
      <c r="L409" s="53">
        <f>VLOOKUP(H409,Feuil1!A2:Q837,5,TRUE)</f>
        <v>3290</v>
      </c>
      <c r="M409" s="5">
        <f>VLOOKUP(H409,Feuil1!A2:Q837,6,TRUE)</f>
        <v>532</v>
      </c>
      <c r="N409" s="49">
        <f>VLOOKUP(H409,Feuil1!A2:Q837,7,TRUE)</f>
        <v>0.16170000000000001</v>
      </c>
      <c r="O409" s="7" t="str">
        <f>VLOOKUP(H409,Feuil1!A2:Q837,4,TRUE)</f>
        <v>1</v>
      </c>
      <c r="P409" s="7">
        <v>2825</v>
      </c>
      <c r="Q409" s="7">
        <v>507</v>
      </c>
      <c r="R409" s="49">
        <f>VLOOKUP(H409,'Relevé T2_2019'!A2:G835,7,TRUE)</f>
        <v>0.16270000000000001</v>
      </c>
      <c r="S409" s="8">
        <v>0.179469026548673</v>
      </c>
      <c r="T409" s="8">
        <f>VLOOKUP(H409,'Relevé T4_2018'!A2:G835,7,TRUE)</f>
        <v>0.15859154929577501</v>
      </c>
      <c r="U409" s="8">
        <f t="shared" si="18"/>
        <v>2.0877477252897986E-2</v>
      </c>
      <c r="V409" s="8">
        <f t="shared" si="19"/>
        <v>3.1084507042249965E-3</v>
      </c>
      <c r="W409" s="7">
        <v>1969</v>
      </c>
      <c r="X409" s="7">
        <f>VLOOKUP(H409,'Relevé T2_2019'!A2:L837,11,TRUE)</f>
        <v>1640</v>
      </c>
      <c r="Y409" s="60">
        <f>VLOOKUP(H409,Feuil1!A2:Q837,11,TRUE)</f>
        <v>1723</v>
      </c>
      <c r="Z409" s="60">
        <f t="shared" si="20"/>
        <v>5332</v>
      </c>
      <c r="AA409" s="14">
        <v>2.8836291913215</v>
      </c>
      <c r="AB409" s="14">
        <f>VLOOKUP(H409,'Relevé T2_2019'!A2:L837,12,TRUE)</f>
        <v>2.0202578269</v>
      </c>
      <c r="AC409" s="56">
        <f>VLOOKUP(H409,Feuil1!A2:Q837,12,TRUE)</f>
        <v>2.2387218045112798</v>
      </c>
    </row>
    <row r="410" spans="1:29" ht="27.6" x14ac:dyDescent="0.25">
      <c r="A410" s="5" t="s">
        <v>20</v>
      </c>
      <c r="B410" s="5" t="str">
        <f>VLOOKUP(C410,'Correspondance DEP_REGION'!1:102,2,FALSE)</f>
        <v>HAUTS DE France</v>
      </c>
      <c r="C410" s="5" t="s">
        <v>207</v>
      </c>
      <c r="D410" s="6" t="s">
        <v>208</v>
      </c>
      <c r="E410" s="6" t="s">
        <v>1338</v>
      </c>
      <c r="F410" s="6" t="s">
        <v>1339</v>
      </c>
      <c r="G410" s="5" t="s">
        <v>1340</v>
      </c>
      <c r="H410" s="23">
        <v>26590683400014</v>
      </c>
      <c r="I410" s="5" t="s">
        <v>50</v>
      </c>
      <c r="J410" s="5" t="s">
        <v>19</v>
      </c>
      <c r="K410" s="5" t="s">
        <v>9</v>
      </c>
      <c r="L410" s="53">
        <f>VLOOKUP(H410,Feuil1!A2:Q837,5,TRUE)</f>
        <v>12065</v>
      </c>
      <c r="M410" s="5">
        <f>VLOOKUP(H410,Feuil1!A2:Q837,6,TRUE)</f>
        <v>12061</v>
      </c>
      <c r="N410" s="49">
        <f>VLOOKUP(H410,Feuil1!A2:Q837,7,TRUE)</f>
        <v>0.99970000000000003</v>
      </c>
      <c r="O410" s="7" t="str">
        <f>VLOOKUP(H410,Feuil1!A2:Q837,4,TRUE)</f>
        <v>1</v>
      </c>
      <c r="P410" s="7">
        <v>2706</v>
      </c>
      <c r="Q410" s="7">
        <v>358</v>
      </c>
      <c r="R410" s="49">
        <f>VLOOKUP(H410,'Relevé T2_2019'!A2:G835,7,TRUE)</f>
        <v>0.97409999999999997</v>
      </c>
      <c r="S410" s="8">
        <v>0.13229859571322999</v>
      </c>
      <c r="T410" s="8">
        <f>VLOOKUP(H410,'Relevé T4_2018'!A2:G835,7,TRUE)</f>
        <v>0</v>
      </c>
      <c r="U410" s="8">
        <f t="shared" si="18"/>
        <v>0.13229859571322999</v>
      </c>
      <c r="V410" s="8">
        <f t="shared" si="19"/>
        <v>0.99970000000000003</v>
      </c>
      <c r="W410" s="7">
        <v>6809</v>
      </c>
      <c r="X410" s="7">
        <f>VLOOKUP(H410,'Relevé T2_2019'!A2:L837,11,TRUE)</f>
        <v>6519</v>
      </c>
      <c r="Y410" s="60">
        <f>VLOOKUP(H410,Feuil1!A2:Q837,11,TRUE)</f>
        <v>7094</v>
      </c>
      <c r="Z410" s="60">
        <f t="shared" si="20"/>
        <v>20422</v>
      </c>
      <c r="AA410" s="14">
        <v>18.019553072625701</v>
      </c>
      <c r="AB410" s="14">
        <f>VLOOKUP(H410,'Relevé T2_2019'!A2:L837,12,TRUE)</f>
        <v>-0.2517217631</v>
      </c>
      <c r="AC410" s="56">
        <f>VLOOKUP(H410,Feuil1!A2:Q837,12,TRUE)</f>
        <v>-0.411823231904486</v>
      </c>
    </row>
    <row r="411" spans="1:29" x14ac:dyDescent="0.25">
      <c r="A411" s="5" t="s">
        <v>20</v>
      </c>
      <c r="B411" s="5" t="str">
        <f>VLOOKUP(C411,'Correspondance DEP_REGION'!1:102,2,FALSE)</f>
        <v>HAUTS DE France</v>
      </c>
      <c r="C411" s="5" t="s">
        <v>207</v>
      </c>
      <c r="D411" s="6" t="s">
        <v>208</v>
      </c>
      <c r="E411" s="6" t="s">
        <v>1318</v>
      </c>
      <c r="F411" s="6" t="s">
        <v>1293</v>
      </c>
      <c r="G411" s="5" t="s">
        <v>1319</v>
      </c>
      <c r="H411" s="23">
        <v>26590672700184</v>
      </c>
      <c r="I411" s="5" t="s">
        <v>50</v>
      </c>
      <c r="J411" s="5" t="s">
        <v>19</v>
      </c>
      <c r="K411" s="5"/>
      <c r="L411" s="53">
        <f>VLOOKUP(H411,Feuil1!A2:Q837,5,TRUE)</f>
        <v>8770</v>
      </c>
      <c r="M411" s="5">
        <f>VLOOKUP(H411,Feuil1!A2:Q837,6,TRUE)</f>
        <v>8766</v>
      </c>
      <c r="N411" s="49">
        <f>VLOOKUP(H411,Feuil1!A2:Q837,7,TRUE)</f>
        <v>0.99950000000000006</v>
      </c>
      <c r="O411" s="7" t="str">
        <f>VLOOKUP(H411,Feuil1!A2:Q837,4,TRUE)</f>
        <v>1</v>
      </c>
      <c r="P411" s="7">
        <v>6473</v>
      </c>
      <c r="Q411" s="7">
        <v>226</v>
      </c>
      <c r="R411" s="49">
        <f>VLOOKUP(H411,'Relevé T2_2019'!A2:G835,7,TRUE)</f>
        <v>0.99939999999999996</v>
      </c>
      <c r="S411" s="8">
        <v>3.4914259230650398E-2</v>
      </c>
      <c r="T411" s="8">
        <f>VLOOKUP(H411,'Relevé T4_2018'!A2:G835,7,TRUE)</f>
        <v>0</v>
      </c>
      <c r="U411" s="8">
        <f t="shared" si="18"/>
        <v>3.4914259230650398E-2</v>
      </c>
      <c r="V411" s="8">
        <f t="shared" si="19"/>
        <v>0.99950000000000006</v>
      </c>
      <c r="W411" s="7">
        <v>6259</v>
      </c>
      <c r="X411" s="7">
        <f>VLOOKUP(H411,'Relevé T2_2019'!A2:L837,11,TRUE)</f>
        <v>5263</v>
      </c>
      <c r="Y411" s="60">
        <f>VLOOKUP(H411,Feuil1!A2:Q837,11,TRUE)</f>
        <v>5728</v>
      </c>
      <c r="Z411" s="60">
        <f t="shared" si="20"/>
        <v>17250</v>
      </c>
      <c r="AA411" s="14">
        <v>26.694690265486699</v>
      </c>
      <c r="AB411" s="14">
        <f>VLOOKUP(H411,'Relevé T2_2019'!A2:L837,12,TRUE)</f>
        <v>-0.50891107589999995</v>
      </c>
      <c r="AC411" s="56">
        <f>VLOOKUP(H411,Feuil1!A2:Q837,12,TRUE)</f>
        <v>-0.34656627880447199</v>
      </c>
    </row>
    <row r="412" spans="1:29" ht="27.6" x14ac:dyDescent="0.25">
      <c r="A412" s="5" t="s">
        <v>20</v>
      </c>
      <c r="B412" s="5" t="str">
        <f>VLOOKUP(C412,'Correspondance DEP_REGION'!1:102,2,FALSE)</f>
        <v>HAUTS DE France</v>
      </c>
      <c r="C412" s="5" t="s">
        <v>207</v>
      </c>
      <c r="D412" s="6" t="s">
        <v>208</v>
      </c>
      <c r="E412" s="6" t="s">
        <v>1322</v>
      </c>
      <c r="F412" s="6" t="s">
        <v>1323</v>
      </c>
      <c r="G412" s="5" t="s">
        <v>1324</v>
      </c>
      <c r="H412" s="23">
        <v>26590674300017</v>
      </c>
      <c r="I412" s="5" t="s">
        <v>50</v>
      </c>
      <c r="J412" s="5" t="s">
        <v>19</v>
      </c>
      <c r="K412" s="5"/>
      <c r="L412" s="53">
        <f>VLOOKUP(H412,Feuil1!A2:Q837,5,TRUE)</f>
        <v>5833</v>
      </c>
      <c r="M412" s="5">
        <f>VLOOKUP(H412,Feuil1!A2:Q837,6,TRUE)</f>
        <v>5794</v>
      </c>
      <c r="N412" s="49">
        <f>VLOOKUP(H412,Feuil1!A2:Q837,7,TRUE)</f>
        <v>0.99329999999999996</v>
      </c>
      <c r="O412" s="7" t="str">
        <f>VLOOKUP(H412,Feuil1!A2:Q837,4,TRUE)</f>
        <v>1</v>
      </c>
      <c r="P412" s="7">
        <v>4094</v>
      </c>
      <c r="Q412" s="7">
        <v>79</v>
      </c>
      <c r="R412" s="49">
        <f>VLOOKUP(H412,'Relevé T2_2019'!A2:G835,7,TRUE)</f>
        <v>0.99770000000000003</v>
      </c>
      <c r="S412" s="8">
        <v>1.9296531509526101E-2</v>
      </c>
      <c r="T412" s="8">
        <f>VLOOKUP(H412,'Relevé T4_2018'!A2:G835,7,TRUE)</f>
        <v>0</v>
      </c>
      <c r="U412" s="8">
        <f t="shared" si="18"/>
        <v>1.9296531509526101E-2</v>
      </c>
      <c r="V412" s="8">
        <f t="shared" si="19"/>
        <v>0.99329999999999996</v>
      </c>
      <c r="W412" s="7">
        <v>3352</v>
      </c>
      <c r="X412" s="7">
        <f>VLOOKUP(H412,'Relevé T2_2019'!A2:L837,11,TRUE)</f>
        <v>2573</v>
      </c>
      <c r="Y412" s="60">
        <f>VLOOKUP(H412,Feuil1!A2:Q837,11,TRUE)</f>
        <v>2625</v>
      </c>
      <c r="Z412" s="60">
        <f t="shared" si="20"/>
        <v>8550</v>
      </c>
      <c r="AA412" s="14">
        <v>41.430379746835399</v>
      </c>
      <c r="AB412" s="14">
        <f>VLOOKUP(H412,'Relevé T2_2019'!A2:L837,12,TRUE)</f>
        <v>-0.58216953559999995</v>
      </c>
      <c r="AC412" s="56">
        <f>VLOOKUP(H412,Feuil1!A2:Q837,12,TRUE)</f>
        <v>-0.54694511563686599</v>
      </c>
    </row>
    <row r="413" spans="1:29" x14ac:dyDescent="0.25">
      <c r="A413" s="5" t="s">
        <v>20</v>
      </c>
      <c r="B413" s="5" t="str">
        <f>VLOOKUP(C413,'Correspondance DEP_REGION'!1:102,2,FALSE)</f>
        <v>HAUTS DE France</v>
      </c>
      <c r="C413" s="5" t="s">
        <v>152</v>
      </c>
      <c r="D413" s="6" t="s">
        <v>153</v>
      </c>
      <c r="E413" s="6" t="s">
        <v>154</v>
      </c>
      <c r="F413" s="6" t="s">
        <v>155</v>
      </c>
      <c r="G413" s="5" t="s">
        <v>156</v>
      </c>
      <c r="H413" s="23">
        <v>20002961900018</v>
      </c>
      <c r="I413" s="5" t="s">
        <v>50</v>
      </c>
      <c r="J413" s="5" t="s">
        <v>19</v>
      </c>
      <c r="K413" s="5" t="s">
        <v>9</v>
      </c>
      <c r="L413" s="53">
        <f>VLOOKUP(H413,Feuil1!A2:Q837,5,TRUE)</f>
        <v>7113</v>
      </c>
      <c r="M413" s="5">
        <f>VLOOKUP(H413,Feuil1!A2:Q837,6,TRUE)</f>
        <v>7108</v>
      </c>
      <c r="N413" s="49">
        <f>VLOOKUP(H413,Feuil1!A2:Q837,7,TRUE)</f>
        <v>0.99929999999999997</v>
      </c>
      <c r="O413" s="7" t="str">
        <f>VLOOKUP(H413,Feuil1!A2:Q837,4,TRUE)</f>
        <v>1</v>
      </c>
      <c r="P413" s="7">
        <v>5711</v>
      </c>
      <c r="Q413" s="7">
        <v>5711</v>
      </c>
      <c r="R413" s="49">
        <f>VLOOKUP(H413,'Relevé T2_2019'!A2:G835,7,TRUE)</f>
        <v>0.99950000000000006</v>
      </c>
      <c r="S413" s="8">
        <v>1</v>
      </c>
      <c r="T413" s="8">
        <f>VLOOKUP(H413,'Relevé T4_2018'!A2:G835,7,TRUE)</f>
        <v>0.99969484284406507</v>
      </c>
      <c r="U413" s="8">
        <f t="shared" si="18"/>
        <v>3.0515715593493198E-4</v>
      </c>
      <c r="V413" s="8">
        <f t="shared" si="19"/>
        <v>-3.9484284406510195E-4</v>
      </c>
      <c r="W413" s="7">
        <v>6081</v>
      </c>
      <c r="X413" s="7">
        <f>VLOOKUP(H413,'Relevé T2_2019'!A2:L837,11,TRUE)</f>
        <v>5140</v>
      </c>
      <c r="Y413" s="60">
        <f>VLOOKUP(H413,Feuil1!A2:Q837,11,TRUE)</f>
        <v>5660</v>
      </c>
      <c r="Z413" s="60">
        <f t="shared" si="20"/>
        <v>16881</v>
      </c>
      <c r="AA413" s="14">
        <v>6.4787252670285497E-2</v>
      </c>
      <c r="AB413" s="14">
        <f>VLOOKUP(H413,'Relevé T2_2019'!A2:L837,12,TRUE)</f>
        <v>-0.29356789439999997</v>
      </c>
      <c r="AC413" s="56">
        <f>VLOOKUP(H413,Feuil1!A2:Q837,12,TRUE)</f>
        <v>-0.20371412492965699</v>
      </c>
    </row>
    <row r="414" spans="1:29" x14ac:dyDescent="0.25">
      <c r="A414" s="5" t="s">
        <v>20</v>
      </c>
      <c r="B414" s="5" t="str">
        <f>VLOOKUP(C414,'Correspondance DEP_REGION'!1:102,2,FALSE)</f>
        <v>HAUTS DE France</v>
      </c>
      <c r="C414" s="5" t="s">
        <v>152</v>
      </c>
      <c r="D414" s="6" t="s">
        <v>153</v>
      </c>
      <c r="E414" s="6" t="s">
        <v>154</v>
      </c>
      <c r="F414" s="6" t="s">
        <v>63</v>
      </c>
      <c r="G414" s="5" t="s">
        <v>1382</v>
      </c>
      <c r="H414" s="23">
        <v>26600701200013</v>
      </c>
      <c r="I414" s="5" t="s">
        <v>65</v>
      </c>
      <c r="J414" s="5"/>
      <c r="K414" s="5"/>
      <c r="L414" s="53">
        <f>VLOOKUP(H414,Feuil1!A2:Q837,5,TRUE)</f>
        <v>6</v>
      </c>
      <c r="M414" s="5">
        <f>VLOOKUP(H414,Feuil1!A2:Q837,6,TRUE)</f>
        <v>6</v>
      </c>
      <c r="N414" s="49">
        <f>VLOOKUP(H414,Feuil1!A2:Q837,7,TRUE)</f>
        <v>1</v>
      </c>
      <c r="O414" s="7" t="str">
        <f>VLOOKUP(H414,Feuil1!A2:Q837,4,TRUE)</f>
        <v>0</v>
      </c>
      <c r="P414" s="7">
        <v>9</v>
      </c>
      <c r="Q414" s="7">
        <v>9</v>
      </c>
      <c r="R414" s="49">
        <f>VLOOKUP(H414,'Relevé T2_2019'!A2:G835,7,TRUE)</f>
        <v>1</v>
      </c>
      <c r="S414" s="8">
        <v>1</v>
      </c>
      <c r="T414" s="8">
        <f>VLOOKUP(H414,'Relevé T4_2018'!A2:G835,7,TRUE)</f>
        <v>1</v>
      </c>
      <c r="U414" s="8">
        <f t="shared" si="18"/>
        <v>0</v>
      </c>
      <c r="V414" s="8">
        <f t="shared" si="19"/>
        <v>0</v>
      </c>
      <c r="W414" s="7">
        <v>31</v>
      </c>
      <c r="X414" s="7">
        <f>VLOOKUP(H414,'Relevé T2_2019'!A2:L837,11,TRUE)</f>
        <v>30</v>
      </c>
      <c r="Y414" s="60">
        <f>VLOOKUP(H414,Feuil1!A2:Q837,11,TRUE)</f>
        <v>28</v>
      </c>
      <c r="Z414" s="60">
        <f t="shared" si="20"/>
        <v>89</v>
      </c>
      <c r="AA414" s="14">
        <v>2.4444444444444402</v>
      </c>
      <c r="AB414" s="14">
        <f>VLOOKUP(H414,'Relevé T2_2019'!A2:L837,12,TRUE)</f>
        <v>2.75</v>
      </c>
      <c r="AC414" s="56">
        <f>VLOOKUP(H414,Feuil1!A2:Q837,12,TRUE)</f>
        <v>3.6666666666666701</v>
      </c>
    </row>
    <row r="415" spans="1:29" ht="27.6" x14ac:dyDescent="0.25">
      <c r="A415" s="5" t="s">
        <v>20</v>
      </c>
      <c r="B415" s="5" t="str">
        <f>VLOOKUP(C415,'Correspondance DEP_REGION'!1:102,2,FALSE)</f>
        <v>HAUTS DE France</v>
      </c>
      <c r="C415" s="5" t="s">
        <v>152</v>
      </c>
      <c r="D415" s="6" t="s">
        <v>153</v>
      </c>
      <c r="E415" s="6" t="s">
        <v>1386</v>
      </c>
      <c r="F415" s="6" t="s">
        <v>1387</v>
      </c>
      <c r="G415" s="5" t="s">
        <v>1388</v>
      </c>
      <c r="H415" s="23">
        <v>26600711100013</v>
      </c>
      <c r="I415" s="5" t="s">
        <v>50</v>
      </c>
      <c r="J415" s="5" t="s">
        <v>19</v>
      </c>
      <c r="K415" s="5"/>
      <c r="L415" s="53">
        <f>VLOOKUP(H415,Feuil1!A2:Q837,5,TRUE)</f>
        <v>4720</v>
      </c>
      <c r="M415" s="5">
        <f>VLOOKUP(H415,Feuil1!A2:Q837,6,TRUE)</f>
        <v>4715</v>
      </c>
      <c r="N415" s="49">
        <f>VLOOKUP(H415,Feuil1!A2:Q837,7,TRUE)</f>
        <v>0.99890000000000001</v>
      </c>
      <c r="O415" s="7" t="str">
        <f>VLOOKUP(H415,Feuil1!A2:Q837,4,TRUE)</f>
        <v>1</v>
      </c>
      <c r="P415" s="7">
        <v>3839</v>
      </c>
      <c r="Q415" s="7">
        <v>3839</v>
      </c>
      <c r="R415" s="49">
        <f>VLOOKUP(H415,'Relevé T2_2019'!A2:G835,7,TRUE)</f>
        <v>0.99760000000000004</v>
      </c>
      <c r="S415" s="8">
        <v>1</v>
      </c>
      <c r="T415" s="8">
        <f>VLOOKUP(H415,'Relevé T4_2018'!A2:G835,7,TRUE)</f>
        <v>0.95517506733359003</v>
      </c>
      <c r="U415" s="8">
        <f t="shared" si="18"/>
        <v>4.4824932666409967E-2</v>
      </c>
      <c r="V415" s="8">
        <f t="shared" si="19"/>
        <v>4.3724932666409977E-2</v>
      </c>
      <c r="W415" s="7">
        <v>1825</v>
      </c>
      <c r="X415" s="7">
        <f>VLOOKUP(H415,'Relevé T2_2019'!A2:L837,11,TRUE)</f>
        <v>1871</v>
      </c>
      <c r="Y415" s="60">
        <f>VLOOKUP(H415,Feuil1!A2:Q837,11,TRUE)</f>
        <v>1902</v>
      </c>
      <c r="Z415" s="60">
        <f t="shared" si="20"/>
        <v>5598</v>
      </c>
      <c r="AA415" s="14">
        <v>-0.52461578536077103</v>
      </c>
      <c r="AB415" s="14">
        <f>VLOOKUP(H415,'Relevé T2_2019'!A2:L837,12,TRUE)</f>
        <v>-0.59502164499999999</v>
      </c>
      <c r="AC415" s="56">
        <f>VLOOKUP(H415,Feuil1!A2:Q837,12,TRUE)</f>
        <v>-0.5966065747614</v>
      </c>
    </row>
    <row r="416" spans="1:29" x14ac:dyDescent="0.25">
      <c r="A416" s="5" t="s">
        <v>20</v>
      </c>
      <c r="B416" s="5" t="str">
        <f>VLOOKUP(C416,'Correspondance DEP_REGION'!1:102,2,FALSE)</f>
        <v>HAUTS DE France</v>
      </c>
      <c r="C416" s="5" t="s">
        <v>152</v>
      </c>
      <c r="D416" s="6" t="s">
        <v>153</v>
      </c>
      <c r="E416" s="6" t="s">
        <v>196</v>
      </c>
      <c r="F416" s="6" t="s">
        <v>197</v>
      </c>
      <c r="G416" s="5" t="s">
        <v>198</v>
      </c>
      <c r="H416" s="23">
        <v>20003465000016</v>
      </c>
      <c r="I416" s="5" t="s">
        <v>50</v>
      </c>
      <c r="J416" s="5" t="s">
        <v>19</v>
      </c>
      <c r="K416" s="5" t="s">
        <v>9</v>
      </c>
      <c r="L416" s="53">
        <f>VLOOKUP(H416,Feuil1!A2:Q837,5,TRUE)</f>
        <v>11182</v>
      </c>
      <c r="M416" s="5">
        <f>VLOOKUP(H416,Feuil1!A2:Q837,6,TRUE)</f>
        <v>11181</v>
      </c>
      <c r="N416" s="49">
        <f>VLOOKUP(H416,Feuil1!A2:Q837,7,TRUE)</f>
        <v>0.99990000000000001</v>
      </c>
      <c r="O416" s="7" t="str">
        <f>VLOOKUP(H416,Feuil1!A2:Q837,4,TRUE)</f>
        <v>1</v>
      </c>
      <c r="P416" s="7">
        <v>5909</v>
      </c>
      <c r="Q416" s="7">
        <v>5908</v>
      </c>
      <c r="R416" s="49">
        <f>VLOOKUP(H416,'Relevé T2_2019'!A2:G835,7,TRUE)</f>
        <v>0.99990000000000001</v>
      </c>
      <c r="S416" s="8">
        <v>0.99983076662717896</v>
      </c>
      <c r="T416" s="8">
        <f>VLOOKUP(H416,'Relevé T4_2018'!A2:G835,7,TRUE)</f>
        <v>0.11943561208267101</v>
      </c>
      <c r="U416" s="8">
        <f t="shared" si="18"/>
        <v>0.8803951545445079</v>
      </c>
      <c r="V416" s="8">
        <f t="shared" si="19"/>
        <v>0.88046438791732906</v>
      </c>
      <c r="W416" s="7">
        <v>6323</v>
      </c>
      <c r="X416" s="7">
        <f>VLOOKUP(H416,'Relevé T2_2019'!A2:L837,11,TRUE)</f>
        <v>5542</v>
      </c>
      <c r="Y416" s="60">
        <f>VLOOKUP(H416,Feuil1!A2:Q837,11,TRUE)</f>
        <v>5885</v>
      </c>
      <c r="Z416" s="60">
        <f t="shared" si="20"/>
        <v>17750</v>
      </c>
      <c r="AA416" s="14">
        <v>7.0243737305348594E-2</v>
      </c>
      <c r="AB416" s="14">
        <f>VLOOKUP(H416,'Relevé T2_2019'!A2:L837,12,TRUE)</f>
        <v>-0.54840286829999996</v>
      </c>
      <c r="AC416" s="56">
        <f>VLOOKUP(H416,Feuil1!A2:Q837,12,TRUE)</f>
        <v>-0.47366067435828602</v>
      </c>
    </row>
    <row r="417" spans="1:29" x14ac:dyDescent="0.25">
      <c r="A417" s="5" t="s">
        <v>20</v>
      </c>
      <c r="B417" s="5" t="str">
        <f>VLOOKUP(C417,'Correspondance DEP_REGION'!1:102,2,FALSE)</f>
        <v>HAUTS DE France</v>
      </c>
      <c r="C417" s="5" t="s">
        <v>152</v>
      </c>
      <c r="D417" s="6" t="s">
        <v>153</v>
      </c>
      <c r="E417" s="6" t="s">
        <v>1374</v>
      </c>
      <c r="F417" s="6" t="s">
        <v>1378</v>
      </c>
      <c r="G417" s="5" t="s">
        <v>1379</v>
      </c>
      <c r="H417" s="23">
        <v>26600697200183</v>
      </c>
      <c r="I417" s="5" t="s">
        <v>50</v>
      </c>
      <c r="J417" s="5" t="s">
        <v>19</v>
      </c>
      <c r="K417" s="5" t="s">
        <v>9</v>
      </c>
      <c r="L417" s="53">
        <f>VLOOKUP(H417,Feuil1!A2:Q837,5,TRUE)</f>
        <v>7244</v>
      </c>
      <c r="M417" s="5">
        <f>VLOOKUP(H417,Feuil1!A2:Q837,6,TRUE)</f>
        <v>7243</v>
      </c>
      <c r="N417" s="49">
        <f>VLOOKUP(H417,Feuil1!A2:Q837,7,TRUE)</f>
        <v>0.99990000000000001</v>
      </c>
      <c r="O417" s="7" t="str">
        <f>VLOOKUP(H417,Feuil1!A2:Q837,4,TRUE)</f>
        <v>1</v>
      </c>
      <c r="P417" s="7">
        <v>5000</v>
      </c>
      <c r="Q417" s="7">
        <v>4999</v>
      </c>
      <c r="R417" s="49">
        <f>VLOOKUP(H417,'Relevé T2_2019'!A2:G835,7,TRUE)</f>
        <v>1</v>
      </c>
      <c r="S417" s="8">
        <v>0.99980000000000002</v>
      </c>
      <c r="T417" s="8">
        <f>VLOOKUP(H417,'Relevé T4_2018'!A2:G835,7,TRUE)</f>
        <v>0.42014118685197405</v>
      </c>
      <c r="U417" s="8">
        <f t="shared" si="18"/>
        <v>0.57965881314802603</v>
      </c>
      <c r="V417" s="8">
        <f t="shared" si="19"/>
        <v>0.57975881314802602</v>
      </c>
      <c r="W417" s="7">
        <v>5113</v>
      </c>
      <c r="X417" s="7">
        <f>VLOOKUP(H417,'Relevé T2_2019'!A2:L837,11,TRUE)</f>
        <v>4640</v>
      </c>
      <c r="Y417" s="60">
        <f>VLOOKUP(H417,Feuil1!A2:Q837,11,TRUE)</f>
        <v>4910</v>
      </c>
      <c r="Z417" s="60">
        <f t="shared" si="20"/>
        <v>14663</v>
      </c>
      <c r="AA417" s="14">
        <v>2.2804560912182501E-2</v>
      </c>
      <c r="AB417" s="14">
        <f>VLOOKUP(H417,'Relevé T2_2019'!A2:L837,12,TRUE)</f>
        <v>-0.44925816019999998</v>
      </c>
      <c r="AC417" s="56">
        <f>VLOOKUP(H417,Feuil1!A2:Q837,12,TRUE)</f>
        <v>-0.32210410051083799</v>
      </c>
    </row>
    <row r="418" spans="1:29" x14ac:dyDescent="0.25">
      <c r="A418" s="5" t="s">
        <v>20</v>
      </c>
      <c r="B418" s="5" t="str">
        <f>VLOOKUP(C418,'Correspondance DEP_REGION'!1:102,2,FALSE)</f>
        <v>HAUTS DE France</v>
      </c>
      <c r="C418" s="5" t="s">
        <v>152</v>
      </c>
      <c r="D418" s="6" t="s">
        <v>153</v>
      </c>
      <c r="E418" s="6" t="s">
        <v>1374</v>
      </c>
      <c r="F418" s="6" t="s">
        <v>1170</v>
      </c>
      <c r="G418" s="5" t="s">
        <v>1376</v>
      </c>
      <c r="H418" s="23">
        <v>26600024900018</v>
      </c>
      <c r="I418" s="5" t="s">
        <v>50</v>
      </c>
      <c r="J418" s="5"/>
      <c r="K418" s="5"/>
      <c r="L418" s="53">
        <f>VLOOKUP(H418,Feuil1!A2:Q837,5,TRUE)</f>
        <v>1403</v>
      </c>
      <c r="M418" s="5">
        <f>VLOOKUP(H418,Feuil1!A2:Q837,6,TRUE)</f>
        <v>1403</v>
      </c>
      <c r="N418" s="49">
        <f>VLOOKUP(H418,Feuil1!A2:Q837,7,TRUE)</f>
        <v>1</v>
      </c>
      <c r="O418" s="7" t="str">
        <f>VLOOKUP(H418,Feuil1!A2:Q837,4,TRUE)</f>
        <v>1</v>
      </c>
      <c r="P418" s="7">
        <v>1238</v>
      </c>
      <c r="Q418" s="7">
        <v>1234</v>
      </c>
      <c r="R418" s="49">
        <f>VLOOKUP(H418,'Relevé T2_2019'!A2:G835,7,TRUE)</f>
        <v>0.99919999999999998</v>
      </c>
      <c r="S418" s="8">
        <v>0.99676898222940202</v>
      </c>
      <c r="T418" s="8">
        <f>VLOOKUP(H418,'Relevé T4_2018'!A2:G835,7,TRUE)</f>
        <v>0.39250275633958104</v>
      </c>
      <c r="U418" s="8">
        <f t="shared" si="18"/>
        <v>0.60426622588982104</v>
      </c>
      <c r="V418" s="8">
        <f t="shared" si="19"/>
        <v>0.60749724366041891</v>
      </c>
      <c r="W418" s="7">
        <v>612</v>
      </c>
      <c r="X418" s="7">
        <f>VLOOKUP(H418,'Relevé T2_2019'!A2:L837,11,TRUE)</f>
        <v>488</v>
      </c>
      <c r="Y418" s="60">
        <f>VLOOKUP(H418,Feuil1!A2:Q837,11,TRUE)</f>
        <v>515</v>
      </c>
      <c r="Z418" s="60">
        <f t="shared" si="20"/>
        <v>1615</v>
      </c>
      <c r="AA418" s="14">
        <v>-0.50405186385737399</v>
      </c>
      <c r="AB418" s="14">
        <f>VLOOKUP(H418,'Relevé T2_2019'!A2:L837,12,TRUE)</f>
        <v>-0.62199845080000005</v>
      </c>
      <c r="AC418" s="56">
        <f>VLOOKUP(H418,Feuil1!A2:Q837,12,TRUE)</f>
        <v>-0.63292943692088399</v>
      </c>
    </row>
    <row r="419" spans="1:29" x14ac:dyDescent="0.25">
      <c r="A419" s="5" t="s">
        <v>20</v>
      </c>
      <c r="B419" s="5" t="str">
        <f>VLOOKUP(C419,'Correspondance DEP_REGION'!1:102,2,FALSE)</f>
        <v>HAUTS DE France</v>
      </c>
      <c r="C419" s="5" t="s">
        <v>152</v>
      </c>
      <c r="D419" s="6" t="s">
        <v>153</v>
      </c>
      <c r="E419" s="6" t="s">
        <v>1374</v>
      </c>
      <c r="F419" s="6" t="s">
        <v>1314</v>
      </c>
      <c r="G419" s="5" t="s">
        <v>1375</v>
      </c>
      <c r="H419" s="23">
        <v>26600023100016</v>
      </c>
      <c r="I419" s="5" t="s">
        <v>65</v>
      </c>
      <c r="J419" s="5"/>
      <c r="K419" s="5"/>
      <c r="L419" s="53">
        <f>VLOOKUP(H419,Feuil1!A2:Q837,5,TRUE)</f>
        <v>809</v>
      </c>
      <c r="M419" s="5">
        <f>VLOOKUP(H419,Feuil1!A2:Q837,6,TRUE)</f>
        <v>809</v>
      </c>
      <c r="N419" s="49">
        <f>VLOOKUP(H419,Feuil1!A2:Q837,7,TRUE)</f>
        <v>1</v>
      </c>
      <c r="O419" s="7" t="str">
        <f>VLOOKUP(H419,Feuil1!A2:Q837,4,TRUE)</f>
        <v>1</v>
      </c>
      <c r="P419" s="7">
        <v>188</v>
      </c>
      <c r="Q419" s="7">
        <v>173</v>
      </c>
      <c r="R419" s="49">
        <f>VLOOKUP(H419,'Relevé T2_2019'!A2:G835,7,TRUE)</f>
        <v>1</v>
      </c>
      <c r="S419" s="8">
        <v>0.92021276595744705</v>
      </c>
      <c r="T419" s="8">
        <f>VLOOKUP(H419,'Relevé T4_2018'!A2:G835,7,TRUE)</f>
        <v>0.99834710743801702</v>
      </c>
      <c r="U419" s="8">
        <f t="shared" si="18"/>
        <v>-7.8134341480569969E-2</v>
      </c>
      <c r="V419" s="8">
        <f t="shared" si="19"/>
        <v>1.6528925619829771E-3</v>
      </c>
      <c r="W419" s="7">
        <v>425</v>
      </c>
      <c r="X419" s="7">
        <f>VLOOKUP(H419,'Relevé T2_2019'!A2:L837,11,TRUE)</f>
        <v>379</v>
      </c>
      <c r="Y419" s="60">
        <f>VLOOKUP(H419,Feuil1!A2:Q837,11,TRUE)</f>
        <v>361</v>
      </c>
      <c r="Z419" s="60">
        <f t="shared" si="20"/>
        <v>1165</v>
      </c>
      <c r="AA419" s="14">
        <v>1.4566473988439299</v>
      </c>
      <c r="AB419" s="14">
        <f>VLOOKUP(H419,'Relevé T2_2019'!A2:L837,12,TRUE)</f>
        <v>-0.52267002520000005</v>
      </c>
      <c r="AC419" s="56">
        <f>VLOOKUP(H419,Feuil1!A2:Q837,12,TRUE)</f>
        <v>-0.553770086526576</v>
      </c>
    </row>
    <row r="420" spans="1:29" x14ac:dyDescent="0.25">
      <c r="A420" s="5" t="s">
        <v>20</v>
      </c>
      <c r="B420" s="5" t="str">
        <f>VLOOKUP(C420,'Correspondance DEP_REGION'!1:102,2,FALSE)</f>
        <v>HAUTS DE France</v>
      </c>
      <c r="C420" s="5" t="s">
        <v>152</v>
      </c>
      <c r="D420" s="6" t="s">
        <v>153</v>
      </c>
      <c r="E420" s="6" t="s">
        <v>1374</v>
      </c>
      <c r="F420" s="6" t="s">
        <v>537</v>
      </c>
      <c r="G420" s="5" t="s">
        <v>1377</v>
      </c>
      <c r="H420" s="23">
        <v>26600026400017</v>
      </c>
      <c r="I420" s="5" t="s">
        <v>65</v>
      </c>
      <c r="J420" s="5"/>
      <c r="K420" s="5"/>
      <c r="L420" s="53">
        <f>VLOOKUP(H420,Feuil1!A2:Q837,5,TRUE)</f>
        <v>1457</v>
      </c>
      <c r="M420" s="5">
        <f>VLOOKUP(H420,Feuil1!A2:Q837,6,TRUE)</f>
        <v>85</v>
      </c>
      <c r="N420" s="49">
        <f>VLOOKUP(H420,Feuil1!A2:Q837,7,TRUE)</f>
        <v>5.8299999999999998E-2</v>
      </c>
      <c r="O420" s="7" t="str">
        <f>VLOOKUP(H420,Feuil1!A2:Q837,4,TRUE)</f>
        <v>0</v>
      </c>
      <c r="P420" s="7">
        <v>131</v>
      </c>
      <c r="Q420" s="7">
        <v>70</v>
      </c>
      <c r="R420" s="49">
        <f>VLOOKUP(H420,'Relevé T2_2019'!A2:G835,7,TRUE)</f>
        <v>5.8000000000000003E-2</v>
      </c>
      <c r="S420" s="8">
        <v>0.53435114503816805</v>
      </c>
      <c r="T420" s="8">
        <f>VLOOKUP(H420,'Relevé T4_2018'!A2:G835,7,TRUE)</f>
        <v>0.23611111111111102</v>
      </c>
      <c r="U420" s="8">
        <f t="shared" si="18"/>
        <v>0.298240033927057</v>
      </c>
      <c r="V420" s="8">
        <f t="shared" si="19"/>
        <v>-0.17781111111111103</v>
      </c>
      <c r="W420" s="7">
        <v>557</v>
      </c>
      <c r="X420" s="7">
        <f>VLOOKUP(H420,'Relevé T2_2019'!A2:L837,11,TRUE)</f>
        <v>413</v>
      </c>
      <c r="Y420" s="60">
        <f>VLOOKUP(H420,Feuil1!A2:Q837,11,TRUE)</f>
        <v>449</v>
      </c>
      <c r="Z420" s="60">
        <f t="shared" si="20"/>
        <v>1419</v>
      </c>
      <c r="AA420" s="14">
        <v>6.95714285714286</v>
      </c>
      <c r="AB420" s="14">
        <f>VLOOKUP(H420,'Relevé T2_2019'!A2:L837,12,TRUE)</f>
        <v>7.7872340425999997</v>
      </c>
      <c r="AC420" s="56">
        <f>VLOOKUP(H420,Feuil1!A2:Q837,12,TRUE)</f>
        <v>4.2823529411764696</v>
      </c>
    </row>
    <row r="421" spans="1:29" x14ac:dyDescent="0.25">
      <c r="A421" s="5" t="s">
        <v>20</v>
      </c>
      <c r="B421" s="5" t="str">
        <f>VLOOKUP(C421,'Correspondance DEP_REGION'!1:102,2,FALSE)</f>
        <v>HAUTS DE France</v>
      </c>
      <c r="C421" s="5" t="s">
        <v>152</v>
      </c>
      <c r="D421" s="6" t="s">
        <v>153</v>
      </c>
      <c r="E421" s="6" t="s">
        <v>1384</v>
      </c>
      <c r="F421" s="6" t="s">
        <v>1003</v>
      </c>
      <c r="G421" s="5" t="s">
        <v>1385</v>
      </c>
      <c r="H421" s="23">
        <v>26600708700015</v>
      </c>
      <c r="I421" s="5" t="s">
        <v>50</v>
      </c>
      <c r="J421" s="5" t="s">
        <v>19</v>
      </c>
      <c r="K421" s="5"/>
      <c r="L421" s="53">
        <f>VLOOKUP(H421,Feuil1!A2:Q837,5,TRUE)</f>
        <v>2195</v>
      </c>
      <c r="M421" s="5">
        <f>VLOOKUP(H421,Feuil1!A2:Q837,6,TRUE)</f>
        <v>1900</v>
      </c>
      <c r="N421" s="49">
        <f>VLOOKUP(H421,Feuil1!A2:Q837,7,TRUE)</f>
        <v>0.86560000000000004</v>
      </c>
      <c r="O421" s="7" t="str">
        <f>VLOOKUP(H421,Feuil1!A2:Q837,4,TRUE)</f>
        <v>1</v>
      </c>
      <c r="P421" s="7">
        <v>1376</v>
      </c>
      <c r="Q421" s="7">
        <v>533</v>
      </c>
      <c r="R421" s="49">
        <f>VLOOKUP(H421,'Relevé T2_2019'!A2:G835,7,TRUE)</f>
        <v>0.28010000000000002</v>
      </c>
      <c r="S421" s="8">
        <v>0.387354651162791</v>
      </c>
      <c r="T421" s="8">
        <f>VLOOKUP(H421,'Relevé T4_2018'!A2:G835,7,TRUE)</f>
        <v>4.91421924978191E-2</v>
      </c>
      <c r="U421" s="8">
        <f t="shared" si="18"/>
        <v>0.3382124586649719</v>
      </c>
      <c r="V421" s="8">
        <f t="shared" si="19"/>
        <v>0.81645780750218089</v>
      </c>
      <c r="W421" s="7">
        <v>1426</v>
      </c>
      <c r="X421" s="7">
        <f>VLOOKUP(H421,'Relevé T2_2019'!A2:L837,11,TRUE)</f>
        <v>1204</v>
      </c>
      <c r="Y421" s="60">
        <f>VLOOKUP(H421,Feuil1!A2:Q837,11,TRUE)</f>
        <v>1401</v>
      </c>
      <c r="Z421" s="60">
        <f t="shared" si="20"/>
        <v>4031</v>
      </c>
      <c r="AA421" s="14">
        <v>1.67542213883677</v>
      </c>
      <c r="AB421" s="14">
        <f>VLOOKUP(H421,'Relevé T2_2019'!A2:L837,12,TRUE)</f>
        <v>0.78106508880000003</v>
      </c>
      <c r="AC421" s="56">
        <f>VLOOKUP(H421,Feuil1!A2:Q837,12,TRUE)</f>
        <v>-0.26263157894736799</v>
      </c>
    </row>
    <row r="422" spans="1:29" ht="27.6" x14ac:dyDescent="0.25">
      <c r="A422" s="5" t="s">
        <v>20</v>
      </c>
      <c r="B422" s="5" t="str">
        <f>VLOOKUP(C422,'Correspondance DEP_REGION'!1:102,2,FALSE)</f>
        <v>HAUTS DE France</v>
      </c>
      <c r="C422" s="5" t="s">
        <v>152</v>
      </c>
      <c r="D422" s="6" t="s">
        <v>153</v>
      </c>
      <c r="E422" s="6" t="s">
        <v>154</v>
      </c>
      <c r="F422" s="6" t="s">
        <v>1380</v>
      </c>
      <c r="G422" s="5" t="s">
        <v>1381</v>
      </c>
      <c r="H422" s="23">
        <v>26600698000012</v>
      </c>
      <c r="I422" s="5" t="s">
        <v>57</v>
      </c>
      <c r="J422" s="5"/>
      <c r="K422" s="5"/>
      <c r="L422" s="53">
        <f>VLOOKUP(H422,Feuil1!A2:Q837,5,TRUE)</f>
        <v>541</v>
      </c>
      <c r="M422" s="5">
        <f>VLOOKUP(H422,Feuil1!A2:Q837,6,TRUE)</f>
        <v>18</v>
      </c>
      <c r="N422" s="49">
        <f>VLOOKUP(H422,Feuil1!A2:Q837,7,TRUE)</f>
        <v>3.3300000000000003E-2</v>
      </c>
      <c r="O422" s="7" t="str">
        <f>VLOOKUP(H422,Feuil1!A2:Q837,4,TRUE)</f>
        <v>0</v>
      </c>
      <c r="P422" s="7">
        <v>207</v>
      </c>
      <c r="Q422" s="7">
        <v>7</v>
      </c>
      <c r="R422" s="49">
        <f>VLOOKUP(H422,'Relevé T2_2019'!A2:G835,7,TRUE)</f>
        <v>1.2999999999999999E-2</v>
      </c>
      <c r="S422" s="8">
        <v>3.3816425120772903E-2</v>
      </c>
      <c r="T422" s="8">
        <f>VLOOKUP(H422,'Relevé T4_2018'!A2:G835,7,TRUE)</f>
        <v>3.1685678073510797E-2</v>
      </c>
      <c r="U422" s="8">
        <f t="shared" si="18"/>
        <v>2.1307470472621062E-3</v>
      </c>
      <c r="V422" s="8">
        <f t="shared" si="19"/>
        <v>1.6143219264892067E-3</v>
      </c>
      <c r="W422" s="7">
        <v>365</v>
      </c>
      <c r="X422" s="7">
        <f>VLOOKUP(H422,'Relevé T2_2019'!A2:L837,11,TRUE)</f>
        <v>331</v>
      </c>
      <c r="Y422" s="60">
        <f>VLOOKUP(H422,Feuil1!A2:Q837,11,TRUE)</f>
        <v>385</v>
      </c>
      <c r="Z422" s="60">
        <f t="shared" si="20"/>
        <v>1081</v>
      </c>
      <c r="AA422" s="14">
        <v>51.142857142857203</v>
      </c>
      <c r="AB422" s="14">
        <f>VLOOKUP(H422,'Relevé T2_2019'!A2:L837,12,TRUE)</f>
        <v>32.1</v>
      </c>
      <c r="AC422" s="56">
        <f>VLOOKUP(H422,Feuil1!A2:Q837,12,TRUE)</f>
        <v>20.3888888888889</v>
      </c>
    </row>
    <row r="423" spans="1:29" x14ac:dyDescent="0.25">
      <c r="A423" s="5" t="s">
        <v>20</v>
      </c>
      <c r="B423" s="5" t="str">
        <f>VLOOKUP(C423,'Correspondance DEP_REGION'!1:102,2,FALSE)</f>
        <v>HAUTS DE France</v>
      </c>
      <c r="C423" s="5" t="s">
        <v>152</v>
      </c>
      <c r="D423" s="6" t="s">
        <v>153</v>
      </c>
      <c r="E423" s="6" t="s">
        <v>196</v>
      </c>
      <c r="F423" s="6" t="s">
        <v>1293</v>
      </c>
      <c r="G423" s="5" t="s">
        <v>1383</v>
      </c>
      <c r="H423" s="23">
        <v>26600703800018</v>
      </c>
      <c r="I423" s="5" t="s">
        <v>65</v>
      </c>
      <c r="J423" s="5"/>
      <c r="K423" s="5"/>
      <c r="L423" s="53">
        <f>VLOOKUP(H423,Feuil1!A2:Q837,5,TRUE)</f>
        <v>520</v>
      </c>
      <c r="M423" s="5">
        <f>VLOOKUP(H423,Feuil1!A2:Q837,6,TRUE)</f>
        <v>3</v>
      </c>
      <c r="N423" s="49">
        <f>VLOOKUP(H423,Feuil1!A2:Q837,7,TRUE)</f>
        <v>5.7999999999999996E-3</v>
      </c>
      <c r="O423" s="7" t="str">
        <f>VLOOKUP(H423,Feuil1!A2:Q837,4,TRUE)</f>
        <v>0</v>
      </c>
      <c r="P423" s="7">
        <v>334</v>
      </c>
      <c r="Q423" s="7">
        <v>3</v>
      </c>
      <c r="R423" s="49">
        <f>VLOOKUP(H423,'Relevé T2_2019'!A2:G835,7,TRUE)</f>
        <v>7.3000000000000001E-3</v>
      </c>
      <c r="S423" s="8">
        <v>8.9820359281437105E-3</v>
      </c>
      <c r="T423" s="8">
        <f>VLOOKUP(H423,'Relevé T4_2018'!A2:G835,7,TRUE)</f>
        <v>7.8023407022106597E-2</v>
      </c>
      <c r="U423" s="8">
        <f t="shared" si="18"/>
        <v>-6.9041371093962883E-2</v>
      </c>
      <c r="V423" s="8">
        <f t="shared" si="19"/>
        <v>-7.2223407022106598E-2</v>
      </c>
      <c r="W423" s="7">
        <v>325</v>
      </c>
      <c r="X423" s="7">
        <f>VLOOKUP(H423,'Relevé T2_2019'!A2:L837,11,TRUE)</f>
        <v>255</v>
      </c>
      <c r="Y423" s="60">
        <f>VLOOKUP(H423,Feuil1!A2:Q837,11,TRUE)</f>
        <v>281</v>
      </c>
      <c r="Z423" s="60">
        <f t="shared" si="20"/>
        <v>861</v>
      </c>
      <c r="AA423" s="14">
        <v>107.333333333333</v>
      </c>
      <c r="AB423" s="14">
        <f>VLOOKUP(H423,'Relevé T2_2019'!A2:L837,12,TRUE)</f>
        <v>84</v>
      </c>
      <c r="AC423" s="56">
        <f>VLOOKUP(H423,Feuil1!A2:Q837,12,TRUE)</f>
        <v>92.6666666666667</v>
      </c>
    </row>
    <row r="424" spans="1:29" ht="27.6" x14ac:dyDescent="0.25">
      <c r="A424" s="5" t="s">
        <v>20</v>
      </c>
      <c r="B424" s="5" t="str">
        <f>VLOOKUP(C424,'Correspondance DEP_REGION'!1:102,2,FALSE)</f>
        <v>HAUTS DE France</v>
      </c>
      <c r="C424" s="5" t="s">
        <v>1414</v>
      </c>
      <c r="D424" s="6" t="s">
        <v>1415</v>
      </c>
      <c r="E424" s="6" t="s">
        <v>1421</v>
      </c>
      <c r="F424" s="6" t="s">
        <v>132</v>
      </c>
      <c r="G424" s="5" t="s">
        <v>1422</v>
      </c>
      <c r="H424" s="23">
        <v>26620928700017</v>
      </c>
      <c r="I424" s="5" t="s">
        <v>65</v>
      </c>
      <c r="J424" s="5" t="s">
        <v>19</v>
      </c>
      <c r="K424" s="5"/>
      <c r="L424" s="53">
        <f>VLOOKUP(H424,Feuil1!A2:Q837,5,TRUE)</f>
        <v>1094</v>
      </c>
      <c r="M424" s="5">
        <f>VLOOKUP(H424,Feuil1!A2:Q837,6,TRUE)</f>
        <v>1091</v>
      </c>
      <c r="N424" s="49">
        <f>VLOOKUP(H424,Feuil1!A2:Q837,7,TRUE)</f>
        <v>0.99729999999999996</v>
      </c>
      <c r="O424" s="7" t="str">
        <f>VLOOKUP(H424,Feuil1!A2:Q837,4,TRUE)</f>
        <v>1</v>
      </c>
      <c r="P424" s="7">
        <v>652</v>
      </c>
      <c r="Q424" s="7">
        <v>652</v>
      </c>
      <c r="R424" s="49">
        <f>VLOOKUP(H424,'Relevé T2_2019'!A2:G835,7,TRUE)</f>
        <v>0.99870000000000003</v>
      </c>
      <c r="S424" s="8">
        <v>1</v>
      </c>
      <c r="T424" s="8">
        <f>VLOOKUP(H424,'Relevé T4_2018'!A2:G835,7,TRUE)</f>
        <v>0.99842767295597512</v>
      </c>
      <c r="U424" s="8">
        <f t="shared" si="18"/>
        <v>1.5723270440248793E-3</v>
      </c>
      <c r="V424" s="8">
        <f t="shared" si="19"/>
        <v>-1.1276729559751564E-3</v>
      </c>
      <c r="W424" s="7">
        <v>735</v>
      </c>
      <c r="X424" s="7">
        <f>VLOOKUP(H424,'Relevé T2_2019'!A2:L837,11,TRUE)</f>
        <v>659</v>
      </c>
      <c r="Y424" s="60">
        <f>VLOOKUP(H424,Feuil1!A2:Q837,11,TRUE)</f>
        <v>780</v>
      </c>
      <c r="Z424" s="60">
        <f t="shared" si="20"/>
        <v>2174</v>
      </c>
      <c r="AA424" s="14">
        <v>0.127300613496933</v>
      </c>
      <c r="AB424" s="14">
        <f>VLOOKUP(H424,'Relevé T2_2019'!A2:L837,12,TRUE)</f>
        <v>-0.1236702128</v>
      </c>
      <c r="AC424" s="56">
        <f>VLOOKUP(H424,Feuil1!A2:Q837,12,TRUE)</f>
        <v>-0.28505957836846901</v>
      </c>
    </row>
    <row r="425" spans="1:29" ht="27.6" x14ac:dyDescent="0.25">
      <c r="A425" s="5" t="s">
        <v>20</v>
      </c>
      <c r="B425" s="5" t="str">
        <f>VLOOKUP(C425,'Correspondance DEP_REGION'!1:102,2,FALSE)</f>
        <v>HAUTS DE France</v>
      </c>
      <c r="C425" s="5" t="s">
        <v>1414</v>
      </c>
      <c r="D425" s="6" t="s">
        <v>1415</v>
      </c>
      <c r="E425" s="6" t="s">
        <v>1432</v>
      </c>
      <c r="F425" s="6" t="s">
        <v>479</v>
      </c>
      <c r="G425" s="5" t="s">
        <v>1433</v>
      </c>
      <c r="H425" s="23">
        <v>26620939400011</v>
      </c>
      <c r="I425" s="5" t="s">
        <v>65</v>
      </c>
      <c r="J425" s="5" t="s">
        <v>19</v>
      </c>
      <c r="K425" s="5"/>
      <c r="L425" s="53">
        <f>VLOOKUP(H425,Feuil1!A2:Q837,5,TRUE)</f>
        <v>1300</v>
      </c>
      <c r="M425" s="5">
        <f>VLOOKUP(H425,Feuil1!A2:Q837,6,TRUE)</f>
        <v>1300</v>
      </c>
      <c r="N425" s="49">
        <f>VLOOKUP(H425,Feuil1!A2:Q837,7,TRUE)</f>
        <v>1</v>
      </c>
      <c r="O425" s="7" t="str">
        <f>VLOOKUP(H425,Feuil1!A2:Q837,4,TRUE)</f>
        <v>1</v>
      </c>
      <c r="P425" s="7">
        <v>1079</v>
      </c>
      <c r="Q425" s="7">
        <v>1079</v>
      </c>
      <c r="R425" s="49">
        <f>VLOOKUP(H425,'Relevé T2_2019'!A2:G835,7,TRUE)</f>
        <v>1</v>
      </c>
      <c r="S425" s="8">
        <v>1</v>
      </c>
      <c r="T425" s="8">
        <f>VLOOKUP(H425,'Relevé T4_2018'!A2:G835,7,TRUE)</f>
        <v>1</v>
      </c>
      <c r="U425" s="8">
        <f t="shared" si="18"/>
        <v>0</v>
      </c>
      <c r="V425" s="8">
        <f t="shared" si="19"/>
        <v>0</v>
      </c>
      <c r="W425" s="7">
        <v>855</v>
      </c>
      <c r="X425" s="7">
        <f>VLOOKUP(H425,'Relevé T2_2019'!A2:L837,11,TRUE)</f>
        <v>716</v>
      </c>
      <c r="Y425" s="60">
        <f>VLOOKUP(H425,Feuil1!A2:Q837,11,TRUE)</f>
        <v>771</v>
      </c>
      <c r="Z425" s="60">
        <f t="shared" si="20"/>
        <v>2342</v>
      </c>
      <c r="AA425" s="14">
        <v>-0.20759962928637599</v>
      </c>
      <c r="AB425" s="14">
        <f>VLOOKUP(H425,'Relevé T2_2019'!A2:L837,12,TRUE)</f>
        <v>-0.47080561710000002</v>
      </c>
      <c r="AC425" s="56">
        <f>VLOOKUP(H425,Feuil1!A2:Q837,12,TRUE)</f>
        <v>-0.406923076923077</v>
      </c>
    </row>
    <row r="426" spans="1:29" x14ac:dyDescent="0.25">
      <c r="A426" s="5" t="s">
        <v>20</v>
      </c>
      <c r="B426" s="5" t="str">
        <f>VLOOKUP(C426,'Correspondance DEP_REGION'!1:102,2,FALSE)</f>
        <v>HAUTS DE France</v>
      </c>
      <c r="C426" s="5" t="s">
        <v>1414</v>
      </c>
      <c r="D426" s="6" t="s">
        <v>1415</v>
      </c>
      <c r="E426" s="6" t="s">
        <v>1416</v>
      </c>
      <c r="F426" s="6" t="s">
        <v>1417</v>
      </c>
      <c r="G426" s="5" t="s">
        <v>1418</v>
      </c>
      <c r="H426" s="23">
        <v>26620925300019</v>
      </c>
      <c r="I426" s="5" t="s">
        <v>50</v>
      </c>
      <c r="J426" s="5" t="s">
        <v>19</v>
      </c>
      <c r="K426" s="5" t="s">
        <v>9</v>
      </c>
      <c r="L426" s="53">
        <f>VLOOKUP(H426,Feuil1!A2:Q837,5,TRUE)</f>
        <v>6981</v>
      </c>
      <c r="M426" s="5">
        <f>VLOOKUP(H426,Feuil1!A2:Q837,6,TRUE)</f>
        <v>6976</v>
      </c>
      <c r="N426" s="49">
        <f>VLOOKUP(H426,Feuil1!A2:Q837,7,TRUE)</f>
        <v>0.99929999999999997</v>
      </c>
      <c r="O426" s="7" t="str">
        <f>VLOOKUP(H426,Feuil1!A2:Q837,4,TRUE)</f>
        <v>1</v>
      </c>
      <c r="P426" s="7">
        <v>4602</v>
      </c>
      <c r="Q426" s="7">
        <v>4599</v>
      </c>
      <c r="R426" s="49">
        <f>VLOOKUP(H426,'Relevé T2_2019'!A2:G835,7,TRUE)</f>
        <v>0.99950000000000006</v>
      </c>
      <c r="S426" s="8">
        <v>0.999348109517601</v>
      </c>
      <c r="T426" s="8">
        <f>VLOOKUP(H426,'Relevé T4_2018'!A2:G835,7,TRUE)</f>
        <v>0.94939965694682704</v>
      </c>
      <c r="U426" s="8">
        <f t="shared" si="18"/>
        <v>4.994845257077396E-2</v>
      </c>
      <c r="V426" s="8">
        <f t="shared" si="19"/>
        <v>4.9900343053172924E-2</v>
      </c>
      <c r="W426" s="7">
        <v>4542</v>
      </c>
      <c r="X426" s="7">
        <f>VLOOKUP(H426,'Relevé T2_2019'!A2:L837,11,TRUE)</f>
        <v>3990</v>
      </c>
      <c r="Y426" s="60">
        <f>VLOOKUP(H426,Feuil1!A2:Q837,11,TRUE)</f>
        <v>3993</v>
      </c>
      <c r="Z426" s="60">
        <f t="shared" si="20"/>
        <v>12525</v>
      </c>
      <c r="AA426" s="14">
        <v>-1.2393998695368599E-2</v>
      </c>
      <c r="AB426" s="14">
        <f>VLOOKUP(H426,'Relevé T2_2019'!A2:L837,12,TRUE)</f>
        <v>-0.48760755099999997</v>
      </c>
      <c r="AC426" s="56">
        <f>VLOOKUP(H426,Feuil1!A2:Q837,12,TRUE)</f>
        <v>-0.42760894495412799</v>
      </c>
    </row>
    <row r="427" spans="1:29" ht="27.6" x14ac:dyDescent="0.25">
      <c r="A427" s="5" t="s">
        <v>20</v>
      </c>
      <c r="B427" s="5" t="str">
        <f>VLOOKUP(C427,'Correspondance DEP_REGION'!1:102,2,FALSE)</f>
        <v>HAUTS DE France</v>
      </c>
      <c r="C427" s="5" t="s">
        <v>1414</v>
      </c>
      <c r="D427" s="6" t="s">
        <v>1415</v>
      </c>
      <c r="E427" s="6" t="s">
        <v>1419</v>
      </c>
      <c r="F427" s="6" t="s">
        <v>63</v>
      </c>
      <c r="G427" s="5" t="s">
        <v>1420</v>
      </c>
      <c r="H427" s="23">
        <v>26620926100012</v>
      </c>
      <c r="I427" s="5" t="s">
        <v>65</v>
      </c>
      <c r="J427" s="5"/>
      <c r="K427" s="5"/>
      <c r="L427" s="53">
        <f>VLOOKUP(H427,Feuil1!A2:Q837,5,TRUE)</f>
        <v>1094</v>
      </c>
      <c r="M427" s="5">
        <f>VLOOKUP(H427,Feuil1!A2:Q837,6,TRUE)</f>
        <v>1090</v>
      </c>
      <c r="N427" s="49">
        <f>VLOOKUP(H427,Feuil1!A2:Q837,7,TRUE)</f>
        <v>0.99629999999999996</v>
      </c>
      <c r="O427" s="7" t="str">
        <f>VLOOKUP(H427,Feuil1!A2:Q837,4,TRUE)</f>
        <v>1</v>
      </c>
      <c r="P427" s="7">
        <v>985</v>
      </c>
      <c r="Q427" s="7">
        <v>982</v>
      </c>
      <c r="R427" s="49">
        <f>VLOOKUP(H427,'Relevé T2_2019'!A2:G835,7,TRUE)</f>
        <v>0.99350000000000005</v>
      </c>
      <c r="S427" s="8">
        <v>0.99695431472081197</v>
      </c>
      <c r="T427" s="8">
        <f>VLOOKUP(H427,'Relevé T4_2018'!A2:G835,7,TRUE)</f>
        <v>0.98470097357440911</v>
      </c>
      <c r="U427" s="8">
        <f t="shared" si="18"/>
        <v>1.2253341146402863E-2</v>
      </c>
      <c r="V427" s="8">
        <f t="shared" si="19"/>
        <v>1.1599026425590853E-2</v>
      </c>
      <c r="W427" s="7">
        <v>758</v>
      </c>
      <c r="X427" s="7">
        <f>VLOOKUP(H427,'Relevé T2_2019'!A2:L837,11,TRUE)</f>
        <v>631</v>
      </c>
      <c r="Y427" s="60">
        <f>VLOOKUP(H427,Feuil1!A2:Q837,11,TRUE)</f>
        <v>662</v>
      </c>
      <c r="Z427" s="60">
        <f t="shared" si="20"/>
        <v>2051</v>
      </c>
      <c r="AA427" s="14">
        <v>-0.228105906313646</v>
      </c>
      <c r="AB427" s="14">
        <f>VLOOKUP(H427,'Relevé T2_2019'!A2:L837,12,TRUE)</f>
        <v>-0.4853181077</v>
      </c>
      <c r="AC427" s="56">
        <f>VLOOKUP(H427,Feuil1!A2:Q837,12,TRUE)</f>
        <v>-0.39266055045871601</v>
      </c>
    </row>
    <row r="428" spans="1:29" ht="27.6" x14ac:dyDescent="0.25">
      <c r="A428" s="5" t="s">
        <v>20</v>
      </c>
      <c r="B428" s="5" t="str">
        <f>VLOOKUP(C428,'Correspondance DEP_REGION'!1:102,2,FALSE)</f>
        <v>HAUTS DE France</v>
      </c>
      <c r="C428" s="5" t="s">
        <v>1414</v>
      </c>
      <c r="D428" s="6" t="s">
        <v>1415</v>
      </c>
      <c r="E428" s="6" t="s">
        <v>1430</v>
      </c>
      <c r="F428" s="6" t="s">
        <v>142</v>
      </c>
      <c r="G428" s="5" t="s">
        <v>1443</v>
      </c>
      <c r="H428" s="23">
        <v>26620969100192</v>
      </c>
      <c r="I428" s="5" t="s">
        <v>57</v>
      </c>
      <c r="J428" s="5" t="s">
        <v>19</v>
      </c>
      <c r="K428" s="5"/>
      <c r="L428" s="53">
        <f>VLOOKUP(H428,Feuil1!A2:Q837,5,TRUE)</f>
        <v>4828</v>
      </c>
      <c r="M428" s="5">
        <f>VLOOKUP(H428,Feuil1!A2:Q837,6,TRUE)</f>
        <v>4755</v>
      </c>
      <c r="N428" s="49">
        <f>VLOOKUP(H428,Feuil1!A2:Q837,7,TRUE)</f>
        <v>0.9849</v>
      </c>
      <c r="O428" s="7" t="str">
        <f>VLOOKUP(H428,Feuil1!A2:Q837,4,TRUE)</f>
        <v>1</v>
      </c>
      <c r="P428" s="7">
        <v>3243</v>
      </c>
      <c r="Q428" s="7">
        <v>3169</v>
      </c>
      <c r="R428" s="49">
        <f>VLOOKUP(H428,'Relevé T2_2019'!A2:G835,7,TRUE)</f>
        <v>0.98629999999999995</v>
      </c>
      <c r="S428" s="8">
        <v>0.97718162195498004</v>
      </c>
      <c r="T428" s="8">
        <f>VLOOKUP(H428,'Relevé T4_2018'!A2:G835,7,TRUE)</f>
        <v>0.97036262203626211</v>
      </c>
      <c r="U428" s="8">
        <f t="shared" si="18"/>
        <v>6.8189999187179273E-3</v>
      </c>
      <c r="V428" s="8">
        <f t="shared" si="19"/>
        <v>1.4537377963737885E-2</v>
      </c>
      <c r="W428" s="7">
        <v>4302</v>
      </c>
      <c r="X428" s="7">
        <f>VLOOKUP(H428,'Relevé T2_2019'!A2:L837,11,TRUE)</f>
        <v>3880</v>
      </c>
      <c r="Y428" s="60">
        <f>VLOOKUP(H428,Feuil1!A2:Q837,11,TRUE)</f>
        <v>4031</v>
      </c>
      <c r="Z428" s="60">
        <f t="shared" si="20"/>
        <v>12213</v>
      </c>
      <c r="AA428" s="14">
        <v>0.35752603344903799</v>
      </c>
      <c r="AB428" s="14">
        <f>VLOOKUP(H428,'Relevé T2_2019'!A2:L837,12,TRUE)</f>
        <v>-0.2719084256</v>
      </c>
      <c r="AC428" s="56">
        <f>VLOOKUP(H428,Feuil1!A2:Q837,12,TRUE)</f>
        <v>-0.15226077812828601</v>
      </c>
    </row>
    <row r="429" spans="1:29" x14ac:dyDescent="0.25">
      <c r="A429" s="5" t="s">
        <v>20</v>
      </c>
      <c r="B429" s="5" t="str">
        <f>VLOOKUP(C429,'Correspondance DEP_REGION'!1:102,2,FALSE)</f>
        <v>HAUTS DE France</v>
      </c>
      <c r="C429" s="5" t="s">
        <v>1414</v>
      </c>
      <c r="D429" s="6" t="s">
        <v>1415</v>
      </c>
      <c r="E429" s="6" t="s">
        <v>1430</v>
      </c>
      <c r="F429" s="6" t="s">
        <v>63</v>
      </c>
      <c r="G429" s="5" t="s">
        <v>1431</v>
      </c>
      <c r="H429" s="23">
        <v>26620938600017</v>
      </c>
      <c r="I429" s="5" t="s">
        <v>57</v>
      </c>
      <c r="J429" s="5"/>
      <c r="K429" s="5"/>
      <c r="L429" s="53">
        <f>VLOOKUP(H429,Feuil1!A2:Q837,5,TRUE)</f>
        <v>765</v>
      </c>
      <c r="M429" s="5">
        <f>VLOOKUP(H429,Feuil1!A2:Q837,6,TRUE)</f>
        <v>735</v>
      </c>
      <c r="N429" s="49">
        <f>VLOOKUP(H429,Feuil1!A2:Q837,7,TRUE)</f>
        <v>0.96079999999999999</v>
      </c>
      <c r="O429" s="7" t="str">
        <f>VLOOKUP(H429,Feuil1!A2:Q837,4,TRUE)</f>
        <v>0</v>
      </c>
      <c r="P429" s="7">
        <v>593</v>
      </c>
      <c r="Q429" s="7">
        <v>562</v>
      </c>
      <c r="R429" s="49">
        <f>VLOOKUP(H429,'Relevé T2_2019'!A2:G835,7,TRUE)</f>
        <v>0.96650000000000003</v>
      </c>
      <c r="S429" s="8">
        <v>0.94772344013490695</v>
      </c>
      <c r="T429" s="8">
        <f>VLOOKUP(H429,'Relevé T4_2018'!A2:G835,7,TRUE)</f>
        <v>0.96365248226950406</v>
      </c>
      <c r="U429" s="8">
        <f t="shared" si="18"/>
        <v>-1.5929042134597116E-2</v>
      </c>
      <c r="V429" s="8">
        <f t="shared" si="19"/>
        <v>-2.8524822695040752E-3</v>
      </c>
      <c r="W429" s="7">
        <v>546</v>
      </c>
      <c r="X429" s="7">
        <f>VLOOKUP(H429,'Relevé T2_2019'!A2:L837,11,TRUE)</f>
        <v>417</v>
      </c>
      <c r="Y429" s="60">
        <f>VLOOKUP(H429,Feuil1!A2:Q837,11,TRUE)</f>
        <v>481</v>
      </c>
      <c r="Z429" s="60">
        <f t="shared" si="20"/>
        <v>1444</v>
      </c>
      <c r="AA429" s="14">
        <v>-2.84697508896797E-2</v>
      </c>
      <c r="AB429" s="14">
        <f>VLOOKUP(H429,'Relevé T2_2019'!A2:L837,12,TRUE)</f>
        <v>-0.53407821229999997</v>
      </c>
      <c r="AC429" s="56">
        <f>VLOOKUP(H429,Feuil1!A2:Q837,12,TRUE)</f>
        <v>-0.34557823129251702</v>
      </c>
    </row>
    <row r="430" spans="1:29" x14ac:dyDescent="0.25">
      <c r="A430" s="5" t="s">
        <v>20</v>
      </c>
      <c r="B430" s="5" t="str">
        <f>VLOOKUP(C430,'Correspondance DEP_REGION'!1:102,2,FALSE)</f>
        <v>HAUTS DE France</v>
      </c>
      <c r="C430" s="5" t="s">
        <v>1414</v>
      </c>
      <c r="D430" s="6" t="s">
        <v>1415</v>
      </c>
      <c r="E430" s="6" t="s">
        <v>1435</v>
      </c>
      <c r="F430" s="6" t="s">
        <v>1436</v>
      </c>
      <c r="G430" s="5" t="s">
        <v>1437</v>
      </c>
      <c r="H430" s="23">
        <v>26620941000197</v>
      </c>
      <c r="I430" s="5" t="s">
        <v>38</v>
      </c>
      <c r="J430" s="5" t="s">
        <v>19</v>
      </c>
      <c r="K430" s="5"/>
      <c r="L430" s="53">
        <f>VLOOKUP(H430,Feuil1!A2:Q837,5,TRUE)</f>
        <v>4872</v>
      </c>
      <c r="M430" s="5">
        <f>VLOOKUP(H430,Feuil1!A2:Q837,6,TRUE)</f>
        <v>4745</v>
      </c>
      <c r="N430" s="49">
        <f>VLOOKUP(H430,Feuil1!A2:Q837,7,TRUE)</f>
        <v>0.97389999999999999</v>
      </c>
      <c r="O430" s="7" t="str">
        <f>VLOOKUP(H430,Feuil1!A2:Q837,4,TRUE)</f>
        <v>1</v>
      </c>
      <c r="P430" s="7">
        <v>2263</v>
      </c>
      <c r="Q430" s="7">
        <v>1995</v>
      </c>
      <c r="R430" s="49">
        <f>VLOOKUP(H430,'Relevé T2_2019'!A2:G835,7,TRUE)</f>
        <v>0.93899999999999995</v>
      </c>
      <c r="S430" s="8">
        <v>0.88157313300927997</v>
      </c>
      <c r="T430" s="8">
        <f>VLOOKUP(H430,'Relevé T4_2018'!A2:G835,7,TRUE)</f>
        <v>0.79784764718294998</v>
      </c>
      <c r="U430" s="8">
        <f t="shared" si="18"/>
        <v>8.3725485826329993E-2</v>
      </c>
      <c r="V430" s="8">
        <f t="shared" si="19"/>
        <v>0.17605235281705001</v>
      </c>
      <c r="W430" s="7">
        <v>4001</v>
      </c>
      <c r="X430" s="7">
        <f>VLOOKUP(H430,'Relevé T2_2019'!A2:L837,11,TRUE)</f>
        <v>3532</v>
      </c>
      <c r="Y430" s="60">
        <f>VLOOKUP(H430,Feuil1!A2:Q837,11,TRUE)</f>
        <v>3735</v>
      </c>
      <c r="Z430" s="60">
        <f t="shared" si="20"/>
        <v>11268</v>
      </c>
      <c r="AA430" s="14">
        <v>1.0055137844611499</v>
      </c>
      <c r="AB430" s="14">
        <f>VLOOKUP(H430,'Relevé T2_2019'!A2:L837,12,TRUE)</f>
        <v>-3.2328767100000003E-2</v>
      </c>
      <c r="AC430" s="56">
        <f>VLOOKUP(H430,Feuil1!A2:Q837,12,TRUE)</f>
        <v>-0.21285563751317199</v>
      </c>
    </row>
    <row r="431" spans="1:29" x14ac:dyDescent="0.25">
      <c r="A431" s="5" t="s">
        <v>20</v>
      </c>
      <c r="B431" s="5" t="str">
        <f>VLOOKUP(C431,'Correspondance DEP_REGION'!1:102,2,FALSE)</f>
        <v>HAUTS DE France</v>
      </c>
      <c r="C431" s="5" t="s">
        <v>1414</v>
      </c>
      <c r="D431" s="6" t="s">
        <v>1415</v>
      </c>
      <c r="E431" s="6" t="s">
        <v>1427</v>
      </c>
      <c r="F431" s="6" t="s">
        <v>170</v>
      </c>
      <c r="G431" s="5" t="s">
        <v>1428</v>
      </c>
      <c r="H431" s="23">
        <v>26620932900017</v>
      </c>
      <c r="I431" s="5" t="s">
        <v>50</v>
      </c>
      <c r="J431" s="5" t="s">
        <v>19</v>
      </c>
      <c r="K431" s="5" t="s">
        <v>9</v>
      </c>
      <c r="L431" s="53">
        <f>VLOOKUP(H431,Feuil1!A2:Q837,5,TRUE)</f>
        <v>8491</v>
      </c>
      <c r="M431" s="5">
        <f>VLOOKUP(H431,Feuil1!A2:Q837,6,TRUE)</f>
        <v>819</v>
      </c>
      <c r="N431" s="49">
        <f>VLOOKUP(H431,Feuil1!A2:Q837,7,TRUE)</f>
        <v>9.6500000000000002E-2</v>
      </c>
      <c r="O431" s="7" t="str">
        <f>VLOOKUP(H431,Feuil1!A2:Q837,4,TRUE)</f>
        <v>0</v>
      </c>
      <c r="P431" s="7">
        <v>857</v>
      </c>
      <c r="Q431" s="7">
        <v>681</v>
      </c>
      <c r="R431" s="49">
        <f>VLOOKUP(H431,'Relevé T2_2019'!A2:G835,7,TRUE)</f>
        <v>5.0999999999999997E-2</v>
      </c>
      <c r="S431" s="8">
        <v>0.79463243873978995</v>
      </c>
      <c r="T431" s="8">
        <f>VLOOKUP(H431,'Relevé T4_2018'!A2:G835,7,TRUE)</f>
        <v>0</v>
      </c>
      <c r="U431" s="8">
        <f t="shared" si="18"/>
        <v>0.79463243873978995</v>
      </c>
      <c r="V431" s="8">
        <f t="shared" si="19"/>
        <v>9.6500000000000002E-2</v>
      </c>
      <c r="W431" s="7">
        <v>6003</v>
      </c>
      <c r="X431" s="7">
        <f>VLOOKUP(H431,'Relevé T2_2019'!A2:L837,11,TRUE)</f>
        <v>5346</v>
      </c>
      <c r="Y431" s="60">
        <f>VLOOKUP(H431,Feuil1!A2:Q837,11,TRUE)</f>
        <v>5460</v>
      </c>
      <c r="Z431" s="60">
        <f t="shared" si="20"/>
        <v>16809</v>
      </c>
      <c r="AA431" s="14">
        <v>7.8149779735682801</v>
      </c>
      <c r="AB431" s="14">
        <f>VLOOKUP(H431,'Relevé T2_2019'!A2:L837,12,TRUE)</f>
        <v>9.6071428570999995</v>
      </c>
      <c r="AC431" s="56">
        <f>VLOOKUP(H431,Feuil1!A2:Q837,12,TRUE)</f>
        <v>5.6666666666666696</v>
      </c>
    </row>
    <row r="432" spans="1:29" ht="27.6" x14ac:dyDescent="0.25">
      <c r="A432" s="5" t="s">
        <v>20</v>
      </c>
      <c r="B432" s="5" t="str">
        <f>VLOOKUP(C432,'Correspondance DEP_REGION'!1:102,2,FALSE)</f>
        <v>HAUTS DE France</v>
      </c>
      <c r="C432" s="5" t="s">
        <v>1414</v>
      </c>
      <c r="D432" s="6" t="s">
        <v>1415</v>
      </c>
      <c r="E432" s="6" t="s">
        <v>1427</v>
      </c>
      <c r="F432" s="6" t="s">
        <v>150</v>
      </c>
      <c r="G432" s="5" t="s">
        <v>1429</v>
      </c>
      <c r="H432" s="23">
        <v>26620933700010</v>
      </c>
      <c r="I432" s="5" t="s">
        <v>50</v>
      </c>
      <c r="J432" s="5" t="s">
        <v>19</v>
      </c>
      <c r="K432" s="5"/>
      <c r="L432" s="53">
        <f>VLOOKUP(H432,Feuil1!A2:Q837,5,TRUE)</f>
        <v>1947</v>
      </c>
      <c r="M432" s="5">
        <f>VLOOKUP(H432,Feuil1!A2:Q837,6,TRUE)</f>
        <v>525</v>
      </c>
      <c r="N432" s="49">
        <f>VLOOKUP(H432,Feuil1!A2:Q837,7,TRUE)</f>
        <v>0.26960000000000001</v>
      </c>
      <c r="O432" s="7" t="str">
        <f>VLOOKUP(H432,Feuil1!A2:Q837,4,TRUE)</f>
        <v>0</v>
      </c>
      <c r="P432" s="7">
        <v>1118</v>
      </c>
      <c r="Q432" s="7">
        <v>559</v>
      </c>
      <c r="R432" s="49">
        <f>VLOOKUP(H432,'Relevé T2_2019'!A2:G835,7,TRUE)</f>
        <v>0.22670000000000001</v>
      </c>
      <c r="S432" s="8">
        <v>0.5</v>
      </c>
      <c r="T432" s="8">
        <f>VLOOKUP(H432,'Relevé T4_2018'!A2:G835,7,TRUE)</f>
        <v>0.25864588407208999</v>
      </c>
      <c r="U432" s="8">
        <f t="shared" si="18"/>
        <v>0.24135411592791001</v>
      </c>
      <c r="V432" s="8">
        <f t="shared" si="19"/>
        <v>1.0954115927910013E-2</v>
      </c>
      <c r="W432" s="7">
        <v>1252</v>
      </c>
      <c r="X432" s="7">
        <f>VLOOKUP(H432,'Relevé T2_2019'!A2:L837,11,TRUE)</f>
        <v>1028</v>
      </c>
      <c r="Y432" s="60">
        <f>VLOOKUP(H432,Feuil1!A2:Q837,11,TRUE)</f>
        <v>1002</v>
      </c>
      <c r="Z432" s="60">
        <f t="shared" si="20"/>
        <v>3282</v>
      </c>
      <c r="AA432" s="14">
        <v>1.2397137745975</v>
      </c>
      <c r="AB432" s="14">
        <f>VLOOKUP(H432,'Relevé T2_2019'!A2:L837,12,TRUE)</f>
        <v>0.93596986820000005</v>
      </c>
      <c r="AC432" s="56">
        <f>VLOOKUP(H432,Feuil1!A2:Q837,12,TRUE)</f>
        <v>0.90857142857142903</v>
      </c>
    </row>
    <row r="433" spans="1:29" x14ac:dyDescent="0.25">
      <c r="A433" s="5" t="s">
        <v>20</v>
      </c>
      <c r="B433" s="5" t="str">
        <f>VLOOKUP(C433,'Correspondance DEP_REGION'!1:102,2,FALSE)</f>
        <v>HAUTS DE France</v>
      </c>
      <c r="C433" s="5" t="s">
        <v>1414</v>
      </c>
      <c r="D433" s="6" t="s">
        <v>1415</v>
      </c>
      <c r="E433" s="6" t="s">
        <v>1438</v>
      </c>
      <c r="F433" s="6" t="s">
        <v>1439</v>
      </c>
      <c r="G433" s="5" t="s">
        <v>1440</v>
      </c>
      <c r="H433" s="23">
        <v>26620943600051</v>
      </c>
      <c r="I433" s="5" t="s">
        <v>50</v>
      </c>
      <c r="J433" s="5"/>
      <c r="K433" s="5"/>
      <c r="L433" s="53">
        <f>VLOOKUP(H433,Feuil1!A2:Q837,5,TRUE)</f>
        <v>1050</v>
      </c>
      <c r="M433" s="5">
        <f>VLOOKUP(H433,Feuil1!A2:Q837,6,TRUE)</f>
        <v>238</v>
      </c>
      <c r="N433" s="49">
        <f>VLOOKUP(H433,Feuil1!A2:Q837,7,TRUE)</f>
        <v>0.22670000000000001</v>
      </c>
      <c r="O433" s="7" t="str">
        <f>VLOOKUP(H433,Feuil1!A2:Q837,4,TRUE)</f>
        <v>0</v>
      </c>
      <c r="P433" s="7">
        <v>513</v>
      </c>
      <c r="Q433" s="7">
        <v>237</v>
      </c>
      <c r="R433" s="49">
        <f>VLOOKUP(H433,'Relevé T2_2019'!A2:G835,7,TRUE)</f>
        <v>0.2026</v>
      </c>
      <c r="S433" s="8">
        <v>0.461988304093567</v>
      </c>
      <c r="T433" s="8">
        <f>VLOOKUP(H433,'Relevé T4_2018'!A2:G835,7,TRUE)</f>
        <v>0.22779922779922801</v>
      </c>
      <c r="U433" s="8">
        <f t="shared" si="18"/>
        <v>0.23418907629433899</v>
      </c>
      <c r="V433" s="8">
        <f t="shared" si="19"/>
        <v>-1.0992277992279975E-3</v>
      </c>
      <c r="W433" s="7">
        <v>629</v>
      </c>
      <c r="X433" s="7">
        <f>VLOOKUP(H433,'Relevé T2_2019'!A2:L837,11,TRUE)</f>
        <v>472</v>
      </c>
      <c r="Y433" s="60">
        <f>VLOOKUP(H433,Feuil1!A2:Q837,11,TRUE)</f>
        <v>488</v>
      </c>
      <c r="Z433" s="60">
        <f t="shared" si="20"/>
        <v>1589</v>
      </c>
      <c r="AA433" s="14">
        <v>1.6540084388185701</v>
      </c>
      <c r="AB433" s="14">
        <f>VLOOKUP(H433,'Relevé T2_2019'!A2:L837,12,TRUE)</f>
        <v>0.91869918699999997</v>
      </c>
      <c r="AC433" s="56">
        <f>VLOOKUP(H433,Feuil1!A2:Q837,12,TRUE)</f>
        <v>1.05042016806723</v>
      </c>
    </row>
    <row r="434" spans="1:29" ht="27.6" x14ac:dyDescent="0.25">
      <c r="A434" s="5" t="s">
        <v>20</v>
      </c>
      <c r="B434" s="5" t="str">
        <f>VLOOKUP(C434,'Correspondance DEP_REGION'!1:102,2,FALSE)</f>
        <v>HAUTS DE France</v>
      </c>
      <c r="C434" s="5" t="s">
        <v>1414</v>
      </c>
      <c r="D434" s="6" t="s">
        <v>1415</v>
      </c>
      <c r="E434" s="6" t="s">
        <v>1432</v>
      </c>
      <c r="F434" s="6" t="s">
        <v>48</v>
      </c>
      <c r="G434" s="5" t="s">
        <v>1434</v>
      </c>
      <c r="H434" s="23">
        <v>26620940200012</v>
      </c>
      <c r="I434" s="5" t="s">
        <v>50</v>
      </c>
      <c r="J434" s="5" t="s">
        <v>19</v>
      </c>
      <c r="K434" s="5" t="s">
        <v>9</v>
      </c>
      <c r="L434" s="53">
        <f>VLOOKUP(H434,Feuil1!A2:Q837,5,TRUE)</f>
        <v>8566</v>
      </c>
      <c r="M434" s="5">
        <f>VLOOKUP(H434,Feuil1!A2:Q837,6,TRUE)</f>
        <v>8565</v>
      </c>
      <c r="N434" s="49">
        <f>VLOOKUP(H434,Feuil1!A2:Q837,7,TRUE)</f>
        <v>0.99990000000000001</v>
      </c>
      <c r="O434" s="7" t="str">
        <f>VLOOKUP(H434,Feuil1!A2:Q837,4,TRUE)</f>
        <v>1</v>
      </c>
      <c r="P434" s="7">
        <v>5912</v>
      </c>
      <c r="Q434" s="7">
        <v>2686</v>
      </c>
      <c r="R434" s="49">
        <f>VLOOKUP(H434,'Relevé T2_2019'!A2:G835,7,TRUE)</f>
        <v>0.99990000000000001</v>
      </c>
      <c r="S434" s="8">
        <v>0.45433017591339597</v>
      </c>
      <c r="T434" s="8">
        <f>VLOOKUP(H434,'Relevé T4_2018'!A2:G835,7,TRUE)</f>
        <v>8.1029011786038094E-2</v>
      </c>
      <c r="U434" s="8">
        <f t="shared" si="18"/>
        <v>0.37330116412735787</v>
      </c>
      <c r="V434" s="8">
        <f t="shared" si="19"/>
        <v>0.91887098821396196</v>
      </c>
      <c r="W434" s="7">
        <v>5612</v>
      </c>
      <c r="X434" s="7">
        <f>VLOOKUP(H434,'Relevé T2_2019'!A2:L837,11,TRUE)</f>
        <v>5081</v>
      </c>
      <c r="Y434" s="60">
        <f>VLOOKUP(H434,Feuil1!A2:Q837,11,TRUE)</f>
        <v>5152</v>
      </c>
      <c r="Z434" s="60">
        <f t="shared" si="20"/>
        <v>15845</v>
      </c>
      <c r="AA434" s="14">
        <v>1.0893521965748301</v>
      </c>
      <c r="AB434" s="14">
        <f>VLOOKUP(H434,'Relevé T2_2019'!A2:L837,12,TRUE)</f>
        <v>-0.45406683139999998</v>
      </c>
      <c r="AC434" s="56">
        <f>VLOOKUP(H434,Feuil1!A2:Q837,12,TRUE)</f>
        <v>-0.39848219497956799</v>
      </c>
    </row>
    <row r="435" spans="1:29" ht="27.6" x14ac:dyDescent="0.25">
      <c r="A435" s="5" t="s">
        <v>20</v>
      </c>
      <c r="B435" s="5" t="str">
        <f>VLOOKUP(C435,'Correspondance DEP_REGION'!1:102,2,FALSE)</f>
        <v>HAUTS DE France</v>
      </c>
      <c r="C435" s="5" t="s">
        <v>1414</v>
      </c>
      <c r="D435" s="6" t="s">
        <v>1415</v>
      </c>
      <c r="E435" s="6" t="s">
        <v>1441</v>
      </c>
      <c r="F435" s="6" t="s">
        <v>1204</v>
      </c>
      <c r="G435" s="5" t="s">
        <v>1442</v>
      </c>
      <c r="H435" s="23">
        <v>26620966700150</v>
      </c>
      <c r="I435" s="5" t="s">
        <v>50</v>
      </c>
      <c r="J435" s="5" t="s">
        <v>19</v>
      </c>
      <c r="K435" s="5"/>
      <c r="L435" s="53">
        <f>VLOOKUP(H435,Feuil1!A2:Q837,5,TRUE)</f>
        <v>4610</v>
      </c>
      <c r="M435" s="5">
        <f>VLOOKUP(H435,Feuil1!A2:Q837,6,TRUE)</f>
        <v>618</v>
      </c>
      <c r="N435" s="49">
        <f>VLOOKUP(H435,Feuil1!A2:Q837,7,TRUE)</f>
        <v>0.1341</v>
      </c>
      <c r="O435" s="7" t="str">
        <f>VLOOKUP(H435,Feuil1!A2:Q837,4,TRUE)</f>
        <v>0</v>
      </c>
      <c r="P435" s="7">
        <v>2452</v>
      </c>
      <c r="Q435" s="7">
        <v>611</v>
      </c>
      <c r="R435" s="49">
        <f>VLOOKUP(H435,'Relevé T2_2019'!A2:G835,7,TRUE)</f>
        <v>0.1265</v>
      </c>
      <c r="S435" s="8">
        <v>0.24918433931484499</v>
      </c>
      <c r="T435" s="8">
        <f>VLOOKUP(H435,'Relevé T4_2018'!A2:G835,7,TRUE)</f>
        <v>0.13480139946490999</v>
      </c>
      <c r="U435" s="8">
        <f t="shared" si="18"/>
        <v>0.114382939849935</v>
      </c>
      <c r="V435" s="8">
        <f t="shared" si="19"/>
        <v>-7.0139946490999083E-4</v>
      </c>
      <c r="W435" s="7">
        <v>2494</v>
      </c>
      <c r="X435" s="7">
        <f>VLOOKUP(H435,'Relevé T2_2019'!A2:L837,11,TRUE)</f>
        <v>2318</v>
      </c>
      <c r="Y435" s="60">
        <f>VLOOKUP(H435,Feuil1!A2:Q837,11,TRUE)</f>
        <v>2465</v>
      </c>
      <c r="Z435" s="60">
        <f t="shared" si="20"/>
        <v>7277</v>
      </c>
      <c r="AA435" s="14">
        <v>3.0818330605564701</v>
      </c>
      <c r="AB435" s="14">
        <f>VLOOKUP(H435,'Relevé T2_2019'!A2:L837,12,TRUE)</f>
        <v>2.5937984495999999</v>
      </c>
      <c r="AC435" s="56">
        <f>VLOOKUP(H435,Feuil1!A2:Q837,12,TRUE)</f>
        <v>2.9886731391585801</v>
      </c>
    </row>
    <row r="436" spans="1:29" x14ac:dyDescent="0.25">
      <c r="A436" s="5" t="s">
        <v>20</v>
      </c>
      <c r="B436" s="5" t="str">
        <f>VLOOKUP(C436,'Correspondance DEP_REGION'!1:102,2,FALSE)</f>
        <v>HAUTS DE France</v>
      </c>
      <c r="C436" s="5" t="s">
        <v>1414</v>
      </c>
      <c r="D436" s="6" t="s">
        <v>1415</v>
      </c>
      <c r="E436" s="6" t="s">
        <v>1423</v>
      </c>
      <c r="F436" s="6" t="s">
        <v>1249</v>
      </c>
      <c r="G436" s="5" t="s">
        <v>1424</v>
      </c>
      <c r="H436" s="23">
        <v>26620929500010</v>
      </c>
      <c r="I436" s="5" t="s">
        <v>50</v>
      </c>
      <c r="J436" s="5" t="s">
        <v>19</v>
      </c>
      <c r="K436" s="5"/>
      <c r="L436" s="53">
        <f>VLOOKUP(H436,Feuil1!A2:Q837,5,TRUE)</f>
        <v>6412</v>
      </c>
      <c r="M436" s="5">
        <f>VLOOKUP(H436,Feuil1!A2:Q837,6,TRUE)</f>
        <v>664</v>
      </c>
      <c r="N436" s="49">
        <f>VLOOKUP(H436,Feuil1!A2:Q837,7,TRUE)</f>
        <v>0.1036</v>
      </c>
      <c r="O436" s="7" t="str">
        <f>VLOOKUP(H436,Feuil1!A2:Q837,4,TRUE)</f>
        <v>0</v>
      </c>
      <c r="P436" s="7">
        <v>3469</v>
      </c>
      <c r="Q436" s="7">
        <v>677</v>
      </c>
      <c r="R436" s="49">
        <f>VLOOKUP(H436,'Relevé T2_2019'!A2:G835,7,TRUE)</f>
        <v>0.1014</v>
      </c>
      <c r="S436" s="8">
        <v>0.195157105794177</v>
      </c>
      <c r="T436" s="8">
        <f>VLOOKUP(H436,'Relevé T4_2018'!A2:G835,7,TRUE)</f>
        <v>0</v>
      </c>
      <c r="U436" s="8">
        <f t="shared" si="18"/>
        <v>0.195157105794177</v>
      </c>
      <c r="V436" s="8">
        <f t="shared" si="19"/>
        <v>0.1036</v>
      </c>
      <c r="W436" s="7">
        <v>3608</v>
      </c>
      <c r="X436" s="7">
        <f>VLOOKUP(H436,'Relevé T2_2019'!A2:L837,11,TRUE)</f>
        <v>3098</v>
      </c>
      <c r="Y436" s="60">
        <f>VLOOKUP(H436,Feuil1!A2:Q837,11,TRUE)</f>
        <v>3210</v>
      </c>
      <c r="Z436" s="60">
        <f t="shared" si="20"/>
        <v>9916</v>
      </c>
      <c r="AA436" s="14">
        <v>4.3293943870014804</v>
      </c>
      <c r="AB436" s="14">
        <f>VLOOKUP(H436,'Relevé T2_2019'!A2:L837,12,TRUE)</f>
        <v>3.4898550725000002</v>
      </c>
      <c r="AC436" s="56">
        <f>VLOOKUP(H436,Feuil1!A2:Q837,12,TRUE)</f>
        <v>3.8343373493975901</v>
      </c>
    </row>
    <row r="437" spans="1:29" x14ac:dyDescent="0.25">
      <c r="A437" s="5" t="s">
        <v>20</v>
      </c>
      <c r="B437" s="5" t="str">
        <f>VLOOKUP(C437,'Correspondance DEP_REGION'!1:102,2,FALSE)</f>
        <v>HAUTS DE France</v>
      </c>
      <c r="C437" s="5" t="s">
        <v>1414</v>
      </c>
      <c r="D437" s="6" t="s">
        <v>1415</v>
      </c>
      <c r="E437" s="6" t="s">
        <v>1425</v>
      </c>
      <c r="F437" s="6" t="s">
        <v>901</v>
      </c>
      <c r="G437" s="5" t="s">
        <v>1426</v>
      </c>
      <c r="H437" s="23">
        <v>26620930300012</v>
      </c>
      <c r="I437" s="5" t="s">
        <v>18</v>
      </c>
      <c r="J437" s="5" t="s">
        <v>19</v>
      </c>
      <c r="K437" s="5"/>
      <c r="L437" s="53">
        <f>VLOOKUP(H437,Feuil1!A2:Q837,5,TRUE)</f>
        <v>2708</v>
      </c>
      <c r="M437" s="5">
        <f>VLOOKUP(H437,Feuil1!A2:Q837,6,TRUE)</f>
        <v>3</v>
      </c>
      <c r="N437" s="49">
        <f>VLOOKUP(H437,Feuil1!A2:Q837,7,TRUE)</f>
        <v>1.1000000000000001E-3</v>
      </c>
      <c r="O437" s="7" t="str">
        <f>VLOOKUP(H437,Feuil1!A2:Q837,4,TRUE)</f>
        <v>0</v>
      </c>
      <c r="P437" s="7">
        <v>2265</v>
      </c>
      <c r="Q437" s="7">
        <v>3</v>
      </c>
      <c r="R437" s="49">
        <f>VLOOKUP(H437,'Relevé T2_2019'!A2:G835,7,TRUE)</f>
        <v>8.9999999999999998E-4</v>
      </c>
      <c r="S437" s="8">
        <v>1.3245033112582801E-3</v>
      </c>
      <c r="T437" s="8">
        <f>VLOOKUP(H437,'Relevé T4_2018'!A2:G835,7,TRUE)</f>
        <v>9.548058561425841E-4</v>
      </c>
      <c r="U437" s="8">
        <f t="shared" si="18"/>
        <v>3.6969745511569599E-4</v>
      </c>
      <c r="V437" s="8">
        <f t="shared" si="19"/>
        <v>1.4519414385741596E-4</v>
      </c>
      <c r="W437" s="7">
        <v>1470</v>
      </c>
      <c r="X437" s="7">
        <f>VLOOKUP(H437,'Relevé T2_2019'!A2:L837,11,TRUE)</f>
        <v>1409</v>
      </c>
      <c r="Y437" s="60">
        <f>VLOOKUP(H437,Feuil1!A2:Q837,11,TRUE)</f>
        <v>1599</v>
      </c>
      <c r="Z437" s="60">
        <f t="shared" si="20"/>
        <v>4478</v>
      </c>
      <c r="AA437" s="14">
        <v>489</v>
      </c>
      <c r="AB437" s="14">
        <f>VLOOKUP(H437,'Relevé T2_2019'!A2:L837,12,TRUE)</f>
        <v>468.6666666667</v>
      </c>
      <c r="AC437" s="56">
        <f>VLOOKUP(H437,Feuil1!A2:Q837,12,TRUE)</f>
        <v>532</v>
      </c>
    </row>
    <row r="438" spans="1:29" x14ac:dyDescent="0.25">
      <c r="A438" s="5" t="s">
        <v>20</v>
      </c>
      <c r="B438" s="5" t="str">
        <f>VLOOKUP(C438,'Correspondance DEP_REGION'!1:102,2,FALSE)</f>
        <v>HAUTS DE France</v>
      </c>
      <c r="C438" s="5" t="s">
        <v>110</v>
      </c>
      <c r="D438" s="6" t="s">
        <v>111</v>
      </c>
      <c r="E438" s="6" t="s">
        <v>112</v>
      </c>
      <c r="F438" s="6" t="s">
        <v>113</v>
      </c>
      <c r="G438" s="5" t="s">
        <v>114</v>
      </c>
      <c r="H438" s="23">
        <v>20002548400177</v>
      </c>
      <c r="I438" s="5" t="s">
        <v>115</v>
      </c>
      <c r="J438" s="5" t="s">
        <v>19</v>
      </c>
      <c r="K438" s="5"/>
      <c r="L438" s="53">
        <f>VLOOKUP(H438,Feuil1!A2:Q837,5,TRUE)</f>
        <v>68</v>
      </c>
      <c r="M438" s="5">
        <f>VLOOKUP(H438,Feuil1!A2:Q837,6,TRUE)</f>
        <v>68</v>
      </c>
      <c r="N438" s="49">
        <f>VLOOKUP(H438,Feuil1!A2:Q837,7,TRUE)</f>
        <v>1</v>
      </c>
      <c r="O438" s="7" t="str">
        <f>VLOOKUP(H438,Feuil1!A2:Q837,4,TRUE)</f>
        <v>1</v>
      </c>
      <c r="P438" s="7">
        <v>10</v>
      </c>
      <c r="Q438" s="7">
        <v>10</v>
      </c>
      <c r="R438" s="49">
        <f>VLOOKUP(H438,'Relevé T2_2019'!A2:G835,7,TRUE)</f>
        <v>1</v>
      </c>
      <c r="S438" s="8">
        <v>1</v>
      </c>
      <c r="T438" s="8">
        <f>VLOOKUP(H438,'Relevé T4_2018'!A2:G835,7,TRUE)</f>
        <v>1</v>
      </c>
      <c r="U438" s="8">
        <f t="shared" si="18"/>
        <v>0</v>
      </c>
      <c r="V438" s="8">
        <f t="shared" si="19"/>
        <v>0</v>
      </c>
      <c r="W438" s="7">
        <v>84</v>
      </c>
      <c r="X438" s="7">
        <f>VLOOKUP(H438,'Relevé T2_2019'!A2:L837,11,TRUE)</f>
        <v>72</v>
      </c>
      <c r="Y438" s="60">
        <f>VLOOKUP(H438,Feuil1!A2:Q837,11,TRUE)</f>
        <v>74</v>
      </c>
      <c r="Z438" s="60">
        <f t="shared" si="20"/>
        <v>230</v>
      </c>
      <c r="AA438" s="14">
        <v>7.4</v>
      </c>
      <c r="AB438" s="14">
        <f>VLOOKUP(H438,'Relevé T2_2019'!A2:L837,12,TRUE)</f>
        <v>-0.2</v>
      </c>
      <c r="AC438" s="56">
        <f>VLOOKUP(H438,Feuil1!A2:Q837,12,TRUE)</f>
        <v>8.8235294117646995E-2</v>
      </c>
    </row>
    <row r="439" spans="1:29" x14ac:dyDescent="0.25">
      <c r="A439" s="5" t="s">
        <v>20</v>
      </c>
      <c r="B439" s="5" t="str">
        <f>VLOOKUP(C439,'Correspondance DEP_REGION'!1:102,2,FALSE)</f>
        <v>HAUTS DE France</v>
      </c>
      <c r="C439" s="5" t="s">
        <v>110</v>
      </c>
      <c r="D439" s="6" t="s">
        <v>111</v>
      </c>
      <c r="E439" s="6" t="s">
        <v>1744</v>
      </c>
      <c r="F439" s="6" t="s">
        <v>1472</v>
      </c>
      <c r="G439" s="5" t="s">
        <v>1745</v>
      </c>
      <c r="H439" s="23">
        <v>26800016300017</v>
      </c>
      <c r="I439" s="5" t="s">
        <v>50</v>
      </c>
      <c r="J439" s="5" t="s">
        <v>19</v>
      </c>
      <c r="K439" s="5"/>
      <c r="L439" s="53">
        <f>VLOOKUP(H439,Feuil1!A2:Q837,5,TRUE)</f>
        <v>2214</v>
      </c>
      <c r="M439" s="5">
        <f>VLOOKUP(H439,Feuil1!A2:Q837,6,TRUE)</f>
        <v>2213</v>
      </c>
      <c r="N439" s="49">
        <f>VLOOKUP(H439,Feuil1!A2:Q837,7,TRUE)</f>
        <v>0.99950000000000006</v>
      </c>
      <c r="O439" s="7" t="str">
        <f>VLOOKUP(H439,Feuil1!A2:Q837,4,TRUE)</f>
        <v>1</v>
      </c>
      <c r="P439" s="7">
        <v>1106</v>
      </c>
      <c r="Q439" s="7">
        <v>1106</v>
      </c>
      <c r="R439" s="49">
        <f>VLOOKUP(H439,'Relevé T2_2019'!A2:G835,7,TRUE)</f>
        <v>1</v>
      </c>
      <c r="S439" s="8">
        <v>1</v>
      </c>
      <c r="T439" s="8">
        <f>VLOOKUP(H439,'Relevé T4_2018'!A2:G835,7,TRUE)</f>
        <v>0.93980904939808996</v>
      </c>
      <c r="U439" s="8">
        <f t="shared" si="18"/>
        <v>6.0190950601910043E-2</v>
      </c>
      <c r="V439" s="8">
        <f t="shared" si="19"/>
        <v>5.9690950601910098E-2</v>
      </c>
      <c r="W439" s="7">
        <v>1652</v>
      </c>
      <c r="X439" s="7">
        <f>VLOOKUP(H439,'Relevé T2_2019'!A2:L837,11,TRUE)</f>
        <v>1348</v>
      </c>
      <c r="Y439" s="60">
        <f>VLOOKUP(H439,Feuil1!A2:Q837,11,TRUE)</f>
        <v>1449</v>
      </c>
      <c r="Z439" s="60">
        <f t="shared" si="20"/>
        <v>4449</v>
      </c>
      <c r="AA439" s="14">
        <v>0.493670886075949</v>
      </c>
      <c r="AB439" s="14">
        <f>VLOOKUP(H439,'Relevé T2_2019'!A2:L837,12,TRUE)</f>
        <v>-0.50166358600000005</v>
      </c>
      <c r="AC439" s="56">
        <f>VLOOKUP(H439,Feuil1!A2:Q837,12,TRUE)</f>
        <v>-0.34523271577044701</v>
      </c>
    </row>
    <row r="440" spans="1:29" x14ac:dyDescent="0.25">
      <c r="A440" s="5" t="s">
        <v>20</v>
      </c>
      <c r="B440" s="5" t="str">
        <f>VLOOKUP(C440,'Correspondance DEP_REGION'!1:102,2,FALSE)</f>
        <v>HAUTS DE France</v>
      </c>
      <c r="C440" s="5" t="s">
        <v>110</v>
      </c>
      <c r="D440" s="6" t="s">
        <v>111</v>
      </c>
      <c r="E440" s="6" t="s">
        <v>1746</v>
      </c>
      <c r="F440" s="6" t="s">
        <v>1747</v>
      </c>
      <c r="G440" s="5" t="s">
        <v>1748</v>
      </c>
      <c r="H440" s="23">
        <v>26800020500016</v>
      </c>
      <c r="I440" s="5" t="s">
        <v>50</v>
      </c>
      <c r="J440" s="5" t="s">
        <v>19</v>
      </c>
      <c r="K440" s="5"/>
      <c r="L440" s="53">
        <f>VLOOKUP(H440,Feuil1!A2:Q837,5,TRUE)</f>
        <v>2698</v>
      </c>
      <c r="M440" s="5">
        <f>VLOOKUP(H440,Feuil1!A2:Q837,6,TRUE)</f>
        <v>2698</v>
      </c>
      <c r="N440" s="49">
        <f>VLOOKUP(H440,Feuil1!A2:Q837,7,TRUE)</f>
        <v>1</v>
      </c>
      <c r="O440" s="7" t="str">
        <f>VLOOKUP(H440,Feuil1!A2:Q837,4,TRUE)</f>
        <v>1</v>
      </c>
      <c r="P440" s="7">
        <v>2141</v>
      </c>
      <c r="Q440" s="7">
        <v>2141</v>
      </c>
      <c r="R440" s="49">
        <f>VLOOKUP(H440,'Relevé T2_2019'!A2:G835,7,TRUE)</f>
        <v>1</v>
      </c>
      <c r="S440" s="8">
        <v>1</v>
      </c>
      <c r="T440" s="8">
        <f>VLOOKUP(H440,'Relevé T4_2018'!A2:G835,7,TRUE)</f>
        <v>0.9326556543837361</v>
      </c>
      <c r="U440" s="8">
        <f t="shared" si="18"/>
        <v>6.7344345616263901E-2</v>
      </c>
      <c r="V440" s="8">
        <f t="shared" si="19"/>
        <v>6.7344345616263901E-2</v>
      </c>
      <c r="W440" s="7">
        <v>1576</v>
      </c>
      <c r="X440" s="7">
        <f>VLOOKUP(H440,'Relevé T2_2019'!A2:L837,11,TRUE)</f>
        <v>1339</v>
      </c>
      <c r="Y440" s="60">
        <f>VLOOKUP(H440,Feuil1!A2:Q837,11,TRUE)</f>
        <v>1581</v>
      </c>
      <c r="Z440" s="60">
        <f t="shared" si="20"/>
        <v>4496</v>
      </c>
      <c r="AA440" s="14">
        <v>-0.26389537599252699</v>
      </c>
      <c r="AB440" s="14">
        <f>VLOOKUP(H440,'Relevé T2_2019'!A2:L837,12,TRUE)</f>
        <v>-0.30078328980000002</v>
      </c>
      <c r="AC440" s="56">
        <f>VLOOKUP(H440,Feuil1!A2:Q837,12,TRUE)</f>
        <v>-0.41401037805782098</v>
      </c>
    </row>
    <row r="441" spans="1:29" ht="27.6" x14ac:dyDescent="0.25">
      <c r="A441" s="5" t="s">
        <v>20</v>
      </c>
      <c r="B441" s="5" t="str">
        <f>VLOOKUP(C441,'Correspondance DEP_REGION'!1:102,2,FALSE)</f>
        <v>HAUTS DE France</v>
      </c>
      <c r="C441" s="5" t="s">
        <v>110</v>
      </c>
      <c r="D441" s="6" t="s">
        <v>111</v>
      </c>
      <c r="E441" s="6" t="s">
        <v>1731</v>
      </c>
      <c r="F441" s="6" t="s">
        <v>878</v>
      </c>
      <c r="G441" s="5" t="s">
        <v>1732</v>
      </c>
      <c r="H441" s="23">
        <v>26800001500019</v>
      </c>
      <c r="I441" s="5" t="s">
        <v>50</v>
      </c>
      <c r="J441" s="5" t="s">
        <v>19</v>
      </c>
      <c r="K441" s="5"/>
      <c r="L441" s="53">
        <f>VLOOKUP(H441,Feuil1!A2:Q837,5,TRUE)</f>
        <v>6968</v>
      </c>
      <c r="M441" s="5">
        <f>VLOOKUP(H441,Feuil1!A2:Q837,6,TRUE)</f>
        <v>6959</v>
      </c>
      <c r="N441" s="49">
        <f>VLOOKUP(H441,Feuil1!A2:Q837,7,TRUE)</f>
        <v>0.99870000000000003</v>
      </c>
      <c r="O441" s="7" t="str">
        <f>VLOOKUP(H441,Feuil1!A2:Q837,4,TRUE)</f>
        <v>1</v>
      </c>
      <c r="P441" s="7">
        <v>4608</v>
      </c>
      <c r="Q441" s="7">
        <v>4606</v>
      </c>
      <c r="R441" s="49">
        <f>VLOOKUP(H441,'Relevé T2_2019'!A2:G835,7,TRUE)</f>
        <v>0.99719999999999998</v>
      </c>
      <c r="S441" s="8">
        <v>0.99956597222222199</v>
      </c>
      <c r="T441" s="8">
        <f>VLOOKUP(H441,'Relevé T4_2018'!A2:G835,7,TRUE)</f>
        <v>0.99613650998068304</v>
      </c>
      <c r="U441" s="8">
        <f t="shared" si="18"/>
        <v>3.4294622415389497E-3</v>
      </c>
      <c r="V441" s="8">
        <f t="shared" si="19"/>
        <v>2.5634900193169941E-3</v>
      </c>
      <c r="W441" s="7">
        <v>3204</v>
      </c>
      <c r="X441" s="7">
        <f>VLOOKUP(H441,'Relevé T2_2019'!A2:L837,11,TRUE)</f>
        <v>2952</v>
      </c>
      <c r="Y441" s="60">
        <f>VLOOKUP(H441,Feuil1!A2:Q837,11,TRUE)</f>
        <v>3211</v>
      </c>
      <c r="Z441" s="60">
        <f t="shared" si="20"/>
        <v>9367</v>
      </c>
      <c r="AA441" s="14">
        <v>-0.30438558402084198</v>
      </c>
      <c r="AB441" s="14">
        <f>VLOOKUP(H441,'Relevé T2_2019'!A2:L837,12,TRUE)</f>
        <v>-0.49050742149999998</v>
      </c>
      <c r="AC441" s="56">
        <f>VLOOKUP(H441,Feuil1!A2:Q837,12,TRUE)</f>
        <v>-0.53858312976002298</v>
      </c>
    </row>
    <row r="442" spans="1:29" x14ac:dyDescent="0.25">
      <c r="A442" s="5" t="s">
        <v>20</v>
      </c>
      <c r="B442" s="5" t="str">
        <f>VLOOKUP(C442,'Correspondance DEP_REGION'!1:102,2,FALSE)</f>
        <v>HAUTS DE France</v>
      </c>
      <c r="C442" s="5" t="s">
        <v>110</v>
      </c>
      <c r="D442" s="6" t="s">
        <v>111</v>
      </c>
      <c r="E442" s="6" t="s">
        <v>1742</v>
      </c>
      <c r="F442" s="6" t="s">
        <v>63</v>
      </c>
      <c r="G442" s="5" t="s">
        <v>1743</v>
      </c>
      <c r="H442" s="23">
        <v>26800015500013</v>
      </c>
      <c r="I442" s="5" t="s">
        <v>65</v>
      </c>
      <c r="J442" s="5"/>
      <c r="K442" s="5"/>
      <c r="L442" s="53">
        <f>VLOOKUP(H442,Feuil1!A2:Q837,5,TRUE)</f>
        <v>1535</v>
      </c>
      <c r="M442" s="5">
        <f>VLOOKUP(H442,Feuil1!A2:Q837,6,TRUE)</f>
        <v>1523</v>
      </c>
      <c r="N442" s="49">
        <f>VLOOKUP(H442,Feuil1!A2:Q837,7,TRUE)</f>
        <v>0.99219999999999997</v>
      </c>
      <c r="O442" s="7" t="str">
        <f>VLOOKUP(H442,Feuil1!A2:Q837,4,TRUE)</f>
        <v>1</v>
      </c>
      <c r="P442" s="7">
        <v>1156</v>
      </c>
      <c r="Q442" s="7">
        <v>1153</v>
      </c>
      <c r="R442" s="49">
        <f>VLOOKUP(H442,'Relevé T2_2019'!A2:G835,7,TRUE)</f>
        <v>0.98560000000000003</v>
      </c>
      <c r="S442" s="8">
        <v>0.99740484429065701</v>
      </c>
      <c r="T442" s="8">
        <f>VLOOKUP(H442,'Relevé T4_2018'!A2:G835,7,TRUE)</f>
        <v>0.99832402234636908</v>
      </c>
      <c r="U442" s="8">
        <f t="shared" si="18"/>
        <v>-9.1917805571206657E-4</v>
      </c>
      <c r="V442" s="8">
        <f t="shared" si="19"/>
        <v>-6.1240223463691068E-3</v>
      </c>
      <c r="W442" s="7">
        <v>677</v>
      </c>
      <c r="X442" s="7">
        <f>VLOOKUP(H442,'Relevé T2_2019'!A2:L837,11,TRUE)</f>
        <v>690</v>
      </c>
      <c r="Y442" s="60">
        <f>VLOOKUP(H442,Feuil1!A2:Q837,11,TRUE)</f>
        <v>773</v>
      </c>
      <c r="Z442" s="60">
        <f t="shared" si="20"/>
        <v>2140</v>
      </c>
      <c r="AA442" s="14">
        <v>-0.412836079791847</v>
      </c>
      <c r="AB442" s="14">
        <f>VLOOKUP(H442,'Relevé T2_2019'!A2:L837,12,TRUE)</f>
        <v>-0.52016689849999997</v>
      </c>
      <c r="AC442" s="56">
        <f>VLOOKUP(H442,Feuil1!A2:Q837,12,TRUE)</f>
        <v>-0.49244911359159499</v>
      </c>
    </row>
    <row r="443" spans="1:29" x14ac:dyDescent="0.25">
      <c r="A443" s="5" t="s">
        <v>20</v>
      </c>
      <c r="B443" s="5" t="str">
        <f>VLOOKUP(C443,'Correspondance DEP_REGION'!1:102,2,FALSE)</f>
        <v>HAUTS DE France</v>
      </c>
      <c r="C443" s="5" t="s">
        <v>110</v>
      </c>
      <c r="D443" s="6" t="s">
        <v>111</v>
      </c>
      <c r="E443" s="6" t="s">
        <v>1737</v>
      </c>
      <c r="F443" s="6" t="s">
        <v>1738</v>
      </c>
      <c r="G443" s="5" t="s">
        <v>1739</v>
      </c>
      <c r="H443" s="23">
        <v>26800010600016</v>
      </c>
      <c r="I443" s="5" t="s">
        <v>57</v>
      </c>
      <c r="J443" s="5" t="s">
        <v>19</v>
      </c>
      <c r="K443" s="5"/>
      <c r="L443" s="53">
        <f>VLOOKUP(H443,Feuil1!A2:Q837,5,TRUE)</f>
        <v>2260</v>
      </c>
      <c r="M443" s="5">
        <f>VLOOKUP(H443,Feuil1!A2:Q837,6,TRUE)</f>
        <v>2217</v>
      </c>
      <c r="N443" s="49">
        <f>VLOOKUP(H443,Feuil1!A2:Q837,7,TRUE)</f>
        <v>0.98099999999999998</v>
      </c>
      <c r="O443" s="7" t="str">
        <f>VLOOKUP(H443,Feuil1!A2:Q837,4,TRUE)</f>
        <v>1</v>
      </c>
      <c r="P443" s="7">
        <v>1606</v>
      </c>
      <c r="Q443" s="7">
        <v>1563</v>
      </c>
      <c r="R443" s="49">
        <f>VLOOKUP(H443,'Relevé T2_2019'!A2:G835,7,TRUE)</f>
        <v>0.97950000000000004</v>
      </c>
      <c r="S443" s="8">
        <v>0.97322540473225405</v>
      </c>
      <c r="T443" s="8">
        <f>VLOOKUP(H443,'Relevé T4_2018'!A2:G835,7,TRUE)</f>
        <v>0.92482269503546111</v>
      </c>
      <c r="U443" s="8">
        <f t="shared" si="18"/>
        <v>4.8402709696792945E-2</v>
      </c>
      <c r="V443" s="8">
        <f t="shared" si="19"/>
        <v>5.6177304964538877E-2</v>
      </c>
      <c r="W443" s="7">
        <v>1131</v>
      </c>
      <c r="X443" s="7">
        <f>VLOOKUP(H443,'Relevé T2_2019'!A2:L837,11,TRUE)</f>
        <v>1030</v>
      </c>
      <c r="Y443" s="60">
        <f>VLOOKUP(H443,Feuil1!A2:Q837,11,TRUE)</f>
        <v>1107</v>
      </c>
      <c r="Z443" s="60">
        <f t="shared" si="20"/>
        <v>3268</v>
      </c>
      <c r="AA443" s="14">
        <v>-0.27639155470249499</v>
      </c>
      <c r="AB443" s="14">
        <f>VLOOKUP(H443,'Relevé T2_2019'!A2:L837,12,TRUE)</f>
        <v>-0.49878345499999999</v>
      </c>
      <c r="AC443" s="56">
        <f>VLOOKUP(H443,Feuil1!A2:Q837,12,TRUE)</f>
        <v>-0.50067658998646802</v>
      </c>
    </row>
    <row r="444" spans="1:29" x14ac:dyDescent="0.25">
      <c r="A444" s="5" t="s">
        <v>20</v>
      </c>
      <c r="B444" s="5" t="str">
        <f>VLOOKUP(C444,'Correspondance DEP_REGION'!1:102,2,FALSE)</f>
        <v>HAUTS DE France</v>
      </c>
      <c r="C444" s="5" t="s">
        <v>110</v>
      </c>
      <c r="D444" s="6" t="s">
        <v>111</v>
      </c>
      <c r="E444" s="6" t="s">
        <v>1740</v>
      </c>
      <c r="F444" s="6" t="s">
        <v>450</v>
      </c>
      <c r="G444" s="5" t="s">
        <v>1741</v>
      </c>
      <c r="H444" s="23">
        <v>26800014800018</v>
      </c>
      <c r="I444" s="5"/>
      <c r="J444" s="5" t="s">
        <v>19</v>
      </c>
      <c r="K444" s="5" t="s">
        <v>9</v>
      </c>
      <c r="L444" s="53">
        <f>VLOOKUP(H444,Feuil1!A2:Q837,5,TRUE)</f>
        <v>27850</v>
      </c>
      <c r="M444" s="5">
        <f>VLOOKUP(H444,Feuil1!A2:Q837,6,TRUE)</f>
        <v>27530</v>
      </c>
      <c r="N444" s="49">
        <f>VLOOKUP(H444,Feuil1!A2:Q837,7,TRUE)</f>
        <v>0.98850000000000005</v>
      </c>
      <c r="O444" s="7" t="str">
        <f>VLOOKUP(H444,Feuil1!A2:Q837,4,TRUE)</f>
        <v>1</v>
      </c>
      <c r="P444" s="7">
        <v>22897</v>
      </c>
      <c r="Q444" s="7">
        <v>22213</v>
      </c>
      <c r="R444" s="49">
        <f>VLOOKUP(H444,'Relevé T2_2019'!A2:G835,7,TRUE)</f>
        <v>0.99980000000000002</v>
      </c>
      <c r="S444" s="8">
        <v>0.97012709088526905</v>
      </c>
      <c r="T444" s="8">
        <f>VLOOKUP(H444,'Relevé T4_2018'!A2:G835,7,TRUE)</f>
        <v>0.90572403054793504</v>
      </c>
      <c r="U444" s="8">
        <f t="shared" si="18"/>
        <v>6.4403060337334006E-2</v>
      </c>
      <c r="V444" s="8">
        <f t="shared" si="19"/>
        <v>8.2775969452065001E-2</v>
      </c>
      <c r="W444" s="7">
        <v>18662</v>
      </c>
      <c r="X444" s="7">
        <f>VLOOKUP(H444,'Relevé T2_2019'!A2:L837,11,TRUE)</f>
        <v>15646</v>
      </c>
      <c r="Y444" s="60">
        <f>VLOOKUP(H444,Feuil1!A2:Q837,11,TRUE)</f>
        <v>16989</v>
      </c>
      <c r="Z444" s="60">
        <f t="shared" si="20"/>
        <v>51297</v>
      </c>
      <c r="AA444" s="14">
        <v>-0.15986134245712</v>
      </c>
      <c r="AB444" s="14">
        <f>VLOOKUP(H444,'Relevé T2_2019'!A2:L837,12,TRUE)</f>
        <v>-0.40264202809999999</v>
      </c>
      <c r="AC444" s="56">
        <f>VLOOKUP(H444,Feuil1!A2:Q837,12,TRUE)</f>
        <v>-0.38289139120958998</v>
      </c>
    </row>
    <row r="445" spans="1:29" x14ac:dyDescent="0.25">
      <c r="A445" s="5" t="s">
        <v>20</v>
      </c>
      <c r="B445" s="5" t="str">
        <f>VLOOKUP(C445,'Correspondance DEP_REGION'!1:102,2,FALSE)</f>
        <v>HAUTS DE France</v>
      </c>
      <c r="C445" s="5" t="s">
        <v>110</v>
      </c>
      <c r="D445" s="6" t="s">
        <v>111</v>
      </c>
      <c r="E445" s="6" t="s">
        <v>1735</v>
      </c>
      <c r="F445" s="6" t="s">
        <v>479</v>
      </c>
      <c r="G445" s="5" t="s">
        <v>1736</v>
      </c>
      <c r="H445" s="23">
        <v>26800007200010</v>
      </c>
      <c r="I445" s="5" t="s">
        <v>65</v>
      </c>
      <c r="J445" s="5" t="s">
        <v>19</v>
      </c>
      <c r="K445" s="5"/>
      <c r="L445" s="53">
        <f>VLOOKUP(H445,Feuil1!A2:Q837,5,TRUE)</f>
        <v>1471</v>
      </c>
      <c r="M445" s="5">
        <f>VLOOKUP(H445,Feuil1!A2:Q837,6,TRUE)</f>
        <v>1399</v>
      </c>
      <c r="N445" s="49">
        <f>VLOOKUP(H445,Feuil1!A2:Q837,7,TRUE)</f>
        <v>0.95109999999999995</v>
      </c>
      <c r="O445" s="7" t="str">
        <f>VLOOKUP(H445,Feuil1!A2:Q837,4,TRUE)</f>
        <v>1</v>
      </c>
      <c r="P445" s="7">
        <v>1160</v>
      </c>
      <c r="Q445" s="7">
        <v>1084</v>
      </c>
      <c r="R445" s="49">
        <f>VLOOKUP(H445,'Relevé T2_2019'!A2:G835,7,TRUE)</f>
        <v>0.95350000000000001</v>
      </c>
      <c r="S445" s="8">
        <v>0.93448275862068997</v>
      </c>
      <c r="T445" s="8">
        <f>VLOOKUP(H445,'Relevé T4_2018'!A2:G835,7,TRUE)</f>
        <v>0.86666666666666703</v>
      </c>
      <c r="U445" s="8">
        <f t="shared" si="18"/>
        <v>6.7816091954022939E-2</v>
      </c>
      <c r="V445" s="8">
        <f t="shared" si="19"/>
        <v>8.4433333333332916E-2</v>
      </c>
      <c r="W445" s="7">
        <v>961</v>
      </c>
      <c r="X445" s="7">
        <f>VLOOKUP(H445,'Relevé T2_2019'!A2:L837,11,TRUE)</f>
        <v>842</v>
      </c>
      <c r="Y445" s="60">
        <f>VLOOKUP(H445,Feuil1!A2:Q837,11,TRUE)</f>
        <v>972</v>
      </c>
      <c r="Z445" s="60">
        <f t="shared" si="20"/>
        <v>2775</v>
      </c>
      <c r="AA445" s="14">
        <v>-0.11346863468634701</v>
      </c>
      <c r="AB445" s="14">
        <f>VLOOKUP(H445,'Relevé T2_2019'!A2:L837,12,TRUE)</f>
        <v>-0.43791722300000002</v>
      </c>
      <c r="AC445" s="56">
        <f>VLOOKUP(H445,Feuil1!A2:Q837,12,TRUE)</f>
        <v>-0.30521801286633299</v>
      </c>
    </row>
    <row r="446" spans="1:29" x14ac:dyDescent="0.25">
      <c r="A446" s="5" t="s">
        <v>20</v>
      </c>
      <c r="B446" s="5" t="str">
        <f>VLOOKUP(C446,'Correspondance DEP_REGION'!1:102,2,FALSE)</f>
        <v>HAUTS DE France</v>
      </c>
      <c r="C446" s="5" t="s">
        <v>110</v>
      </c>
      <c r="D446" s="6" t="s">
        <v>111</v>
      </c>
      <c r="E446" s="6" t="s">
        <v>1733</v>
      </c>
      <c r="F446" s="6" t="s">
        <v>63</v>
      </c>
      <c r="G446" s="5" t="s">
        <v>1734</v>
      </c>
      <c r="H446" s="23">
        <v>26800003100016</v>
      </c>
      <c r="I446" s="5" t="s">
        <v>65</v>
      </c>
      <c r="J446" s="5"/>
      <c r="K446" s="5"/>
      <c r="L446" s="53">
        <f>VLOOKUP(H446,Feuil1!A2:Q837,5,TRUE)</f>
        <v>650</v>
      </c>
      <c r="M446" s="5">
        <f>VLOOKUP(H446,Feuil1!A2:Q837,6,TRUE)</f>
        <v>592</v>
      </c>
      <c r="N446" s="49">
        <f>VLOOKUP(H446,Feuil1!A2:Q837,7,TRUE)</f>
        <v>0.91080000000000005</v>
      </c>
      <c r="O446" s="7" t="str">
        <f>VLOOKUP(H446,Feuil1!A2:Q837,4,TRUE)</f>
        <v>1</v>
      </c>
      <c r="P446" s="7">
        <v>697</v>
      </c>
      <c r="Q446" s="7">
        <v>643</v>
      </c>
      <c r="R446" s="49">
        <f>VLOOKUP(H446,'Relevé T2_2019'!A2:G835,7,TRUE)</f>
        <v>0.93930000000000002</v>
      </c>
      <c r="S446" s="8">
        <v>0.92252510760401696</v>
      </c>
      <c r="T446" s="8">
        <f>VLOOKUP(H446,'Relevé T4_2018'!A2:G835,7,TRUE)</f>
        <v>0.79469273743016811</v>
      </c>
      <c r="U446" s="8">
        <f t="shared" si="18"/>
        <v>0.12783237017384885</v>
      </c>
      <c r="V446" s="8">
        <f t="shared" si="19"/>
        <v>0.11610726256983195</v>
      </c>
      <c r="W446" s="7">
        <v>689</v>
      </c>
      <c r="X446" s="7">
        <f>VLOOKUP(H446,'Relevé T2_2019'!A2:L837,11,TRUE)</f>
        <v>561</v>
      </c>
      <c r="Y446" s="60">
        <f>VLOOKUP(H446,Feuil1!A2:Q837,11,TRUE)</f>
        <v>548</v>
      </c>
      <c r="Z446" s="60">
        <f t="shared" si="20"/>
        <v>1798</v>
      </c>
      <c r="AA446" s="14">
        <v>7.1539657853810307E-2</v>
      </c>
      <c r="AB446" s="14">
        <f>VLOOKUP(H446,'Relevé T2_2019'!A2:L837,12,TRUE)</f>
        <v>-0.35219399540000002</v>
      </c>
      <c r="AC446" s="56">
        <f>VLOOKUP(H446,Feuil1!A2:Q837,12,TRUE)</f>
        <v>-7.4324324324324301E-2</v>
      </c>
    </row>
    <row r="447" spans="1:29" x14ac:dyDescent="0.25">
      <c r="A447" s="5" t="s">
        <v>20</v>
      </c>
      <c r="B447" s="5" t="str">
        <f>VLOOKUP(C447,'Correspondance DEP_REGION'!1:102,2,FALSE)</f>
        <v>HAUTS DE France</v>
      </c>
      <c r="C447" s="5" t="s">
        <v>110</v>
      </c>
      <c r="D447" s="6" t="s">
        <v>111</v>
      </c>
      <c r="E447" s="6" t="s">
        <v>221</v>
      </c>
      <c r="F447" s="6" t="s">
        <v>222</v>
      </c>
      <c r="G447" s="5" t="s">
        <v>223</v>
      </c>
      <c r="H447" s="23">
        <v>20004030100018</v>
      </c>
      <c r="I447" s="5" t="s">
        <v>65</v>
      </c>
      <c r="J447" s="5" t="s">
        <v>19</v>
      </c>
      <c r="K447" s="5"/>
      <c r="L447" s="53">
        <f>VLOOKUP(H447,Feuil1!A2:Q837,5,TRUE)</f>
        <v>1467</v>
      </c>
      <c r="M447" s="5">
        <f>VLOOKUP(H447,Feuil1!A2:Q837,6,TRUE)</f>
        <v>1396</v>
      </c>
      <c r="N447" s="49">
        <f>VLOOKUP(H447,Feuil1!A2:Q837,7,TRUE)</f>
        <v>0.9516</v>
      </c>
      <c r="O447" s="7" t="str">
        <f>VLOOKUP(H447,Feuil1!A2:Q837,4,TRUE)</f>
        <v>1</v>
      </c>
      <c r="P447" s="7">
        <v>777</v>
      </c>
      <c r="Q447" s="7">
        <v>688</v>
      </c>
      <c r="R447" s="49">
        <f>VLOOKUP(H447,'Relevé T2_2019'!A2:G835,7,TRUE)</f>
        <v>0.94540000000000002</v>
      </c>
      <c r="S447" s="8">
        <v>0.88545688545688594</v>
      </c>
      <c r="T447" s="8">
        <f>VLOOKUP(H447,'Relevé T4_2018'!A2:G835,7,TRUE)</f>
        <v>0.90298102981029804</v>
      </c>
      <c r="U447" s="8">
        <f t="shared" si="18"/>
        <v>-1.7524144353412097E-2</v>
      </c>
      <c r="V447" s="8">
        <f t="shared" si="19"/>
        <v>4.861897018970196E-2</v>
      </c>
      <c r="W447" s="7">
        <v>1008</v>
      </c>
      <c r="X447" s="7">
        <f>VLOOKUP(H447,'Relevé T2_2019'!A2:L837,11,TRUE)</f>
        <v>902</v>
      </c>
      <c r="Y447" s="60">
        <f>VLOOKUP(H447,Feuil1!A2:Q837,11,TRUE)</f>
        <v>962</v>
      </c>
      <c r="Z447" s="60">
        <f t="shared" si="20"/>
        <v>2872</v>
      </c>
      <c r="AA447" s="14">
        <v>0.46511627906976699</v>
      </c>
      <c r="AB447" s="14">
        <f>VLOOKUP(H447,'Relevé T2_2019'!A2:L837,12,TRUE)</f>
        <v>-0.27666399359999999</v>
      </c>
      <c r="AC447" s="56">
        <f>VLOOKUP(H447,Feuil1!A2:Q837,12,TRUE)</f>
        <v>-0.31088825214899701</v>
      </c>
    </row>
    <row r="448" spans="1:29" ht="27.6" x14ac:dyDescent="0.25">
      <c r="A448" s="5" t="s">
        <v>20</v>
      </c>
      <c r="B448" s="5" t="str">
        <f>VLOOKUP(C448,'Correspondance DEP_REGION'!1:102,2,FALSE)</f>
        <v>HAUTS DE France</v>
      </c>
      <c r="C448" s="5" t="s">
        <v>110</v>
      </c>
      <c r="D448" s="6" t="s">
        <v>111</v>
      </c>
      <c r="E448" s="6" t="s">
        <v>1740</v>
      </c>
      <c r="F448" s="6" t="s">
        <v>1749</v>
      </c>
      <c r="G448" s="5" t="s">
        <v>1750</v>
      </c>
      <c r="H448" s="23">
        <v>26800029600015</v>
      </c>
      <c r="I448" s="5" t="s">
        <v>18</v>
      </c>
      <c r="J448" s="5" t="s">
        <v>19</v>
      </c>
      <c r="K448" s="5"/>
      <c r="L448" s="53">
        <f>VLOOKUP(H448,Feuil1!A2:Q837,5,TRUE)</f>
        <v>1748</v>
      </c>
      <c r="M448" s="5">
        <f>VLOOKUP(H448,Feuil1!A2:Q837,6,TRUE)</f>
        <v>1200</v>
      </c>
      <c r="N448" s="49">
        <f>VLOOKUP(H448,Feuil1!A2:Q837,7,TRUE)</f>
        <v>0.6865</v>
      </c>
      <c r="O448" s="7" t="str">
        <f>VLOOKUP(H448,Feuil1!A2:Q837,4,TRUE)</f>
        <v>1</v>
      </c>
      <c r="P448" s="7">
        <v>1172</v>
      </c>
      <c r="Q448" s="7">
        <v>3</v>
      </c>
      <c r="R448" s="49">
        <f>VLOOKUP(H448,'Relevé T2_2019'!A2:G835,7,TRUE)</f>
        <v>0.52490000000000003</v>
      </c>
      <c r="S448" s="8">
        <v>2.55972696245734E-3</v>
      </c>
      <c r="T448" s="8">
        <f>VLOOKUP(H448,'Relevé T4_2018'!A2:G835,7,TRUE)</f>
        <v>1.6008537886872999E-3</v>
      </c>
      <c r="U448" s="8">
        <f t="shared" si="18"/>
        <v>9.5887317377004008E-4</v>
      </c>
      <c r="V448" s="8">
        <f t="shared" si="19"/>
        <v>0.68489914621131265</v>
      </c>
      <c r="W448" s="7">
        <v>825</v>
      </c>
      <c r="X448" s="7">
        <f>VLOOKUP(H448,'Relevé T2_2019'!A2:L837,11,TRUE)</f>
        <v>724</v>
      </c>
      <c r="Y448" s="60">
        <f>VLOOKUP(H448,Feuil1!A2:Q837,11,TRUE)</f>
        <v>807</v>
      </c>
      <c r="Z448" s="60">
        <f t="shared" si="20"/>
        <v>2356</v>
      </c>
      <c r="AA448" s="14">
        <v>274</v>
      </c>
      <c r="AB448" s="14">
        <f>VLOOKUP(H448,'Relevé T2_2019'!A2:L837,12,TRUE)</f>
        <v>-0.22732123800000001</v>
      </c>
      <c r="AC448" s="56">
        <f>VLOOKUP(H448,Feuil1!A2:Q837,12,TRUE)</f>
        <v>-0.32750000000000001</v>
      </c>
    </row>
    <row r="449" spans="1:48" x14ac:dyDescent="0.25">
      <c r="A449" s="5" t="s">
        <v>12</v>
      </c>
      <c r="B449" s="5" t="str">
        <f>VLOOKUP(C449,'Correspondance DEP_REGION'!1:102,2,FALSE)</f>
        <v>ILE-DE-FRANCE</v>
      </c>
      <c r="C449" s="5" t="s">
        <v>121</v>
      </c>
      <c r="D449" s="6" t="s">
        <v>122</v>
      </c>
      <c r="E449" s="6" t="s">
        <v>1876</v>
      </c>
      <c r="F449" s="6" t="s">
        <v>1877</v>
      </c>
      <c r="G449" s="5" t="s">
        <v>1878</v>
      </c>
      <c r="H449" s="23">
        <v>26910001200013</v>
      </c>
      <c r="I449" s="5" t="s">
        <v>38</v>
      </c>
      <c r="J449" s="5" t="s">
        <v>19</v>
      </c>
      <c r="K449" s="5"/>
      <c r="L449" s="53">
        <f>VLOOKUP(H449,Feuil1!A2:Q837,5,TRUE)</f>
        <v>2231</v>
      </c>
      <c r="M449" s="5">
        <f>VLOOKUP(H449,Feuil1!A2:Q837,6,TRUE)</f>
        <v>2208</v>
      </c>
      <c r="N449" s="49">
        <f>VLOOKUP(H449,Feuil1!A2:Q837,7,TRUE)</f>
        <v>0.98970000000000002</v>
      </c>
      <c r="O449" s="7" t="str">
        <f>VLOOKUP(H449,Feuil1!A2:Q837,4,TRUE)</f>
        <v>0</v>
      </c>
      <c r="P449" s="7">
        <v>1400</v>
      </c>
      <c r="Q449" s="7">
        <v>1376</v>
      </c>
      <c r="R449" s="49">
        <f>VLOOKUP(H449,'Relevé T2_2019'!A2:G835,7,TRUE)</f>
        <v>0.98809999999999998</v>
      </c>
      <c r="S449" s="8">
        <v>0.98285714285714298</v>
      </c>
      <c r="T449" s="8">
        <f>VLOOKUP(H449,'Relevé T4_2018'!A2:G835,7,TRUE)</f>
        <v>0.97887323943661997</v>
      </c>
      <c r="U449" s="8">
        <f t="shared" si="18"/>
        <v>3.9839034205230162E-3</v>
      </c>
      <c r="V449" s="8">
        <f t="shared" si="19"/>
        <v>1.0826760563380056E-2</v>
      </c>
      <c r="W449" s="7">
        <v>2107</v>
      </c>
      <c r="X449" s="7">
        <f>VLOOKUP(H449,'Relevé T2_2019'!A2:L837,11,TRUE)</f>
        <v>1942</v>
      </c>
      <c r="Y449" s="60">
        <f>VLOOKUP(H449,Feuil1!A2:Q837,11,TRUE)</f>
        <v>1979</v>
      </c>
      <c r="Z449" s="60">
        <f t="shared" si="20"/>
        <v>6028</v>
      </c>
      <c r="AA449" s="14">
        <v>0.53125</v>
      </c>
      <c r="AB449" s="14">
        <f>VLOOKUP(H449,'Relevé T2_2019'!A2:L837,12,TRUE)</f>
        <v>-0.1958592133</v>
      </c>
      <c r="AC449" s="56">
        <f>VLOOKUP(H449,Feuil1!A2:Q837,12,TRUE)</f>
        <v>-0.103713768115942</v>
      </c>
    </row>
    <row r="450" spans="1:48" x14ac:dyDescent="0.25">
      <c r="A450" s="5" t="s">
        <v>12</v>
      </c>
      <c r="B450" s="5" t="str">
        <f>VLOOKUP(C450,'Correspondance DEP_REGION'!1:102,2,FALSE)</f>
        <v>ILE-DE-FRANCE</v>
      </c>
      <c r="C450" s="5" t="s">
        <v>121</v>
      </c>
      <c r="D450" s="6" t="s">
        <v>122</v>
      </c>
      <c r="E450" s="6" t="s">
        <v>123</v>
      </c>
      <c r="F450" s="6" t="s">
        <v>1882</v>
      </c>
      <c r="G450" s="5" t="s">
        <v>1883</v>
      </c>
      <c r="H450" s="23">
        <v>26910009500018</v>
      </c>
      <c r="I450" s="5" t="s">
        <v>38</v>
      </c>
      <c r="J450" s="5" t="s">
        <v>19</v>
      </c>
      <c r="K450" s="5"/>
      <c r="L450" s="53">
        <f>VLOOKUP(H450,Feuil1!A2:Q837,5,TRUE)</f>
        <v>3114</v>
      </c>
      <c r="M450" s="5">
        <f>VLOOKUP(H450,Feuil1!A2:Q837,6,TRUE)</f>
        <v>1984</v>
      </c>
      <c r="N450" s="49">
        <f>VLOOKUP(H450,Feuil1!A2:Q837,7,TRUE)</f>
        <v>0.6371</v>
      </c>
      <c r="O450" s="7" t="str">
        <f>VLOOKUP(H450,Feuil1!A2:Q837,4,TRUE)</f>
        <v>0</v>
      </c>
      <c r="P450" s="7">
        <v>1670</v>
      </c>
      <c r="Q450" s="7">
        <v>1022</v>
      </c>
      <c r="R450" s="49">
        <f>VLOOKUP(H450,'Relevé T2_2019'!A2:G835,7,TRUE)</f>
        <v>0.53720000000000001</v>
      </c>
      <c r="S450" s="8">
        <v>0.61197604790419202</v>
      </c>
      <c r="T450" s="8">
        <f>VLOOKUP(H450,'Relevé T4_2018'!A2:G835,7,TRUE)</f>
        <v>0.45017667844523002</v>
      </c>
      <c r="U450" s="8">
        <f t="shared" ref="U450:U513" si="21">(S450-T450)</f>
        <v>0.16179936945896201</v>
      </c>
      <c r="V450" s="8">
        <f t="shared" si="19"/>
        <v>0.18692332155476998</v>
      </c>
      <c r="W450" s="7">
        <v>1963</v>
      </c>
      <c r="X450" s="7">
        <f>VLOOKUP(H450,'Relevé T2_2019'!A2:L837,11,TRUE)</f>
        <v>1642</v>
      </c>
      <c r="Y450" s="60">
        <f>VLOOKUP(H450,Feuil1!A2:Q837,11,TRUE)</f>
        <v>2030</v>
      </c>
      <c r="Z450" s="60">
        <f t="shared" si="20"/>
        <v>5635</v>
      </c>
      <c r="AA450" s="14">
        <v>0.92074363992172203</v>
      </c>
      <c r="AB450" s="14">
        <f>VLOOKUP(H450,'Relevé T2_2019'!A2:L837,12,TRUE)</f>
        <v>-4.4237485399999998E-2</v>
      </c>
      <c r="AC450" s="56">
        <f>VLOOKUP(H450,Feuil1!A2:Q837,12,TRUE)</f>
        <v>2.3185483870967701E-2</v>
      </c>
    </row>
    <row r="451" spans="1:48" ht="27.6" x14ac:dyDescent="0.25">
      <c r="A451" s="5" t="s">
        <v>12</v>
      </c>
      <c r="B451" s="5" t="str">
        <f>VLOOKUP(C451,'Correspondance DEP_REGION'!1:102,2,FALSE)</f>
        <v>ILE-DE-FRANCE</v>
      </c>
      <c r="C451" s="5" t="s">
        <v>121</v>
      </c>
      <c r="D451" s="6" t="s">
        <v>122</v>
      </c>
      <c r="E451" s="6" t="s">
        <v>123</v>
      </c>
      <c r="F451" s="6" t="s">
        <v>63</v>
      </c>
      <c r="G451" s="5" t="s">
        <v>124</v>
      </c>
      <c r="H451" s="23">
        <v>20002643300017</v>
      </c>
      <c r="I451" s="5" t="s">
        <v>38</v>
      </c>
      <c r="J451" s="5" t="s">
        <v>19</v>
      </c>
      <c r="K451" s="5"/>
      <c r="L451" s="53">
        <f>VLOOKUP(H451,Feuil1!A2:Q837,5,TRUE)</f>
        <v>3654</v>
      </c>
      <c r="M451" s="5">
        <f>VLOOKUP(H451,Feuil1!A2:Q837,6,TRUE)</f>
        <v>2059</v>
      </c>
      <c r="N451" s="49">
        <f>VLOOKUP(H451,Feuil1!A2:Q837,7,TRUE)</f>
        <v>0.5635</v>
      </c>
      <c r="O451" s="7" t="str">
        <f>VLOOKUP(H451,Feuil1!A2:Q837,4,TRUE)</f>
        <v>0</v>
      </c>
      <c r="P451" s="7">
        <v>1200</v>
      </c>
      <c r="Q451" s="7">
        <v>692</v>
      </c>
      <c r="R451" s="49">
        <f>VLOOKUP(H451,'Relevé T2_2019'!A2:G835,7,TRUE)</f>
        <v>0.6139</v>
      </c>
      <c r="S451" s="8">
        <v>0.57666666666666699</v>
      </c>
      <c r="T451" s="8">
        <f>VLOOKUP(H451,'Relevé T4_2018'!A2:G835,7,TRUE)</f>
        <v>0.45614035087719301</v>
      </c>
      <c r="U451" s="8">
        <f t="shared" si="21"/>
        <v>0.12052631578947398</v>
      </c>
      <c r="V451" s="8">
        <f t="shared" ref="V451:V514" si="22">(N451-T451)</f>
        <v>0.10735964912280699</v>
      </c>
      <c r="W451" s="7">
        <v>2881</v>
      </c>
      <c r="X451" s="7">
        <f>VLOOKUP(H451,'Relevé T2_2019'!A2:L837,11,TRUE)</f>
        <v>2569</v>
      </c>
      <c r="Y451" s="60">
        <f>VLOOKUP(H451,Feuil1!A2:Q837,11,TRUE)</f>
        <v>2658</v>
      </c>
      <c r="Z451" s="60">
        <f t="shared" ref="Z451:Z514" si="23">SUM(W451:Y451)</f>
        <v>8108</v>
      </c>
      <c r="AA451" s="14">
        <v>3.1632947976878598</v>
      </c>
      <c r="AB451" s="14">
        <f>VLOOKUP(H451,'Relevé T2_2019'!A2:L837,12,TRUE)</f>
        <v>1.3012618300000001E-2</v>
      </c>
      <c r="AC451" s="56">
        <f>VLOOKUP(H451,Feuil1!A2:Q837,12,TRUE)</f>
        <v>0.29091792132103</v>
      </c>
    </row>
    <row r="452" spans="1:48" x14ac:dyDescent="0.25">
      <c r="A452" s="5" t="s">
        <v>12</v>
      </c>
      <c r="B452" s="5" t="str">
        <f>VLOOKUP(C452,'Correspondance DEP_REGION'!1:102,2,FALSE)</f>
        <v>ILE-DE-FRANCE</v>
      </c>
      <c r="C452" s="5" t="s">
        <v>121</v>
      </c>
      <c r="D452" s="6" t="s">
        <v>122</v>
      </c>
      <c r="E452" s="6" t="s">
        <v>1879</v>
      </c>
      <c r="F452" s="6" t="s">
        <v>1880</v>
      </c>
      <c r="G452" s="5" t="s">
        <v>1881</v>
      </c>
      <c r="H452" s="23">
        <v>26910004600318</v>
      </c>
      <c r="I452" s="5" t="s">
        <v>18</v>
      </c>
      <c r="J452" s="5" t="s">
        <v>19</v>
      </c>
      <c r="K452" s="5" t="s">
        <v>9</v>
      </c>
      <c r="L452" s="53">
        <f>VLOOKUP(H452,Feuil1!A2:Q837,5,TRUE)</f>
        <v>10070</v>
      </c>
      <c r="M452" s="5">
        <f>VLOOKUP(H452,Feuil1!A2:Q837,6,TRUE)</f>
        <v>0</v>
      </c>
      <c r="N452" s="49">
        <f>VLOOKUP(H452,Feuil1!A2:Q837,7,TRUE)</f>
        <v>0</v>
      </c>
      <c r="O452" s="7" t="str">
        <f>VLOOKUP(H452,Feuil1!A2:Q837,4,TRUE)</f>
        <v>0</v>
      </c>
      <c r="P452" s="7">
        <v>5902</v>
      </c>
      <c r="Q452" s="7">
        <v>0</v>
      </c>
      <c r="R452" s="49">
        <f>VLOOKUP(H452,'Relevé T2_2019'!A2:G835,7,TRUE)</f>
        <v>0</v>
      </c>
      <c r="S452" s="8">
        <v>0</v>
      </c>
      <c r="T452" s="8">
        <f>VLOOKUP(H452,'Relevé T4_2018'!A2:G835,7,TRUE)</f>
        <v>0</v>
      </c>
      <c r="U452" s="8">
        <f t="shared" si="21"/>
        <v>0</v>
      </c>
      <c r="V452" s="8">
        <f t="shared" si="22"/>
        <v>0</v>
      </c>
      <c r="W452" s="7">
        <v>6546</v>
      </c>
      <c r="X452" s="7">
        <f>VLOOKUP(H452,'Relevé T2_2019'!A2:L837,11,TRUE)</f>
        <v>6054</v>
      </c>
      <c r="Y452" s="60">
        <f>VLOOKUP(H452,Feuil1!A2:Q837,11,TRUE)</f>
        <v>6210</v>
      </c>
      <c r="Z452" s="60">
        <f t="shared" si="23"/>
        <v>18810</v>
      </c>
      <c r="AA452" s="14">
        <v>6545</v>
      </c>
      <c r="AB452" s="14">
        <f>VLOOKUP(H452,'Relevé T2_2019'!A2:L837,12,TRUE)</f>
        <v>6053</v>
      </c>
      <c r="AC452" s="56">
        <f>VLOOKUP(H452,Feuil1!A2:Q837,12,TRUE)</f>
        <v>6210</v>
      </c>
    </row>
    <row r="453" spans="1:48" x14ac:dyDescent="0.25">
      <c r="A453" s="5" t="s">
        <v>12</v>
      </c>
      <c r="B453" s="5" t="str">
        <f>VLOOKUP(C453,'Correspondance DEP_REGION'!1:102,2,FALSE)</f>
        <v>ILE-DE-FRANCE</v>
      </c>
      <c r="C453" s="5" t="s">
        <v>121</v>
      </c>
      <c r="D453" s="6" t="s">
        <v>122</v>
      </c>
      <c r="E453" s="6" t="s">
        <v>1884</v>
      </c>
      <c r="F453" s="6" t="s">
        <v>1885</v>
      </c>
      <c r="G453" s="5" t="s">
        <v>1886</v>
      </c>
      <c r="H453" s="23">
        <v>26910214100083</v>
      </c>
      <c r="I453" s="5" t="s">
        <v>38</v>
      </c>
      <c r="J453" s="5" t="s">
        <v>19</v>
      </c>
      <c r="K453" s="5" t="s">
        <v>9</v>
      </c>
      <c r="L453" s="53">
        <f>VLOOKUP(H453,Feuil1!A2:Q837,5,TRUE)</f>
        <v>7290</v>
      </c>
      <c r="M453" s="5">
        <f>VLOOKUP(H453,Feuil1!A2:Q837,6,TRUE)</f>
        <v>0</v>
      </c>
      <c r="N453" s="49">
        <f>VLOOKUP(H453,Feuil1!A2:Q837,7,TRUE)</f>
        <v>0</v>
      </c>
      <c r="O453" s="7" t="str">
        <f>VLOOKUP(H453,Feuil1!A2:Q837,4,TRUE)</f>
        <v>0</v>
      </c>
      <c r="P453" s="7">
        <v>2542</v>
      </c>
      <c r="Q453" s="7">
        <v>0</v>
      </c>
      <c r="R453" s="49">
        <f>VLOOKUP(H453,'Relevé T2_2019'!A2:G835,7,TRUE)</f>
        <v>0</v>
      </c>
      <c r="S453" s="8">
        <v>0</v>
      </c>
      <c r="T453" s="8">
        <f>VLOOKUP(H453,'Relevé T4_2018'!A2:G835,7,TRUE)</f>
        <v>0</v>
      </c>
      <c r="U453" s="8">
        <f t="shared" si="21"/>
        <v>0</v>
      </c>
      <c r="V453" s="8">
        <f t="shared" si="22"/>
        <v>0</v>
      </c>
      <c r="W453" s="7">
        <v>4764</v>
      </c>
      <c r="X453" s="7">
        <f>VLOOKUP(H453,'Relevé T2_2019'!A2:L837,11,TRUE)</f>
        <v>4284</v>
      </c>
      <c r="Y453" s="60">
        <f>VLOOKUP(H453,Feuil1!A2:Q837,11,TRUE)</f>
        <v>4402</v>
      </c>
      <c r="Z453" s="60">
        <f t="shared" si="23"/>
        <v>13450</v>
      </c>
      <c r="AA453" s="14">
        <v>4763</v>
      </c>
      <c r="AB453" s="14">
        <f>VLOOKUP(H453,'Relevé T2_2019'!A2:L837,12,TRUE)</f>
        <v>4283</v>
      </c>
      <c r="AC453" s="56">
        <f>VLOOKUP(H453,Feuil1!A2:Q837,12,TRUE)</f>
        <v>4402</v>
      </c>
    </row>
    <row r="454" spans="1:48" x14ac:dyDescent="0.25">
      <c r="A454" s="5" t="s">
        <v>12</v>
      </c>
      <c r="B454" s="5" t="str">
        <f>VLOOKUP(C454,'Correspondance DEP_REGION'!1:102,2,FALSE)</f>
        <v>ILE-DE-FRANCE</v>
      </c>
      <c r="C454" s="5" t="s">
        <v>134</v>
      </c>
      <c r="D454" s="6" t="s">
        <v>135</v>
      </c>
      <c r="E454" s="6" t="s">
        <v>1897</v>
      </c>
      <c r="F454" s="6" t="s">
        <v>1898</v>
      </c>
      <c r="G454" s="5" t="s">
        <v>1899</v>
      </c>
      <c r="H454" s="23">
        <v>26920141400019</v>
      </c>
      <c r="I454" s="5" t="s">
        <v>65</v>
      </c>
      <c r="J454" s="5" t="s">
        <v>19</v>
      </c>
      <c r="K454" s="5"/>
      <c r="L454" s="53">
        <f>VLOOKUP(H454,Feuil1!A2:Q837,5,TRUE)</f>
        <v>1241</v>
      </c>
      <c r="M454" s="5">
        <f>VLOOKUP(H454,Feuil1!A2:Q837,6,TRUE)</f>
        <v>1240</v>
      </c>
      <c r="N454" s="49">
        <f>VLOOKUP(H454,Feuil1!A2:Q837,7,TRUE)</f>
        <v>0.99919999999999998</v>
      </c>
      <c r="O454" s="7" t="str">
        <f>VLOOKUP(H454,Feuil1!A2:Q837,4,TRUE)</f>
        <v>1</v>
      </c>
      <c r="P454" s="7">
        <v>950</v>
      </c>
      <c r="Q454" s="7">
        <v>950</v>
      </c>
      <c r="R454" s="49">
        <f>VLOOKUP(H454,'Relevé T2_2019'!A2:G835,7,TRUE)</f>
        <v>0.99829999999999997</v>
      </c>
      <c r="S454" s="8">
        <v>1</v>
      </c>
      <c r="T454" s="8">
        <f>VLOOKUP(H454,'Relevé T4_2018'!A2:G835,7,TRUE)</f>
        <v>0.99811912225705313</v>
      </c>
      <c r="U454" s="8">
        <f t="shared" si="21"/>
        <v>1.8808777429468737E-3</v>
      </c>
      <c r="V454" s="8">
        <f t="shared" si="22"/>
        <v>1.0808777429468508E-3</v>
      </c>
      <c r="W454" s="7">
        <v>599</v>
      </c>
      <c r="X454" s="7">
        <f>VLOOKUP(H454,'Relevé T2_2019'!A2:L837,11,TRUE)</f>
        <v>492</v>
      </c>
      <c r="Y454" s="60">
        <f>VLOOKUP(H454,Feuil1!A2:Q837,11,TRUE)</f>
        <v>500</v>
      </c>
      <c r="Z454" s="60">
        <f t="shared" si="23"/>
        <v>1591</v>
      </c>
      <c r="AA454" s="14">
        <v>-0.36947368421052601</v>
      </c>
      <c r="AB454" s="14">
        <f>VLOOKUP(H454,'Relevé T2_2019'!A2:L837,12,TRUE)</f>
        <v>-0.58091993190000002</v>
      </c>
      <c r="AC454" s="56">
        <f>VLOOKUP(H454,Feuil1!A2:Q837,12,TRUE)</f>
        <v>-0.59677419354838701</v>
      </c>
    </row>
    <row r="455" spans="1:48" x14ac:dyDescent="0.25">
      <c r="A455" s="5" t="s">
        <v>12</v>
      </c>
      <c r="B455" s="5" t="str">
        <f>VLOOKUP(C455,'Correspondance DEP_REGION'!1:102,2,FALSE)</f>
        <v>ILE-DE-FRANCE</v>
      </c>
      <c r="C455" s="5" t="s">
        <v>134</v>
      </c>
      <c r="D455" s="6" t="s">
        <v>135</v>
      </c>
      <c r="E455" s="6" t="s">
        <v>136</v>
      </c>
      <c r="F455" s="6" t="s">
        <v>137</v>
      </c>
      <c r="G455" s="5" t="s">
        <v>138</v>
      </c>
      <c r="H455" s="23">
        <v>20002723300010</v>
      </c>
      <c r="I455" s="5" t="s">
        <v>38</v>
      </c>
      <c r="J455" s="5" t="s">
        <v>19</v>
      </c>
      <c r="K455" s="5"/>
      <c r="L455" s="53">
        <f>VLOOKUP(H455,Feuil1!A2:Q837,5,TRUE)</f>
        <v>2737</v>
      </c>
      <c r="M455" s="5">
        <f>VLOOKUP(H455,Feuil1!A2:Q837,6,TRUE)</f>
        <v>2729</v>
      </c>
      <c r="N455" s="49">
        <f>VLOOKUP(H455,Feuil1!A2:Q837,7,TRUE)</f>
        <v>0.99709999999999999</v>
      </c>
      <c r="O455" s="7" t="str">
        <f>VLOOKUP(H455,Feuil1!A2:Q837,4,TRUE)</f>
        <v>1</v>
      </c>
      <c r="P455" s="7">
        <v>1824</v>
      </c>
      <c r="Q455" s="7">
        <v>1822</v>
      </c>
      <c r="R455" s="49">
        <f>VLOOKUP(H455,'Relevé T2_2019'!A2:G835,7,TRUE)</f>
        <v>0.99329999999999996</v>
      </c>
      <c r="S455" s="8">
        <v>0.99890350877193002</v>
      </c>
      <c r="T455" s="8">
        <f>VLOOKUP(H455,'Relevé T4_2018'!A2:G835,7,TRUE)</f>
        <v>0.45033557046979905</v>
      </c>
      <c r="U455" s="8">
        <f t="shared" si="21"/>
        <v>0.54856793830213091</v>
      </c>
      <c r="V455" s="8">
        <f t="shared" si="22"/>
        <v>0.54676442953020099</v>
      </c>
      <c r="W455" s="7">
        <v>1733</v>
      </c>
      <c r="X455" s="7">
        <f>VLOOKUP(H455,'Relevé T2_2019'!A2:L837,11,TRUE)</f>
        <v>1506</v>
      </c>
      <c r="Y455" s="60">
        <f>VLOOKUP(H455,Feuil1!A2:Q837,11,TRUE)</f>
        <v>1702</v>
      </c>
      <c r="Z455" s="60">
        <f t="shared" si="23"/>
        <v>4941</v>
      </c>
      <c r="AA455" s="14">
        <v>-4.8847420417124102E-2</v>
      </c>
      <c r="AB455" s="14">
        <f>VLOOKUP(H455,'Relevé T2_2019'!A2:L837,12,TRUE)</f>
        <v>-0.27561327559999999</v>
      </c>
      <c r="AC455" s="56">
        <f>VLOOKUP(H455,Feuil1!A2:Q837,12,TRUE)</f>
        <v>-0.37632832539391697</v>
      </c>
    </row>
    <row r="456" spans="1:48" x14ac:dyDescent="0.25">
      <c r="A456" s="5" t="s">
        <v>12</v>
      </c>
      <c r="B456" s="5" t="str">
        <f>VLOOKUP(C456,'Correspondance DEP_REGION'!1:102,2,FALSE)</f>
        <v>ILE-DE-FRANCE</v>
      </c>
      <c r="C456" s="5" t="s">
        <v>134</v>
      </c>
      <c r="D456" s="6" t="s">
        <v>135</v>
      </c>
      <c r="E456" s="6" t="s">
        <v>1892</v>
      </c>
      <c r="F456" s="6" t="s">
        <v>347</v>
      </c>
      <c r="G456" s="5" t="s">
        <v>1893</v>
      </c>
      <c r="H456" s="23">
        <v>26920136400016</v>
      </c>
      <c r="I456" s="5" t="s">
        <v>38</v>
      </c>
      <c r="J456" s="5" t="s">
        <v>19</v>
      </c>
      <c r="K456" s="5"/>
      <c r="L456" s="53">
        <f>VLOOKUP(H456,Feuil1!A2:Q837,5,TRUE)</f>
        <v>1082</v>
      </c>
      <c r="M456" s="5">
        <f>VLOOKUP(H456,Feuil1!A2:Q837,6,TRUE)</f>
        <v>1081</v>
      </c>
      <c r="N456" s="49">
        <f>VLOOKUP(H456,Feuil1!A2:Q837,7,TRUE)</f>
        <v>0.99909999999999999</v>
      </c>
      <c r="O456" s="7" t="str">
        <f>VLOOKUP(H456,Feuil1!A2:Q837,4,TRUE)</f>
        <v>1</v>
      </c>
      <c r="P456" s="7">
        <v>583</v>
      </c>
      <c r="Q456" s="7">
        <v>559</v>
      </c>
      <c r="R456" s="49">
        <f>VLOOKUP(H456,'Relevé T2_2019'!A2:G835,7,TRUE)</f>
        <v>0.99370000000000003</v>
      </c>
      <c r="S456" s="8">
        <v>0.95883361921097798</v>
      </c>
      <c r="T456" s="8">
        <f>VLOOKUP(H456,'Relevé T4_2018'!A2:G835,7,TRUE)</f>
        <v>0.71276595744680804</v>
      </c>
      <c r="U456" s="8">
        <f t="shared" si="21"/>
        <v>0.24606766176416994</v>
      </c>
      <c r="V456" s="8">
        <f t="shared" si="22"/>
        <v>0.28633404255319195</v>
      </c>
      <c r="W456" s="7">
        <v>545</v>
      </c>
      <c r="X456" s="7">
        <f>VLOOKUP(H456,'Relevé T2_2019'!A2:L837,11,TRUE)</f>
        <v>460</v>
      </c>
      <c r="Y456" s="60">
        <f>VLOOKUP(H456,Feuil1!A2:Q837,11,TRUE)</f>
        <v>479</v>
      </c>
      <c r="Z456" s="60">
        <f t="shared" si="23"/>
        <v>1484</v>
      </c>
      <c r="AA456" s="14">
        <v>-2.5044722719141401E-2</v>
      </c>
      <c r="AB456" s="14">
        <f>VLOOKUP(H456,'Relevé T2_2019'!A2:L837,12,TRUE)</f>
        <v>-0.51731374610000003</v>
      </c>
      <c r="AC456" s="56">
        <f>VLOOKUP(H456,Feuil1!A2:Q837,12,TRUE)</f>
        <v>-0.55689176688251596</v>
      </c>
    </row>
    <row r="457" spans="1:48" ht="27.6" x14ac:dyDescent="0.25">
      <c r="A457" s="5" t="s">
        <v>12</v>
      </c>
      <c r="B457" s="5" t="str">
        <f>VLOOKUP(C457,'Correspondance DEP_REGION'!1:102,2,FALSE)</f>
        <v>ILE-DE-FRANCE</v>
      </c>
      <c r="C457" s="5" t="s">
        <v>134</v>
      </c>
      <c r="D457" s="6" t="s">
        <v>135</v>
      </c>
      <c r="E457" s="6" t="s">
        <v>1889</v>
      </c>
      <c r="F457" s="6" t="s">
        <v>1890</v>
      </c>
      <c r="G457" s="5" t="s">
        <v>1891</v>
      </c>
      <c r="H457" s="23">
        <v>26920133100015</v>
      </c>
      <c r="I457" s="5" t="s">
        <v>38</v>
      </c>
      <c r="J457" s="5" t="s">
        <v>19</v>
      </c>
      <c r="K457" s="5"/>
      <c r="L457" s="53">
        <f>VLOOKUP(H457,Feuil1!A2:Q837,5,TRUE)</f>
        <v>984</v>
      </c>
      <c r="M457" s="5">
        <f>VLOOKUP(H457,Feuil1!A2:Q837,6,TRUE)</f>
        <v>938</v>
      </c>
      <c r="N457" s="49">
        <f>VLOOKUP(H457,Feuil1!A2:Q837,7,TRUE)</f>
        <v>0.95330000000000004</v>
      </c>
      <c r="O457" s="7" t="str">
        <f>VLOOKUP(H457,Feuil1!A2:Q837,4,TRUE)</f>
        <v>1</v>
      </c>
      <c r="P457" s="7">
        <v>825</v>
      </c>
      <c r="Q457" s="7">
        <v>778</v>
      </c>
      <c r="R457" s="49">
        <f>VLOOKUP(H457,'Relevé T2_2019'!A2:G835,7,TRUE)</f>
        <v>0.93979999999999997</v>
      </c>
      <c r="S457" s="8">
        <v>0.943030303030303</v>
      </c>
      <c r="T457" s="8">
        <f>VLOOKUP(H457,'Relevé T4_2018'!A2:G835,7,TRUE)</f>
        <v>0.7605011053795141</v>
      </c>
      <c r="U457" s="8">
        <f t="shared" si="21"/>
        <v>0.1825291976507889</v>
      </c>
      <c r="V457" s="8">
        <f t="shared" si="22"/>
        <v>0.19279889462048594</v>
      </c>
      <c r="W457" s="7">
        <v>1234</v>
      </c>
      <c r="X457" s="7">
        <f>VLOOKUP(H457,'Relevé T2_2019'!A2:L837,11,TRUE)</f>
        <v>790</v>
      </c>
      <c r="Y457" s="60">
        <f>VLOOKUP(H457,Feuil1!A2:Q837,11,TRUE)</f>
        <v>970</v>
      </c>
      <c r="Z457" s="60">
        <f t="shared" si="23"/>
        <v>2994</v>
      </c>
      <c r="AA457" s="14">
        <v>0.58611825192802103</v>
      </c>
      <c r="AB457" s="14">
        <f>VLOOKUP(H457,'Relevé T2_2019'!A2:L837,12,TRUE)</f>
        <v>-0.40422322779999997</v>
      </c>
      <c r="AC457" s="56">
        <f>VLOOKUP(H457,Feuil1!A2:Q837,12,TRUE)</f>
        <v>3.4115138592750498E-2</v>
      </c>
    </row>
    <row r="458" spans="1:48" ht="27.6" x14ac:dyDescent="0.25">
      <c r="A458" s="5" t="s">
        <v>12</v>
      </c>
      <c r="B458" s="5" t="str">
        <f>VLOOKUP(C458,'Correspondance DEP_REGION'!1:102,2,FALSE)</f>
        <v>ILE-DE-FRANCE</v>
      </c>
      <c r="C458" s="5" t="s">
        <v>134</v>
      </c>
      <c r="D458" s="6" t="s">
        <v>135</v>
      </c>
      <c r="E458" s="6" t="s">
        <v>1887</v>
      </c>
      <c r="F458" s="6" t="s">
        <v>215</v>
      </c>
      <c r="G458" s="5" t="s">
        <v>1888</v>
      </c>
      <c r="H458" s="23">
        <v>26920097800063</v>
      </c>
      <c r="I458" s="5" t="s">
        <v>57</v>
      </c>
      <c r="J458" s="5" t="s">
        <v>19</v>
      </c>
      <c r="K458" s="5"/>
      <c r="L458" s="53">
        <f>VLOOKUP(H458,Feuil1!A2:Q837,5,TRUE)</f>
        <v>1063</v>
      </c>
      <c r="M458" s="5">
        <f>VLOOKUP(H458,Feuil1!A2:Q837,6,TRUE)</f>
        <v>1032</v>
      </c>
      <c r="N458" s="49">
        <f>VLOOKUP(H458,Feuil1!A2:Q837,7,TRUE)</f>
        <v>0.9708</v>
      </c>
      <c r="O458" s="7" t="str">
        <f>VLOOKUP(H458,Feuil1!A2:Q837,4,TRUE)</f>
        <v>1</v>
      </c>
      <c r="P458" s="7">
        <v>687</v>
      </c>
      <c r="Q458" s="7">
        <v>636</v>
      </c>
      <c r="R458" s="49">
        <f>VLOOKUP(H458,'Relevé T2_2019'!A2:G835,7,TRUE)</f>
        <v>0.95209999999999995</v>
      </c>
      <c r="S458" s="8">
        <v>0.92576419213973804</v>
      </c>
      <c r="T458" s="8">
        <f>VLOOKUP(H458,'Relevé T4_2018'!A2:G835,7,TRUE)</f>
        <v>0.96415552855407005</v>
      </c>
      <c r="U458" s="8">
        <f t="shared" si="21"/>
        <v>-3.8391336414332011E-2</v>
      </c>
      <c r="V458" s="8">
        <f t="shared" si="22"/>
        <v>6.6444714459299448E-3</v>
      </c>
      <c r="W458" s="7">
        <v>291</v>
      </c>
      <c r="X458" s="7">
        <f>VLOOKUP(H458,'Relevé T2_2019'!A2:L837,11,TRUE)</f>
        <v>251</v>
      </c>
      <c r="Y458" s="60">
        <f>VLOOKUP(H458,Feuil1!A2:Q837,11,TRUE)</f>
        <v>313</v>
      </c>
      <c r="Z458" s="60">
        <f t="shared" si="23"/>
        <v>855</v>
      </c>
      <c r="AA458" s="14">
        <v>-0.54245283018867896</v>
      </c>
      <c r="AB458" s="14">
        <f>VLOOKUP(H458,'Relevé T2_2019'!A2:L837,12,TRUE)</f>
        <v>-0.75701839299999996</v>
      </c>
      <c r="AC458" s="56">
        <f>VLOOKUP(H458,Feuil1!A2:Q837,12,TRUE)</f>
        <v>-0.69670542635658905</v>
      </c>
    </row>
    <row r="459" spans="1:48" x14ac:dyDescent="0.25">
      <c r="A459" s="5" t="s">
        <v>12</v>
      </c>
      <c r="B459" s="5" t="str">
        <f>VLOOKUP(C459,'Correspondance DEP_REGION'!1:102,2,FALSE)</f>
        <v>ILE-DE-FRANCE</v>
      </c>
      <c r="C459" s="5" t="s">
        <v>134</v>
      </c>
      <c r="D459" s="6" t="s">
        <v>135</v>
      </c>
      <c r="E459" s="6" t="s">
        <v>1900</v>
      </c>
      <c r="F459" s="6" t="s">
        <v>1738</v>
      </c>
      <c r="G459" s="5" t="s">
        <v>1901</v>
      </c>
      <c r="H459" s="23">
        <v>26920154700016</v>
      </c>
      <c r="I459" s="5" t="s">
        <v>38</v>
      </c>
      <c r="J459" s="5" t="s">
        <v>19</v>
      </c>
      <c r="K459" s="5" t="s">
        <v>9</v>
      </c>
      <c r="L459" s="53">
        <f>VLOOKUP(H459,Feuil1!A2:Q837,5,TRUE)</f>
        <v>4643</v>
      </c>
      <c r="M459" s="5">
        <f>VLOOKUP(H459,Feuil1!A2:Q837,6,TRUE)</f>
        <v>3853</v>
      </c>
      <c r="N459" s="49">
        <f>VLOOKUP(H459,Feuil1!A2:Q837,7,TRUE)</f>
        <v>0.82989999999999997</v>
      </c>
      <c r="O459" s="7" t="str">
        <f>VLOOKUP(H459,Feuil1!A2:Q837,4,TRUE)</f>
        <v>1</v>
      </c>
      <c r="P459" s="7">
        <v>3116</v>
      </c>
      <c r="Q459" s="7">
        <v>2477</v>
      </c>
      <c r="R459" s="49">
        <f>VLOOKUP(H459,'Relevé T2_2019'!A2:G835,7,TRUE)</f>
        <v>0.88819999999999999</v>
      </c>
      <c r="S459" s="8">
        <v>0.79492939666238804</v>
      </c>
      <c r="T459" s="8">
        <f>VLOOKUP(H459,'Relevé T4_2018'!A2:G835,7,TRUE)</f>
        <v>0.82534471437951407</v>
      </c>
      <c r="U459" s="8">
        <f t="shared" si="21"/>
        <v>-3.0415317717126023E-2</v>
      </c>
      <c r="V459" s="8">
        <f t="shared" si="22"/>
        <v>4.5552856204859049E-3</v>
      </c>
      <c r="W459" s="7">
        <v>2457</v>
      </c>
      <c r="X459" s="7">
        <f>VLOOKUP(H459,'Relevé T2_2019'!A2:L837,11,TRUE)</f>
        <v>2326</v>
      </c>
      <c r="Y459" s="60">
        <f>VLOOKUP(H459,Feuil1!A2:Q837,11,TRUE)</f>
        <v>2469</v>
      </c>
      <c r="Z459" s="60">
        <f t="shared" si="23"/>
        <v>7252</v>
      </c>
      <c r="AA459" s="14">
        <v>-8.0742834073476103E-3</v>
      </c>
      <c r="AB459" s="14">
        <f>VLOOKUP(H459,'Relevé T2_2019'!A2:L837,12,TRUE)</f>
        <v>-0.40221022870000001</v>
      </c>
      <c r="AC459" s="56">
        <f>VLOOKUP(H459,Feuil1!A2:Q837,12,TRUE)</f>
        <v>-0.35920062289125398</v>
      </c>
    </row>
    <row r="460" spans="1:48" ht="27.6" x14ac:dyDescent="0.25">
      <c r="A460" s="5" t="s">
        <v>12</v>
      </c>
      <c r="B460" s="5" t="str">
        <f>VLOOKUP(C460,'Correspondance DEP_REGION'!1:102,2,FALSE)</f>
        <v>ILE-DE-FRANCE</v>
      </c>
      <c r="C460" s="5" t="s">
        <v>13</v>
      </c>
      <c r="D460" s="6" t="s">
        <v>14</v>
      </c>
      <c r="E460" s="6" t="s">
        <v>315</v>
      </c>
      <c r="F460" s="6" t="s">
        <v>299</v>
      </c>
      <c r="G460" s="5" t="s">
        <v>1915</v>
      </c>
      <c r="H460" s="23">
        <v>26940111300015</v>
      </c>
      <c r="I460" s="5" t="s">
        <v>38</v>
      </c>
      <c r="J460" s="5" t="s">
        <v>19</v>
      </c>
      <c r="K460" s="5"/>
      <c r="L460" s="53">
        <f>VLOOKUP(H460,Feuil1!A2:Q837,5,TRUE)</f>
        <v>593</v>
      </c>
      <c r="M460" s="5">
        <f>VLOOKUP(H460,Feuil1!A2:Q837,6,TRUE)</f>
        <v>591</v>
      </c>
      <c r="N460" s="49">
        <f>VLOOKUP(H460,Feuil1!A2:Q837,7,TRUE)</f>
        <v>0.99660000000000004</v>
      </c>
      <c r="O460" s="7" t="str">
        <f>VLOOKUP(H460,Feuil1!A2:Q837,4,TRUE)</f>
        <v>1</v>
      </c>
      <c r="P460" s="7">
        <v>534</v>
      </c>
      <c r="Q460" s="7">
        <v>532</v>
      </c>
      <c r="R460" s="49">
        <f>VLOOKUP(H460,'Relevé T2_2019'!A2:G835,7,TRUE)</f>
        <v>0.9929</v>
      </c>
      <c r="S460" s="8">
        <v>0.99625468164793995</v>
      </c>
      <c r="T460" s="8">
        <f>VLOOKUP(H460,'Relevé T4_2018'!A2:G835,7,TRUE)</f>
        <v>0.9969879518072291</v>
      </c>
      <c r="U460" s="8">
        <f t="shared" si="21"/>
        <v>-7.3327015928914552E-4</v>
      </c>
      <c r="V460" s="8">
        <f t="shared" si="22"/>
        <v>-3.8795180722905886E-4</v>
      </c>
      <c r="W460" s="7">
        <v>362</v>
      </c>
      <c r="X460" s="7">
        <f>VLOOKUP(H460,'Relevé T2_2019'!A2:L837,11,TRUE)</f>
        <v>272</v>
      </c>
      <c r="Y460" s="60">
        <f>VLOOKUP(H460,Feuil1!A2:Q837,11,TRUE)</f>
        <v>287</v>
      </c>
      <c r="Z460" s="60">
        <f t="shared" si="23"/>
        <v>921</v>
      </c>
      <c r="AA460" s="14">
        <v>-0.31954887218045103</v>
      </c>
      <c r="AB460" s="14">
        <f>VLOOKUP(H460,'Relevé T2_2019'!A2:L837,12,TRUE)</f>
        <v>-0.60919540230000002</v>
      </c>
      <c r="AC460" s="56">
        <f>VLOOKUP(H460,Feuil1!A2:Q837,12,TRUE)</f>
        <v>-0.51438240270727598</v>
      </c>
    </row>
    <row r="461" spans="1:48" x14ac:dyDescent="0.25">
      <c r="A461" s="5" t="s">
        <v>12</v>
      </c>
      <c r="B461" s="5" t="str">
        <f>VLOOKUP(C461,'Correspondance DEP_REGION'!1:102,2,FALSE)</f>
        <v>ILE-DE-FRANCE</v>
      </c>
      <c r="C461" s="5" t="s">
        <v>13</v>
      </c>
      <c r="D461" s="6" t="s">
        <v>14</v>
      </c>
      <c r="E461" s="6" t="s">
        <v>315</v>
      </c>
      <c r="F461" s="6" t="s">
        <v>316</v>
      </c>
      <c r="G461" s="5" t="s">
        <v>317</v>
      </c>
      <c r="H461" s="23">
        <v>20008210500012</v>
      </c>
      <c r="I461" s="5" t="s">
        <v>18</v>
      </c>
      <c r="J461" s="5"/>
      <c r="K461" s="5"/>
      <c r="L461" s="53">
        <f>VLOOKUP(H461,Feuil1!A2:Q837,5,TRUE)</f>
        <v>7903</v>
      </c>
      <c r="M461" s="5">
        <f>VLOOKUP(H461,Feuil1!A2:Q837,6,TRUE)</f>
        <v>888</v>
      </c>
      <c r="N461" s="49">
        <f>VLOOKUP(H461,Feuil1!A2:Q837,7,TRUE)</f>
        <v>0.1124</v>
      </c>
      <c r="O461" s="7" t="str">
        <f>VLOOKUP(H461,Feuil1!A2:Q837,4,TRUE)</f>
        <v>0</v>
      </c>
      <c r="P461" s="7">
        <v>3716</v>
      </c>
      <c r="Q461" s="7">
        <v>89</v>
      </c>
      <c r="R461" s="49">
        <f>VLOOKUP(H461,'Relevé T2_2019'!A2:G835,7,TRUE)</f>
        <v>5.4800000000000001E-2</v>
      </c>
      <c r="S461" s="8">
        <v>2.39504843918192E-2</v>
      </c>
      <c r="T461" s="8">
        <f>VLOOKUP(H461,'Relevé T4_2018'!A2:G835,7,TRUE)</f>
        <v>6.4930162325405799E-2</v>
      </c>
      <c r="U461" s="8">
        <f t="shared" si="21"/>
        <v>-4.0979677933586603E-2</v>
      </c>
      <c r="V461" s="8">
        <f t="shared" si="22"/>
        <v>4.7469837674594201E-2</v>
      </c>
      <c r="W461" s="7">
        <v>2180</v>
      </c>
      <c r="X461" s="7">
        <f>VLOOKUP(H461,'Relevé T2_2019'!A2:L837,11,TRUE)</f>
        <v>3550</v>
      </c>
      <c r="Y461" s="60">
        <f>VLOOKUP(H461,Feuil1!A2:Q837,11,TRUE)</f>
        <v>4898</v>
      </c>
      <c r="Z461" s="60">
        <f t="shared" si="23"/>
        <v>10628</v>
      </c>
      <c r="AA461" s="14">
        <v>23.4943820224719</v>
      </c>
      <c r="AB461" s="14">
        <f>VLOOKUP(H461,'Relevé T2_2019'!A2:L837,12,TRUE)</f>
        <v>7.4523809524000004</v>
      </c>
      <c r="AC461" s="56">
        <f>VLOOKUP(H461,Feuil1!A2:Q837,12,TRUE)</f>
        <v>4.5157657657657699</v>
      </c>
    </row>
    <row r="462" spans="1:48" ht="27.6" x14ac:dyDescent="0.25">
      <c r="A462" s="5" t="s">
        <v>12</v>
      </c>
      <c r="B462" s="5" t="str">
        <f>VLOOKUP(C462,'Correspondance DEP_REGION'!1:102,2,FALSE)</f>
        <v>ILE-DE-FRANCE</v>
      </c>
      <c r="C462" s="5" t="s">
        <v>13</v>
      </c>
      <c r="D462" s="6" t="s">
        <v>14</v>
      </c>
      <c r="E462" s="6" t="s">
        <v>15</v>
      </c>
      <c r="F462" s="6" t="s">
        <v>16</v>
      </c>
      <c r="G462" s="5" t="s">
        <v>17</v>
      </c>
      <c r="H462" s="23">
        <v>18003601400017</v>
      </c>
      <c r="I462" s="5" t="s">
        <v>18</v>
      </c>
      <c r="J462" s="5" t="s">
        <v>19</v>
      </c>
      <c r="K462" s="5"/>
      <c r="L462" s="53">
        <f>VLOOKUP(H462,Feuil1!A2:Q837,5,TRUE)</f>
        <v>4557</v>
      </c>
      <c r="M462" s="5">
        <f>VLOOKUP(H462,Feuil1!A2:Q837,6,TRUE)</f>
        <v>0</v>
      </c>
      <c r="N462" s="49">
        <f>VLOOKUP(H462,Feuil1!A2:Q837,7,TRUE)</f>
        <v>0</v>
      </c>
      <c r="O462" s="7" t="str">
        <f>VLOOKUP(H462,Feuil1!A2:Q837,4,TRUE)</f>
        <v>0</v>
      </c>
      <c r="P462" s="7">
        <v>2572</v>
      </c>
      <c r="Q462" s="7">
        <v>0</v>
      </c>
      <c r="R462" s="49">
        <f>VLOOKUP(H462,'Relevé T2_2019'!A2:G835,7,TRUE)</f>
        <v>0</v>
      </c>
      <c r="S462" s="8">
        <v>0</v>
      </c>
      <c r="T462" s="8">
        <f>VLOOKUP(H462,'Relevé T4_2018'!A2:G835,7,TRUE)</f>
        <v>0</v>
      </c>
      <c r="U462" s="8">
        <f t="shared" si="21"/>
        <v>0</v>
      </c>
      <c r="V462" s="8">
        <f t="shared" si="22"/>
        <v>0</v>
      </c>
      <c r="W462" s="7">
        <v>2088</v>
      </c>
      <c r="X462" s="7">
        <f>VLOOKUP(H462,'Relevé T2_2019'!A2:L837,11,TRUE)</f>
        <v>1866</v>
      </c>
      <c r="Y462" s="60">
        <f>VLOOKUP(H462,Feuil1!A2:Q837,11,TRUE)</f>
        <v>1867</v>
      </c>
      <c r="Z462" s="60">
        <f t="shared" si="23"/>
        <v>5821</v>
      </c>
      <c r="AA462" s="14">
        <v>2087</v>
      </c>
      <c r="AB462" s="14">
        <f>VLOOKUP(H462,'Relevé T2_2019'!A2:L837,12,TRUE)</f>
        <v>1865</v>
      </c>
      <c r="AC462" s="56">
        <f>VLOOKUP(H462,Feuil1!A2:Q837,12,TRUE)</f>
        <v>1867</v>
      </c>
      <c r="AV462" s="4">
        <f>IF(AND(AD462="A",J462="E"),1,0)</f>
        <v>0</v>
      </c>
    </row>
    <row r="463" spans="1:48" ht="27.6" x14ac:dyDescent="0.25">
      <c r="A463" s="5" t="s">
        <v>12</v>
      </c>
      <c r="B463" s="5" t="str">
        <f>VLOOKUP(C463,'Correspondance DEP_REGION'!1:102,2,FALSE)</f>
        <v>ILE-DE-FRANCE</v>
      </c>
      <c r="C463" s="5" t="s">
        <v>13</v>
      </c>
      <c r="D463" s="6" t="s">
        <v>14</v>
      </c>
      <c r="E463" s="6" t="s">
        <v>1894</v>
      </c>
      <c r="F463" s="6" t="s">
        <v>1895</v>
      </c>
      <c r="G463" s="5" t="s">
        <v>1896</v>
      </c>
      <c r="H463" s="23">
        <v>26920138000012</v>
      </c>
      <c r="I463" s="5" t="s">
        <v>38</v>
      </c>
      <c r="J463" s="5" t="s">
        <v>19</v>
      </c>
      <c r="K463" s="5"/>
      <c r="L463" s="53">
        <f>VLOOKUP(H463,Feuil1!A2:Q837,5,TRUE)</f>
        <v>1592</v>
      </c>
      <c r="M463" s="5">
        <f>VLOOKUP(H463,Feuil1!A2:Q837,6,TRUE)</f>
        <v>0</v>
      </c>
      <c r="N463" s="49">
        <f>VLOOKUP(H463,Feuil1!A2:Q837,7,TRUE)</f>
        <v>0</v>
      </c>
      <c r="O463" s="7" t="str">
        <f>VLOOKUP(H463,Feuil1!A2:Q837,4,TRUE)</f>
        <v>0</v>
      </c>
      <c r="P463" s="7">
        <v>1392</v>
      </c>
      <c r="Q463" s="7">
        <v>0</v>
      </c>
      <c r="R463" s="49">
        <f>VLOOKUP(H463,'Relevé T2_2019'!A2:G835,7,TRUE)</f>
        <v>0</v>
      </c>
      <c r="S463" s="8">
        <v>0</v>
      </c>
      <c r="T463" s="8">
        <f>VLOOKUP(H463,'Relevé T4_2018'!A2:G835,7,TRUE)</f>
        <v>0</v>
      </c>
      <c r="U463" s="8">
        <f t="shared" si="21"/>
        <v>0</v>
      </c>
      <c r="V463" s="8">
        <f t="shared" si="22"/>
        <v>0</v>
      </c>
      <c r="W463" s="7">
        <v>1318</v>
      </c>
      <c r="X463" s="7">
        <f>VLOOKUP(H463,'Relevé T2_2019'!A2:L837,11,TRUE)</f>
        <v>1055</v>
      </c>
      <c r="Y463" s="60">
        <f>VLOOKUP(H463,Feuil1!A2:Q837,11,TRUE)</f>
        <v>1241</v>
      </c>
      <c r="Z463" s="60">
        <f t="shared" si="23"/>
        <v>3614</v>
      </c>
      <c r="AA463" s="14">
        <v>1317</v>
      </c>
      <c r="AB463" s="14">
        <f>VLOOKUP(H463,'Relevé T2_2019'!A2:L837,12,TRUE)</f>
        <v>1054</v>
      </c>
      <c r="AC463" s="56">
        <f>VLOOKUP(H463,Feuil1!A2:Q837,12,TRUE)</f>
        <v>1241</v>
      </c>
    </row>
    <row r="464" spans="1:48" x14ac:dyDescent="0.25">
      <c r="A464" s="5" t="s">
        <v>12</v>
      </c>
      <c r="B464" s="5" t="str">
        <f>VLOOKUP(C464,'Correspondance DEP_REGION'!1:102,2,FALSE)</f>
        <v>ILE-DE-FRANCE</v>
      </c>
      <c r="C464" s="5" t="s">
        <v>287</v>
      </c>
      <c r="D464" s="6" t="s">
        <v>288</v>
      </c>
      <c r="E464" s="6" t="s">
        <v>1702</v>
      </c>
      <c r="F464" s="6" t="s">
        <v>915</v>
      </c>
      <c r="G464" s="5" t="s">
        <v>1703</v>
      </c>
      <c r="H464" s="23">
        <v>26770005200298</v>
      </c>
      <c r="I464" s="5" t="s">
        <v>57</v>
      </c>
      <c r="J464" s="5" t="s">
        <v>19</v>
      </c>
      <c r="K464" s="5" t="s">
        <v>9</v>
      </c>
      <c r="L464" s="53">
        <f>VLOOKUP(H464,Feuil1!A2:Q837,5,TRUE)</f>
        <v>5714</v>
      </c>
      <c r="M464" s="5">
        <f>VLOOKUP(H464,Feuil1!A2:Q837,6,TRUE)</f>
        <v>5690</v>
      </c>
      <c r="N464" s="49">
        <f>VLOOKUP(H464,Feuil1!A2:Q837,7,TRUE)</f>
        <v>0.99580000000000002</v>
      </c>
      <c r="O464" s="7" t="str">
        <f>VLOOKUP(H464,Feuil1!A2:Q837,4,TRUE)</f>
        <v>1</v>
      </c>
      <c r="P464" s="7">
        <v>2736</v>
      </c>
      <c r="Q464" s="7">
        <v>2713</v>
      </c>
      <c r="R464" s="49">
        <f>VLOOKUP(H464,'Relevé T2_2019'!A2:G835,7,TRUE)</f>
        <v>0.99380000000000002</v>
      </c>
      <c r="S464" s="8">
        <v>0.99159356725146197</v>
      </c>
      <c r="T464" s="8">
        <f>VLOOKUP(H464,'Relevé T4_2018'!A2:G835,7,TRUE)</f>
        <v>0.24704455895725999</v>
      </c>
      <c r="U464" s="8">
        <f t="shared" si="21"/>
        <v>0.74454900829420201</v>
      </c>
      <c r="V464" s="8">
        <f t="shared" si="22"/>
        <v>0.74875544104274006</v>
      </c>
      <c r="W464" s="7">
        <v>1374</v>
      </c>
      <c r="X464" s="7">
        <f>VLOOKUP(H464,'Relevé T2_2019'!A2:L837,11,TRUE)</f>
        <v>1620</v>
      </c>
      <c r="Y464" s="60">
        <f>VLOOKUP(H464,Feuil1!A2:Q837,11,TRUE)</f>
        <v>2002</v>
      </c>
      <c r="Z464" s="60">
        <f t="shared" si="23"/>
        <v>4996</v>
      </c>
      <c r="AA464" s="14">
        <v>-0.493549576115002</v>
      </c>
      <c r="AB464" s="14">
        <f>VLOOKUP(H464,'Relevé T2_2019'!A2:L837,12,TRUE)</f>
        <v>-0.71230687270000004</v>
      </c>
      <c r="AC464" s="56">
        <f>VLOOKUP(H464,Feuil1!A2:Q837,12,TRUE)</f>
        <v>-0.64815465729349697</v>
      </c>
    </row>
    <row r="465" spans="1:29" x14ac:dyDescent="0.25">
      <c r="A465" s="5" t="s">
        <v>12</v>
      </c>
      <c r="B465" s="5" t="str">
        <f>VLOOKUP(C465,'Correspondance DEP_REGION'!1:102,2,FALSE)</f>
        <v>ILE-DE-FRANCE</v>
      </c>
      <c r="C465" s="5" t="s">
        <v>287</v>
      </c>
      <c r="D465" s="6" t="s">
        <v>288</v>
      </c>
      <c r="E465" s="6" t="s">
        <v>1704</v>
      </c>
      <c r="F465" s="6" t="s">
        <v>104</v>
      </c>
      <c r="G465" s="5" t="s">
        <v>1705</v>
      </c>
      <c r="H465" s="23">
        <v>26770008600023</v>
      </c>
      <c r="I465" s="5" t="s">
        <v>38</v>
      </c>
      <c r="J465" s="5" t="s">
        <v>19</v>
      </c>
      <c r="K465" s="5"/>
      <c r="L465" s="53">
        <f>VLOOKUP(H465,Feuil1!A2:Q837,5,TRUE)</f>
        <v>3493</v>
      </c>
      <c r="M465" s="5">
        <f>VLOOKUP(H465,Feuil1!A2:Q837,6,TRUE)</f>
        <v>3413</v>
      </c>
      <c r="N465" s="49">
        <f>VLOOKUP(H465,Feuil1!A2:Q837,7,TRUE)</f>
        <v>0.97709999999999997</v>
      </c>
      <c r="O465" s="7" t="str">
        <f>VLOOKUP(H465,Feuil1!A2:Q837,4,TRUE)</f>
        <v>1</v>
      </c>
      <c r="P465" s="7">
        <v>2135</v>
      </c>
      <c r="Q465" s="7">
        <v>2055</v>
      </c>
      <c r="R465" s="49">
        <f>VLOOKUP(H465,'Relevé T2_2019'!A2:G835,7,TRUE)</f>
        <v>0.97919999999999996</v>
      </c>
      <c r="S465" s="8">
        <v>0.96252927400468402</v>
      </c>
      <c r="T465" s="8">
        <f>VLOOKUP(H465,'Relevé T4_2018'!A2:G835,7,TRUE)</f>
        <v>0.91446028513238309</v>
      </c>
      <c r="U465" s="8">
        <f t="shared" si="21"/>
        <v>4.8068988872300933E-2</v>
      </c>
      <c r="V465" s="8">
        <f t="shared" si="22"/>
        <v>6.263971486761688E-2</v>
      </c>
      <c r="W465" s="7">
        <v>2454</v>
      </c>
      <c r="X465" s="7">
        <f>VLOOKUP(H465,'Relevé T2_2019'!A2:L837,11,TRUE)</f>
        <v>2282</v>
      </c>
      <c r="Y465" s="60">
        <f>VLOOKUP(H465,Feuil1!A2:Q837,11,TRUE)</f>
        <v>2408</v>
      </c>
      <c r="Z465" s="60">
        <f t="shared" si="23"/>
        <v>7144</v>
      </c>
      <c r="AA465" s="14">
        <v>0.19416058394160601</v>
      </c>
      <c r="AB465" s="14">
        <f>VLOOKUP(H465,'Relevé T2_2019'!A2:L837,12,TRUE)</f>
        <v>-0.35463800899999998</v>
      </c>
      <c r="AC465" s="56">
        <f>VLOOKUP(H465,Feuil1!A2:Q837,12,TRUE)</f>
        <v>-0.294462349838851</v>
      </c>
    </row>
    <row r="466" spans="1:29" x14ac:dyDescent="0.25">
      <c r="A466" s="5" t="s">
        <v>12</v>
      </c>
      <c r="B466" s="5" t="str">
        <f>VLOOKUP(C466,'Correspondance DEP_REGION'!1:102,2,FALSE)</f>
        <v>ILE-DE-FRANCE</v>
      </c>
      <c r="C466" s="5" t="s">
        <v>287</v>
      </c>
      <c r="D466" s="6" t="s">
        <v>288</v>
      </c>
      <c r="E466" s="6" t="s">
        <v>289</v>
      </c>
      <c r="F466" s="6" t="s">
        <v>98</v>
      </c>
      <c r="G466" s="5" t="s">
        <v>290</v>
      </c>
      <c r="H466" s="23">
        <v>20006345100013</v>
      </c>
      <c r="I466" s="5" t="s">
        <v>38</v>
      </c>
      <c r="J466" s="5" t="s">
        <v>19</v>
      </c>
      <c r="K466" s="5"/>
      <c r="L466" s="53">
        <f>VLOOKUP(H466,Feuil1!A2:Q837,5,TRUE)</f>
        <v>6929</v>
      </c>
      <c r="M466" s="5">
        <f>VLOOKUP(H466,Feuil1!A2:Q837,6,TRUE)</f>
        <v>0</v>
      </c>
      <c r="N466" s="49">
        <f>VLOOKUP(H466,Feuil1!A2:Q837,7,TRUE)</f>
        <v>0</v>
      </c>
      <c r="O466" s="7" t="str">
        <f>VLOOKUP(H466,Feuil1!A2:Q837,4,TRUE)</f>
        <v>0</v>
      </c>
      <c r="P466" s="7">
        <v>3868</v>
      </c>
      <c r="Q466" s="7">
        <v>0</v>
      </c>
      <c r="R466" s="49">
        <f>VLOOKUP(H466,'Relevé T2_2019'!A2:G835,7,TRUE)</f>
        <v>0</v>
      </c>
      <c r="S466" s="8">
        <v>0</v>
      </c>
      <c r="T466" s="8">
        <f>VLOOKUP(H466,'Relevé T4_2018'!A2:G835,7,TRUE)</f>
        <v>0</v>
      </c>
      <c r="U466" s="8">
        <f t="shared" si="21"/>
        <v>0</v>
      </c>
      <c r="V466" s="8">
        <f t="shared" si="22"/>
        <v>0</v>
      </c>
      <c r="W466" s="7">
        <v>4834</v>
      </c>
      <c r="X466" s="7">
        <f>VLOOKUP(H466,'Relevé T2_2019'!A2:L837,11,TRUE)</f>
        <v>3574</v>
      </c>
      <c r="Y466" s="60">
        <f>VLOOKUP(H466,Feuil1!A2:Q837,11,TRUE)</f>
        <v>4085</v>
      </c>
      <c r="Z466" s="60">
        <f t="shared" si="23"/>
        <v>12493</v>
      </c>
      <c r="AA466" s="14">
        <v>4833</v>
      </c>
      <c r="AB466" s="14">
        <f>VLOOKUP(H466,'Relevé T2_2019'!A2:L837,12,TRUE)</f>
        <v>3573</v>
      </c>
      <c r="AC466" s="56">
        <f>VLOOKUP(H466,Feuil1!A2:Q837,12,TRUE)</f>
        <v>4085</v>
      </c>
    </row>
    <row r="467" spans="1:29" x14ac:dyDescent="0.25">
      <c r="A467" s="5" t="s">
        <v>12</v>
      </c>
      <c r="B467" s="5" t="str">
        <f>VLOOKUP(C467,'Correspondance DEP_REGION'!1:102,2,FALSE)</f>
        <v>ILE-DE-FRANCE</v>
      </c>
      <c r="C467" s="5" t="s">
        <v>287</v>
      </c>
      <c r="D467" s="6" t="s">
        <v>288</v>
      </c>
      <c r="E467" s="6" t="s">
        <v>291</v>
      </c>
      <c r="F467" s="6" t="s">
        <v>63</v>
      </c>
      <c r="G467" s="5" t="s">
        <v>292</v>
      </c>
      <c r="H467" s="23">
        <v>20006347700018</v>
      </c>
      <c r="I467" s="5" t="s">
        <v>50</v>
      </c>
      <c r="J467" s="5" t="s">
        <v>19</v>
      </c>
      <c r="K467" s="5" t="s">
        <v>9</v>
      </c>
      <c r="L467" s="53">
        <f>VLOOKUP(H467,Feuil1!A2:Q837,5,TRUE)</f>
        <v>18125</v>
      </c>
      <c r="M467" s="5">
        <f>VLOOKUP(H467,Feuil1!A2:Q837,6,TRUE)</f>
        <v>17919</v>
      </c>
      <c r="N467" s="49">
        <f>VLOOKUP(H467,Feuil1!A2:Q837,7,TRUE)</f>
        <v>0.98860000000000003</v>
      </c>
      <c r="O467" s="7" t="str">
        <f>VLOOKUP(H467,Feuil1!A2:Q837,4,TRUE)</f>
        <v>1</v>
      </c>
      <c r="P467" s="7">
        <v>6906</v>
      </c>
      <c r="Q467" s="7">
        <v>0</v>
      </c>
      <c r="R467" s="49">
        <f>VLOOKUP(H467,'Relevé T2_2019'!A2:G835,7,TRUE)</f>
        <v>7.1000000000000004E-3</v>
      </c>
      <c r="S467" s="8">
        <v>0</v>
      </c>
      <c r="T467" s="8">
        <f>VLOOKUP(H467,'Relevé T4_2018'!A2:G835,7,TRUE)</f>
        <v>0</v>
      </c>
      <c r="U467" s="8">
        <f t="shared" si="21"/>
        <v>0</v>
      </c>
      <c r="V467" s="8">
        <f t="shared" si="22"/>
        <v>0.98860000000000003</v>
      </c>
      <c r="W467" s="7">
        <v>11325</v>
      </c>
      <c r="X467" s="7">
        <f>VLOOKUP(H467,'Relevé T2_2019'!A2:L837,11,TRUE)</f>
        <v>10474</v>
      </c>
      <c r="Y467" s="60">
        <f>VLOOKUP(H467,Feuil1!A2:Q837,11,TRUE)</f>
        <v>11450</v>
      </c>
      <c r="Z467" s="60">
        <f t="shared" si="23"/>
        <v>33249</v>
      </c>
      <c r="AA467" s="14">
        <v>11324</v>
      </c>
      <c r="AB467" s="14">
        <f>VLOOKUP(H467,'Relevé T2_2019'!A2:L837,12,TRUE)</f>
        <v>85.561983471100007</v>
      </c>
      <c r="AC467" s="56">
        <f>VLOOKUP(H467,Feuil1!A2:Q837,12,TRUE)</f>
        <v>-0.36101344941123897</v>
      </c>
    </row>
    <row r="468" spans="1:29" ht="27.6" x14ac:dyDescent="0.25">
      <c r="A468" s="5" t="s">
        <v>12</v>
      </c>
      <c r="B468" s="5" t="str">
        <f>VLOOKUP(C468,'Correspondance DEP_REGION'!1:102,2,FALSE)</f>
        <v>ILE-DE-FRANCE</v>
      </c>
      <c r="C468" s="5" t="s">
        <v>82</v>
      </c>
      <c r="D468" s="6" t="s">
        <v>83</v>
      </c>
      <c r="E468" s="6" t="s">
        <v>1909</v>
      </c>
      <c r="F468" s="6" t="s">
        <v>1910</v>
      </c>
      <c r="G468" s="5" t="s">
        <v>1911</v>
      </c>
      <c r="H468" s="23">
        <v>26930261800013</v>
      </c>
      <c r="I468" s="5" t="s">
        <v>57</v>
      </c>
      <c r="J468" s="5" t="s">
        <v>19</v>
      </c>
      <c r="K468" s="5"/>
      <c r="L468" s="53">
        <f>VLOOKUP(H468,Feuil1!A2:Q837,5,TRUE)</f>
        <v>4081</v>
      </c>
      <c r="M468" s="5">
        <f>VLOOKUP(H468,Feuil1!A2:Q837,6,TRUE)</f>
        <v>4018</v>
      </c>
      <c r="N468" s="49">
        <f>VLOOKUP(H468,Feuil1!A2:Q837,7,TRUE)</f>
        <v>0.98460000000000003</v>
      </c>
      <c r="O468" s="7" t="str">
        <f>VLOOKUP(H468,Feuil1!A2:Q837,4,TRUE)</f>
        <v>1</v>
      </c>
      <c r="P468" s="7">
        <v>3838</v>
      </c>
      <c r="Q468" s="7">
        <v>3777</v>
      </c>
      <c r="R468" s="49">
        <f>VLOOKUP(H468,'Relevé T2_2019'!A2:G835,7,TRUE)</f>
        <v>0.98450000000000004</v>
      </c>
      <c r="S468" s="8">
        <v>0.98410630536737898</v>
      </c>
      <c r="T468" s="8">
        <f>VLOOKUP(H468,'Relevé T4_2018'!A2:G835,7,TRUE)</f>
        <v>0.96052398654629112</v>
      </c>
      <c r="U468" s="8">
        <f t="shared" si="21"/>
        <v>2.3582318821087855E-2</v>
      </c>
      <c r="V468" s="8">
        <f t="shared" si="22"/>
        <v>2.4076013453708911E-2</v>
      </c>
      <c r="W468" s="7">
        <v>3043</v>
      </c>
      <c r="X468" s="7">
        <f>VLOOKUP(H468,'Relevé T2_2019'!A2:L837,11,TRUE)</f>
        <v>2600</v>
      </c>
      <c r="Y468" s="60">
        <f>VLOOKUP(H468,Feuil1!A2:Q837,11,TRUE)</f>
        <v>2838</v>
      </c>
      <c r="Z468" s="60">
        <f t="shared" si="23"/>
        <v>8481</v>
      </c>
      <c r="AA468" s="14">
        <v>-0.19433412761450899</v>
      </c>
      <c r="AB468" s="14">
        <f>VLOOKUP(H468,'Relevé T2_2019'!A2:L837,12,TRUE)</f>
        <v>-0.35929029080000002</v>
      </c>
      <c r="AC468" s="56">
        <f>VLOOKUP(H468,Feuil1!A2:Q837,12,TRUE)</f>
        <v>-0.293678446988552</v>
      </c>
    </row>
    <row r="469" spans="1:29" x14ac:dyDescent="0.25">
      <c r="A469" s="5" t="s">
        <v>12</v>
      </c>
      <c r="B469" s="5" t="str">
        <f>VLOOKUP(C469,'Correspondance DEP_REGION'!1:102,2,FALSE)</f>
        <v>ILE-DE-FRANCE</v>
      </c>
      <c r="C469" s="5" t="s">
        <v>82</v>
      </c>
      <c r="D469" s="6" t="s">
        <v>83</v>
      </c>
      <c r="E469" s="6" t="s">
        <v>1904</v>
      </c>
      <c r="F469" s="6" t="s">
        <v>1905</v>
      </c>
      <c r="G469" s="5" t="s">
        <v>1906</v>
      </c>
      <c r="H469" s="23">
        <v>26930101600011</v>
      </c>
      <c r="I469" s="5" t="s">
        <v>50</v>
      </c>
      <c r="J469" s="5" t="s">
        <v>19</v>
      </c>
      <c r="K469" s="5" t="s">
        <v>9</v>
      </c>
      <c r="L469" s="53">
        <f>VLOOKUP(H469,Feuil1!A2:Q837,5,TRUE)</f>
        <v>7533</v>
      </c>
      <c r="M469" s="5">
        <f>VLOOKUP(H469,Feuil1!A2:Q837,6,TRUE)</f>
        <v>7512</v>
      </c>
      <c r="N469" s="49">
        <f>VLOOKUP(H469,Feuil1!A2:Q837,7,TRUE)</f>
        <v>0.99719999999999998</v>
      </c>
      <c r="O469" s="7" t="str">
        <f>VLOOKUP(H469,Feuil1!A2:Q837,4,TRUE)</f>
        <v>1</v>
      </c>
      <c r="P469" s="7">
        <v>3917</v>
      </c>
      <c r="Q469" s="7">
        <v>768</v>
      </c>
      <c r="R469" s="49">
        <f>VLOOKUP(H469,'Relevé T2_2019'!A2:G835,7,TRUE)</f>
        <v>0.51190000000000002</v>
      </c>
      <c r="S469" s="8">
        <v>0.19606841970896099</v>
      </c>
      <c r="T469" s="8">
        <f>VLOOKUP(H469,'Relevé T4_2018'!A2:G835,7,TRUE)</f>
        <v>9.1448931116389492E-2</v>
      </c>
      <c r="U469" s="8">
        <f t="shared" si="21"/>
        <v>0.1046194885925715</v>
      </c>
      <c r="V469" s="8">
        <f t="shared" si="22"/>
        <v>0.90575106888361046</v>
      </c>
      <c r="W469" s="7">
        <v>4478</v>
      </c>
      <c r="X469" s="7">
        <f>VLOOKUP(H469,'Relevé T2_2019'!A2:L837,11,TRUE)</f>
        <v>3829</v>
      </c>
      <c r="Y469" s="60">
        <f>VLOOKUP(H469,Feuil1!A2:Q837,11,TRUE)</f>
        <v>4218</v>
      </c>
      <c r="Z469" s="60">
        <f t="shared" si="23"/>
        <v>12525</v>
      </c>
      <c r="AA469" s="14">
        <v>4.8307291666666696</v>
      </c>
      <c r="AB469" s="14">
        <f>VLOOKUP(H469,'Relevé T2_2019'!A2:L837,12,TRUE)</f>
        <v>1.8621973900000002E-2</v>
      </c>
      <c r="AC469" s="56">
        <f>VLOOKUP(H469,Feuil1!A2:Q837,12,TRUE)</f>
        <v>-0.43849840255591099</v>
      </c>
    </row>
    <row r="470" spans="1:29" ht="27.6" x14ac:dyDescent="0.25">
      <c r="A470" s="5" t="s">
        <v>12</v>
      </c>
      <c r="B470" s="5" t="str">
        <f>VLOOKUP(C470,'Correspondance DEP_REGION'!1:102,2,FALSE)</f>
        <v>ILE-DE-FRANCE</v>
      </c>
      <c r="C470" s="5" t="s">
        <v>82</v>
      </c>
      <c r="D470" s="6" t="s">
        <v>83</v>
      </c>
      <c r="E470" s="6" t="s">
        <v>1907</v>
      </c>
      <c r="F470" s="6" t="s">
        <v>1096</v>
      </c>
      <c r="G470" s="5" t="s">
        <v>1908</v>
      </c>
      <c r="H470" s="23">
        <v>26930116400019</v>
      </c>
      <c r="I470" s="5" t="s">
        <v>18</v>
      </c>
      <c r="J470" s="5" t="s">
        <v>19</v>
      </c>
      <c r="K470" s="5"/>
      <c r="L470" s="53">
        <f>VLOOKUP(H470,Feuil1!A2:Q837,5,TRUE)</f>
        <v>6757</v>
      </c>
      <c r="M470" s="5">
        <f>VLOOKUP(H470,Feuil1!A2:Q837,6,TRUE)</f>
        <v>2</v>
      </c>
      <c r="N470" s="49">
        <f>VLOOKUP(H470,Feuil1!A2:Q837,7,TRUE)</f>
        <v>2.9999999999999997E-4</v>
      </c>
      <c r="O470" s="7" t="str">
        <f>VLOOKUP(H470,Feuil1!A2:Q837,4,TRUE)</f>
        <v>0</v>
      </c>
      <c r="P470" s="7">
        <v>861</v>
      </c>
      <c r="Q470" s="7">
        <v>3</v>
      </c>
      <c r="R470" s="49">
        <f>VLOOKUP(H470,'Relevé T2_2019'!A2:G835,7,TRUE)</f>
        <v>1.1999999999999999E-3</v>
      </c>
      <c r="S470" s="8">
        <v>3.4843205574912901E-3</v>
      </c>
      <c r="T470" s="8">
        <f>VLOOKUP(H470,'Relevé T4_2018'!A2:G835,7,TRUE)</f>
        <v>3.5848718408316901E-4</v>
      </c>
      <c r="U470" s="8">
        <f t="shared" si="21"/>
        <v>3.125833373408121E-3</v>
      </c>
      <c r="V470" s="8">
        <f t="shared" si="22"/>
        <v>-5.8487184083169034E-5</v>
      </c>
      <c r="W470" s="7">
        <v>3784</v>
      </c>
      <c r="X470" s="7">
        <f>VLOOKUP(H470,'Relevé T2_2019'!A2:L837,11,TRUE)</f>
        <v>3139</v>
      </c>
      <c r="Y470" s="60">
        <f>VLOOKUP(H470,Feuil1!A2:Q837,11,TRUE)</f>
        <v>3389</v>
      </c>
      <c r="Z470" s="60">
        <f t="shared" si="23"/>
        <v>10312</v>
      </c>
      <c r="AA470" s="14">
        <v>1260.3333333333301</v>
      </c>
      <c r="AB470" s="14">
        <f>VLOOKUP(H470,'Relevé T2_2019'!A2:L837,12,TRUE)</f>
        <v>1045.3333333333001</v>
      </c>
      <c r="AC470" s="56">
        <f>VLOOKUP(H470,Feuil1!A2:Q837,12,TRUE)</f>
        <v>1693.5</v>
      </c>
    </row>
    <row r="471" spans="1:29" x14ac:dyDescent="0.25">
      <c r="A471" s="5" t="s">
        <v>12</v>
      </c>
      <c r="B471" s="5" t="str">
        <f>VLOOKUP(C471,'Correspondance DEP_REGION'!1:102,2,FALSE)</f>
        <v>ILE-DE-FRANCE</v>
      </c>
      <c r="C471" s="5" t="s">
        <v>82</v>
      </c>
      <c r="D471" s="6" t="s">
        <v>83</v>
      </c>
      <c r="E471" s="6" t="s">
        <v>1902</v>
      </c>
      <c r="F471" s="6" t="s">
        <v>1542</v>
      </c>
      <c r="G471" s="5" t="s">
        <v>1903</v>
      </c>
      <c r="H471" s="23">
        <v>26930093500013</v>
      </c>
      <c r="I471" s="5" t="s">
        <v>38</v>
      </c>
      <c r="J471" s="5" t="s">
        <v>19</v>
      </c>
      <c r="K471" s="5"/>
      <c r="L471" s="53">
        <f>VLOOKUP(H471,Feuil1!A2:Q837,5,TRUE)</f>
        <v>3068</v>
      </c>
      <c r="M471" s="5">
        <f>VLOOKUP(H471,Feuil1!A2:Q837,6,TRUE)</f>
        <v>3</v>
      </c>
      <c r="N471" s="49">
        <f>VLOOKUP(H471,Feuil1!A2:Q837,7,TRUE)</f>
        <v>1E-3</v>
      </c>
      <c r="O471" s="7" t="str">
        <f>VLOOKUP(H471,Feuil1!A2:Q837,4,TRUE)</f>
        <v>0</v>
      </c>
      <c r="P471" s="7">
        <v>2145</v>
      </c>
      <c r="Q471" s="7">
        <v>2</v>
      </c>
      <c r="R471" s="49">
        <f>VLOOKUP(H471,'Relevé T2_2019'!A2:G835,7,TRUE)</f>
        <v>8.9999999999999998E-4</v>
      </c>
      <c r="S471" s="8">
        <v>9.3240093240093197E-4</v>
      </c>
      <c r="T471" s="8">
        <f>VLOOKUP(H471,'Relevé T4_2018'!A2:G835,7,TRUE)</f>
        <v>0</v>
      </c>
      <c r="U471" s="8">
        <f t="shared" si="21"/>
        <v>9.3240093240093197E-4</v>
      </c>
      <c r="V471" s="8">
        <f t="shared" si="22"/>
        <v>1E-3</v>
      </c>
      <c r="W471" s="7">
        <v>2019</v>
      </c>
      <c r="X471" s="7">
        <f>VLOOKUP(H471,'Relevé T2_2019'!A2:L837,11,TRUE)</f>
        <v>1941</v>
      </c>
      <c r="Y471" s="60">
        <f>VLOOKUP(H471,Feuil1!A2:Q837,11,TRUE)</f>
        <v>2077</v>
      </c>
      <c r="Z471" s="60">
        <f t="shared" si="23"/>
        <v>6037</v>
      </c>
      <c r="AA471" s="14">
        <v>1008.5</v>
      </c>
      <c r="AB471" s="14">
        <f>VLOOKUP(H471,'Relevé T2_2019'!A2:L837,12,TRUE)</f>
        <v>646</v>
      </c>
      <c r="AC471" s="56">
        <f>VLOOKUP(H471,Feuil1!A2:Q837,12,TRUE)</f>
        <v>691.33333333333303</v>
      </c>
    </row>
    <row r="472" spans="1:29" ht="27.6" x14ac:dyDescent="0.25">
      <c r="A472" s="5" t="s">
        <v>12</v>
      </c>
      <c r="B472" s="5" t="str">
        <f>VLOOKUP(C472,'Correspondance DEP_REGION'!1:102,2,FALSE)</f>
        <v>ILE-DE-FRANCE</v>
      </c>
      <c r="C472" s="5" t="s">
        <v>82</v>
      </c>
      <c r="D472" s="6" t="s">
        <v>83</v>
      </c>
      <c r="E472" s="6" t="s">
        <v>84</v>
      </c>
      <c r="F472" s="6" t="s">
        <v>85</v>
      </c>
      <c r="G472" s="5" t="s">
        <v>86</v>
      </c>
      <c r="H472" s="23">
        <v>20001803400013</v>
      </c>
      <c r="I472" s="5" t="s">
        <v>18</v>
      </c>
      <c r="J472" s="5" t="s">
        <v>19</v>
      </c>
      <c r="K472" s="5" t="s">
        <v>9</v>
      </c>
      <c r="L472" s="53">
        <f>VLOOKUP(H472,Feuil1!A2:Q837,5,TRUE)</f>
        <v>5297</v>
      </c>
      <c r="M472" s="5">
        <f>VLOOKUP(H472,Feuil1!A2:Q837,6,TRUE)</f>
        <v>3</v>
      </c>
      <c r="N472" s="49">
        <f>VLOOKUP(H472,Feuil1!A2:Q837,7,TRUE)</f>
        <v>5.9999999999999995E-4</v>
      </c>
      <c r="O472" s="7" t="str">
        <f>VLOOKUP(H472,Feuil1!A2:Q837,4,TRUE)</f>
        <v>0</v>
      </c>
      <c r="P472" s="7">
        <v>4419</v>
      </c>
      <c r="Q472" s="7">
        <v>3</v>
      </c>
      <c r="R472" s="49">
        <f>VLOOKUP(H472,'Relevé T2_2019'!A2:G835,7,TRUE)</f>
        <v>5.9999999999999995E-4</v>
      </c>
      <c r="S472" s="8">
        <v>6.7888662593346897E-4</v>
      </c>
      <c r="T472" s="8">
        <f>VLOOKUP(H472,'Relevé T4_2018'!A2:G835,7,TRUE)</f>
        <v>4.2182227221597304E-4</v>
      </c>
      <c r="U472" s="8">
        <f t="shared" si="21"/>
        <v>2.5706435371749593E-4</v>
      </c>
      <c r="V472" s="8">
        <f t="shared" si="22"/>
        <v>1.781777277840269E-4</v>
      </c>
      <c r="W472" s="7">
        <v>5198</v>
      </c>
      <c r="X472" s="7">
        <f>VLOOKUP(H472,'Relevé T2_2019'!A2:L837,11,TRUE)</f>
        <v>4072</v>
      </c>
      <c r="Y472" s="60">
        <f>VLOOKUP(H472,Feuil1!A2:Q837,11,TRUE)</f>
        <v>4378</v>
      </c>
      <c r="Z472" s="60">
        <f t="shared" si="23"/>
        <v>13648</v>
      </c>
      <c r="AA472" s="14">
        <v>1731.6666666666699</v>
      </c>
      <c r="AB472" s="14">
        <f>VLOOKUP(H472,'Relevé T2_2019'!A2:L837,12,TRUE)</f>
        <v>1356.3333333333001</v>
      </c>
      <c r="AC472" s="56">
        <f>VLOOKUP(H472,Feuil1!A2:Q837,12,TRUE)</f>
        <v>1458.3333333333301</v>
      </c>
    </row>
    <row r="473" spans="1:29" x14ac:dyDescent="0.25">
      <c r="A473" s="5" t="s">
        <v>12</v>
      </c>
      <c r="B473" s="5" t="str">
        <f>VLOOKUP(C473,'Correspondance DEP_REGION'!1:102,2,FALSE)</f>
        <v>ILE-DE-FRANCE</v>
      </c>
      <c r="C473" s="5" t="s">
        <v>129</v>
      </c>
      <c r="D473" s="6" t="s">
        <v>130</v>
      </c>
      <c r="E473" s="6" t="s">
        <v>1916</v>
      </c>
      <c r="F473" s="6" t="s">
        <v>1917</v>
      </c>
      <c r="G473" s="5" t="s">
        <v>1918</v>
      </c>
      <c r="H473" s="23">
        <v>26940115400019</v>
      </c>
      <c r="I473" s="5" t="s">
        <v>57</v>
      </c>
      <c r="J473" s="5" t="s">
        <v>19</v>
      </c>
      <c r="K473" s="5" t="s">
        <v>9</v>
      </c>
      <c r="L473" s="53">
        <f>VLOOKUP(H473,Feuil1!A2:Q837,5,TRUE)</f>
        <v>6173</v>
      </c>
      <c r="M473" s="5">
        <f>VLOOKUP(H473,Feuil1!A2:Q837,6,TRUE)</f>
        <v>6115</v>
      </c>
      <c r="N473" s="49">
        <f>VLOOKUP(H473,Feuil1!A2:Q837,7,TRUE)</f>
        <v>0.99060000000000004</v>
      </c>
      <c r="O473" s="7" t="str">
        <f>VLOOKUP(H473,Feuil1!A2:Q837,4,TRUE)</f>
        <v>1</v>
      </c>
      <c r="P473" s="7">
        <v>3972</v>
      </c>
      <c r="Q473" s="7">
        <v>3913</v>
      </c>
      <c r="R473" s="49">
        <f>VLOOKUP(H473,'Relevé T2_2019'!A2:G835,7,TRUE)</f>
        <v>0.98950000000000005</v>
      </c>
      <c r="S473" s="8">
        <v>0.98514602215508595</v>
      </c>
      <c r="T473" s="8">
        <f>VLOOKUP(H473,'Relevé T4_2018'!A2:G835,7,TRUE)</f>
        <v>0.96210374639769403</v>
      </c>
      <c r="U473" s="8">
        <f t="shared" si="21"/>
        <v>2.3042275757391928E-2</v>
      </c>
      <c r="V473" s="8">
        <f t="shared" si="22"/>
        <v>2.849625360230601E-2</v>
      </c>
      <c r="W473" s="7">
        <v>5891</v>
      </c>
      <c r="X473" s="7">
        <f>VLOOKUP(H473,'Relevé T2_2019'!A2:L837,11,TRUE)</f>
        <v>4813</v>
      </c>
      <c r="Y473" s="60">
        <f>VLOOKUP(H473,Feuil1!A2:Q837,11,TRUE)</f>
        <v>5154</v>
      </c>
      <c r="Z473" s="60">
        <f t="shared" si="23"/>
        <v>15858</v>
      </c>
      <c r="AA473" s="14">
        <v>0.50549450549450603</v>
      </c>
      <c r="AB473" s="14">
        <f>VLOOKUP(H473,'Relevé T2_2019'!A2:L837,12,TRUE)</f>
        <v>-0.19996675529999999</v>
      </c>
      <c r="AC473" s="56">
        <f>VLOOKUP(H473,Feuil1!A2:Q837,12,TRUE)</f>
        <v>-0.157154538021259</v>
      </c>
    </row>
    <row r="474" spans="1:29" ht="27.6" x14ac:dyDescent="0.25">
      <c r="A474" s="5" t="s">
        <v>12</v>
      </c>
      <c r="B474" s="5" t="str">
        <f>VLOOKUP(C474,'Correspondance DEP_REGION'!1:102,2,FALSE)</f>
        <v>ILE-DE-FRANCE</v>
      </c>
      <c r="C474" s="5" t="s">
        <v>129</v>
      </c>
      <c r="D474" s="6" t="s">
        <v>130</v>
      </c>
      <c r="E474" s="6" t="s">
        <v>1912</v>
      </c>
      <c r="F474" s="6" t="s">
        <v>1913</v>
      </c>
      <c r="G474" s="5" t="s">
        <v>1914</v>
      </c>
      <c r="H474" s="23">
        <v>26940106300012</v>
      </c>
      <c r="I474" s="5" t="s">
        <v>38</v>
      </c>
      <c r="J474" s="5" t="s">
        <v>19</v>
      </c>
      <c r="K474" s="5" t="s">
        <v>9</v>
      </c>
      <c r="L474" s="53">
        <f>VLOOKUP(H474,Feuil1!A2:Q837,5,TRUE)</f>
        <v>3930</v>
      </c>
      <c r="M474" s="5">
        <f>VLOOKUP(H474,Feuil1!A2:Q837,6,TRUE)</f>
        <v>3845</v>
      </c>
      <c r="N474" s="49">
        <f>VLOOKUP(H474,Feuil1!A2:Q837,7,TRUE)</f>
        <v>0.97840000000000005</v>
      </c>
      <c r="O474" s="7" t="str">
        <f>VLOOKUP(H474,Feuil1!A2:Q837,4,TRUE)</f>
        <v>1</v>
      </c>
      <c r="P474" s="7">
        <v>3214</v>
      </c>
      <c r="Q474" s="7">
        <v>3130</v>
      </c>
      <c r="R474" s="49">
        <f>VLOOKUP(H474,'Relevé T2_2019'!A2:G835,7,TRUE)</f>
        <v>0.9829</v>
      </c>
      <c r="S474" s="8">
        <v>0.97386434349719997</v>
      </c>
      <c r="T474" s="8">
        <f>VLOOKUP(H474,'Relevé T4_2018'!A2:G835,7,TRUE)</f>
        <v>0.98036620339730907</v>
      </c>
      <c r="U474" s="8">
        <f t="shared" si="21"/>
        <v>-6.5018599001090971E-3</v>
      </c>
      <c r="V474" s="8">
        <f t="shared" si="22"/>
        <v>-1.9662033973090187E-3</v>
      </c>
      <c r="W474" s="7">
        <v>1891</v>
      </c>
      <c r="X474" s="7">
        <f>VLOOKUP(H474,'Relevé T2_2019'!A2:L837,11,TRUE)</f>
        <v>1908</v>
      </c>
      <c r="Y474" s="60">
        <f>VLOOKUP(H474,Feuil1!A2:Q837,11,TRUE)</f>
        <v>2211</v>
      </c>
      <c r="Z474" s="60">
        <f t="shared" si="23"/>
        <v>6010</v>
      </c>
      <c r="AA474" s="14">
        <v>-0.39584664536741199</v>
      </c>
      <c r="AB474" s="14">
        <f>VLOOKUP(H474,'Relevé T2_2019'!A2:L837,12,TRUE)</f>
        <v>-0.59447396389999996</v>
      </c>
      <c r="AC474" s="56">
        <f>VLOOKUP(H474,Feuil1!A2:Q837,12,TRUE)</f>
        <v>-0.42496749024707398</v>
      </c>
    </row>
    <row r="475" spans="1:29" x14ac:dyDescent="0.25">
      <c r="A475" s="5" t="s">
        <v>12</v>
      </c>
      <c r="B475" s="5" t="str">
        <f>VLOOKUP(C475,'Correspondance DEP_REGION'!1:102,2,FALSE)</f>
        <v>ILE-DE-FRANCE</v>
      </c>
      <c r="C475" s="5" t="s">
        <v>129</v>
      </c>
      <c r="D475" s="6" t="s">
        <v>130</v>
      </c>
      <c r="E475" s="6" t="s">
        <v>1921</v>
      </c>
      <c r="F475" s="6" t="s">
        <v>677</v>
      </c>
      <c r="G475" s="5" t="s">
        <v>1922</v>
      </c>
      <c r="H475" s="23">
        <v>26940134500013</v>
      </c>
      <c r="I475" s="5" t="s">
        <v>38</v>
      </c>
      <c r="J475" s="5" t="s">
        <v>19</v>
      </c>
      <c r="K475" s="5"/>
      <c r="L475" s="53">
        <f>VLOOKUP(H475,Feuil1!A2:Q837,5,TRUE)</f>
        <v>1864</v>
      </c>
      <c r="M475" s="5">
        <f>VLOOKUP(H475,Feuil1!A2:Q837,6,TRUE)</f>
        <v>1839</v>
      </c>
      <c r="N475" s="49">
        <f>VLOOKUP(H475,Feuil1!A2:Q837,7,TRUE)</f>
        <v>0.98660000000000003</v>
      </c>
      <c r="O475" s="7" t="str">
        <f>VLOOKUP(H475,Feuil1!A2:Q837,4,TRUE)</f>
        <v>1</v>
      </c>
      <c r="P475" s="7">
        <v>989</v>
      </c>
      <c r="Q475" s="7">
        <v>476</v>
      </c>
      <c r="R475" s="49">
        <f>VLOOKUP(H475,'Relevé T2_2019'!A2:G835,7,TRUE)</f>
        <v>0.81210000000000004</v>
      </c>
      <c r="S475" s="8">
        <v>0.48129423660262899</v>
      </c>
      <c r="T475" s="8">
        <f>VLOOKUP(H475,'Relevé T4_2018'!A2:G835,7,TRUE)</f>
        <v>0.11491829204006301</v>
      </c>
      <c r="U475" s="8">
        <f t="shared" si="21"/>
        <v>0.36637594456256595</v>
      </c>
      <c r="V475" s="8">
        <f t="shared" si="22"/>
        <v>0.87168170795993705</v>
      </c>
      <c r="W475" s="7">
        <v>1499</v>
      </c>
      <c r="X475" s="7">
        <f>VLOOKUP(H475,'Relevé T2_2019'!A2:L837,11,TRUE)</f>
        <v>1240</v>
      </c>
      <c r="Y475" s="60">
        <f>VLOOKUP(H475,Feuil1!A2:Q837,11,TRUE)</f>
        <v>1435</v>
      </c>
      <c r="Z475" s="60">
        <f t="shared" si="23"/>
        <v>4174</v>
      </c>
      <c r="AA475" s="14">
        <v>2.1491596638655501</v>
      </c>
      <c r="AB475" s="14">
        <f>VLOOKUP(H475,'Relevé T2_2019'!A2:L837,12,TRUE)</f>
        <v>-0.32791327910000001</v>
      </c>
      <c r="AC475" s="56">
        <f>VLOOKUP(H475,Feuil1!A2:Q837,12,TRUE)</f>
        <v>-0.21968461120173999</v>
      </c>
    </row>
    <row r="476" spans="1:29" x14ac:dyDescent="0.25">
      <c r="A476" s="5" t="s">
        <v>12</v>
      </c>
      <c r="B476" s="5" t="str">
        <f>VLOOKUP(C476,'Correspondance DEP_REGION'!1:102,2,FALSE)</f>
        <v>ILE-DE-FRANCE</v>
      </c>
      <c r="C476" s="5" t="s">
        <v>129</v>
      </c>
      <c r="D476" s="6" t="s">
        <v>130</v>
      </c>
      <c r="E476" s="6" t="s">
        <v>131</v>
      </c>
      <c r="F476" s="6" t="s">
        <v>132</v>
      </c>
      <c r="G476" s="5" t="s">
        <v>133</v>
      </c>
      <c r="H476" s="23">
        <v>20002709200010</v>
      </c>
      <c r="I476" s="5" t="s">
        <v>57</v>
      </c>
      <c r="J476" s="5" t="s">
        <v>19</v>
      </c>
      <c r="K476" s="5" t="s">
        <v>9</v>
      </c>
      <c r="L476" s="53">
        <f>VLOOKUP(H476,Feuil1!A2:Q837,5,TRUE)</f>
        <v>4112</v>
      </c>
      <c r="M476" s="5">
        <f>VLOOKUP(H476,Feuil1!A2:Q837,6,TRUE)</f>
        <v>3990</v>
      </c>
      <c r="N476" s="49">
        <f>VLOOKUP(H476,Feuil1!A2:Q837,7,TRUE)</f>
        <v>0.97030000000000005</v>
      </c>
      <c r="O476" s="7" t="str">
        <f>VLOOKUP(H476,Feuil1!A2:Q837,4,TRUE)</f>
        <v>1</v>
      </c>
      <c r="P476" s="7">
        <v>2403</v>
      </c>
      <c r="Q476" s="7">
        <v>811</v>
      </c>
      <c r="R476" s="49">
        <f>VLOOKUP(H476,'Relevé T2_2019'!A2:G835,7,TRUE)</f>
        <v>0.48609999999999998</v>
      </c>
      <c r="S476" s="8">
        <v>0.337494798168955</v>
      </c>
      <c r="T476" s="8">
        <f>VLOOKUP(H476,'Relevé T4_2018'!A2:G835,7,TRUE)</f>
        <v>0.271404399323181</v>
      </c>
      <c r="U476" s="8">
        <f t="shared" si="21"/>
        <v>6.6090398845774001E-2</v>
      </c>
      <c r="V476" s="8">
        <f t="shared" si="22"/>
        <v>0.698895600676819</v>
      </c>
      <c r="W476" s="7">
        <v>2370</v>
      </c>
      <c r="X476" s="7">
        <f>VLOOKUP(H476,'Relevé T2_2019'!A2:L837,11,TRUE)</f>
        <v>2048</v>
      </c>
      <c r="Y476" s="60">
        <f>VLOOKUP(H476,Feuil1!A2:Q837,11,TRUE)</f>
        <v>2307</v>
      </c>
      <c r="Z476" s="60">
        <f t="shared" si="23"/>
        <v>6725</v>
      </c>
      <c r="AA476" s="14">
        <v>1.9223181257706501</v>
      </c>
      <c r="AB476" s="14">
        <f>VLOOKUP(H476,'Relevé T2_2019'!A2:L837,12,TRUE)</f>
        <v>0.1076257436</v>
      </c>
      <c r="AC476" s="56">
        <f>VLOOKUP(H476,Feuil1!A2:Q837,12,TRUE)</f>
        <v>-0.42180451127819601</v>
      </c>
    </row>
    <row r="477" spans="1:29" ht="27.6" x14ac:dyDescent="0.25">
      <c r="A477" s="5" t="s">
        <v>12</v>
      </c>
      <c r="B477" s="5" t="str">
        <f>VLOOKUP(C477,'Correspondance DEP_REGION'!1:102,2,FALSE)</f>
        <v>ILE-DE-FRANCE</v>
      </c>
      <c r="C477" s="5" t="s">
        <v>129</v>
      </c>
      <c r="D477" s="6" t="s">
        <v>130</v>
      </c>
      <c r="E477" s="6" t="s">
        <v>1919</v>
      </c>
      <c r="F477" s="6" t="s">
        <v>912</v>
      </c>
      <c r="G477" s="5" t="s">
        <v>1920</v>
      </c>
      <c r="H477" s="23">
        <v>26940120400012</v>
      </c>
      <c r="I477" s="5" t="s">
        <v>18</v>
      </c>
      <c r="J477" s="5" t="s">
        <v>19</v>
      </c>
      <c r="K477" s="5"/>
      <c r="L477" s="53">
        <f>VLOOKUP(H477,Feuil1!A2:Q837,5,TRUE)</f>
        <v>5370</v>
      </c>
      <c r="M477" s="5">
        <f>VLOOKUP(H477,Feuil1!A2:Q837,6,TRUE)</f>
        <v>0</v>
      </c>
      <c r="N477" s="49">
        <f>VLOOKUP(H477,Feuil1!A2:Q837,7,TRUE)</f>
        <v>0</v>
      </c>
      <c r="O477" s="7" t="str">
        <f>VLOOKUP(H477,Feuil1!A2:Q837,4,TRUE)</f>
        <v>0</v>
      </c>
      <c r="P477" s="7">
        <v>3334</v>
      </c>
      <c r="Q477" s="7">
        <v>0</v>
      </c>
      <c r="R477" s="49">
        <f>VLOOKUP(H477,'Relevé T2_2019'!A2:G835,7,TRUE)</f>
        <v>0</v>
      </c>
      <c r="S477" s="8">
        <v>0</v>
      </c>
      <c r="T477" s="8">
        <f>VLOOKUP(H477,'Relevé T4_2018'!A2:G835,7,TRUE)</f>
        <v>0</v>
      </c>
      <c r="U477" s="8">
        <f t="shared" si="21"/>
        <v>0</v>
      </c>
      <c r="V477" s="8">
        <f t="shared" si="22"/>
        <v>0</v>
      </c>
      <c r="W477" s="7">
        <v>3982</v>
      </c>
      <c r="X477" s="7">
        <f>VLOOKUP(H477,'Relevé T2_2019'!A2:L837,11,TRUE)</f>
        <v>3428</v>
      </c>
      <c r="Y477" s="60">
        <f>VLOOKUP(H477,Feuil1!A2:Q837,11,TRUE)</f>
        <v>3418</v>
      </c>
      <c r="Z477" s="60">
        <f t="shared" si="23"/>
        <v>10828</v>
      </c>
      <c r="AA477" s="14">
        <v>3981</v>
      </c>
      <c r="AB477" s="14">
        <f>VLOOKUP(H477,'Relevé T2_2019'!A2:L837,12,TRUE)</f>
        <v>3427</v>
      </c>
      <c r="AC477" s="56">
        <f>VLOOKUP(H477,Feuil1!A2:Q837,12,TRUE)</f>
        <v>3418</v>
      </c>
    </row>
    <row r="478" spans="1:29" ht="27.6" x14ac:dyDescent="0.25">
      <c r="A478" s="5" t="s">
        <v>12</v>
      </c>
      <c r="B478" s="5" t="str">
        <f>VLOOKUP(C478,'Correspondance DEP_REGION'!1:102,2,FALSE)</f>
        <v>ILE-DE-FRANCE</v>
      </c>
      <c r="C478" s="5" t="s">
        <v>125</v>
      </c>
      <c r="D478" s="6" t="s">
        <v>126</v>
      </c>
      <c r="E478" s="6" t="s">
        <v>1925</v>
      </c>
      <c r="F478" s="6" t="s">
        <v>63</v>
      </c>
      <c r="G478" s="5" t="s">
        <v>1927</v>
      </c>
      <c r="H478" s="23">
        <v>26950010400014</v>
      </c>
      <c r="I478" s="5" t="s">
        <v>71</v>
      </c>
      <c r="J478" s="5"/>
      <c r="K478" s="5"/>
      <c r="L478" s="53">
        <f>VLOOKUP(H478,Feuil1!A2:Q837,5,TRUE)</f>
        <v>1013</v>
      </c>
      <c r="M478" s="5">
        <f>VLOOKUP(H478,Feuil1!A2:Q837,6,TRUE)</f>
        <v>1013</v>
      </c>
      <c r="N478" s="49">
        <f>VLOOKUP(H478,Feuil1!A2:Q837,7,TRUE)</f>
        <v>1</v>
      </c>
      <c r="O478" s="7" t="str">
        <f>VLOOKUP(H478,Feuil1!A2:Q837,4,TRUE)</f>
        <v>1</v>
      </c>
      <c r="P478" s="7">
        <v>762</v>
      </c>
      <c r="Q478" s="7">
        <v>762</v>
      </c>
      <c r="R478" s="49">
        <f>VLOOKUP(H478,'Relevé T2_2019'!A2:G835,7,TRUE)</f>
        <v>1</v>
      </c>
      <c r="S478" s="8">
        <v>1</v>
      </c>
      <c r="T478" s="8">
        <f>VLOOKUP(H478,'Relevé T4_2018'!A2:G835,7,TRUE)</f>
        <v>0.99813084112149508</v>
      </c>
      <c r="U478" s="8">
        <f t="shared" si="21"/>
        <v>1.8691588785049174E-3</v>
      </c>
      <c r="V478" s="8">
        <f t="shared" si="22"/>
        <v>1.8691588785049174E-3</v>
      </c>
      <c r="W478" s="7">
        <v>670</v>
      </c>
      <c r="X478" s="7">
        <f>VLOOKUP(H478,'Relevé T2_2019'!A2:L837,11,TRUE)</f>
        <v>371</v>
      </c>
      <c r="Y478" s="60">
        <f>VLOOKUP(H478,Feuil1!A2:Q837,11,TRUE)</f>
        <v>655</v>
      </c>
      <c r="Z478" s="60">
        <f t="shared" si="23"/>
        <v>1696</v>
      </c>
      <c r="AA478" s="14">
        <v>-0.12073490813648299</v>
      </c>
      <c r="AB478" s="14">
        <f>VLOOKUP(H478,'Relevé T2_2019'!A2:L837,12,TRUE)</f>
        <v>-0.6376953125</v>
      </c>
      <c r="AC478" s="56">
        <f>VLOOKUP(H478,Feuil1!A2:Q837,12,TRUE)</f>
        <v>-0.35340572556762101</v>
      </c>
    </row>
    <row r="479" spans="1:29" x14ac:dyDescent="0.25">
      <c r="A479" s="5" t="s">
        <v>12</v>
      </c>
      <c r="B479" s="5" t="str">
        <f>VLOOKUP(C479,'Correspondance DEP_REGION'!1:102,2,FALSE)</f>
        <v>ILE-DE-FRANCE</v>
      </c>
      <c r="C479" s="5" t="s">
        <v>125</v>
      </c>
      <c r="D479" s="6" t="s">
        <v>126</v>
      </c>
      <c r="E479" s="6" t="s">
        <v>1930</v>
      </c>
      <c r="F479" s="6" t="s">
        <v>730</v>
      </c>
      <c r="G479" s="5" t="s">
        <v>1931</v>
      </c>
      <c r="H479" s="23">
        <v>26950163100015</v>
      </c>
      <c r="I479" s="5" t="s">
        <v>50</v>
      </c>
      <c r="J479" s="5" t="s">
        <v>19</v>
      </c>
      <c r="K479" s="5" t="s">
        <v>9</v>
      </c>
      <c r="L479" s="53">
        <f>VLOOKUP(H479,Feuil1!A2:Q837,5,TRUE)</f>
        <v>9446</v>
      </c>
      <c r="M479" s="5">
        <f>VLOOKUP(H479,Feuil1!A2:Q837,6,TRUE)</f>
        <v>9440</v>
      </c>
      <c r="N479" s="49">
        <f>VLOOKUP(H479,Feuil1!A2:Q837,7,TRUE)</f>
        <v>0.99939999999999996</v>
      </c>
      <c r="O479" s="7" t="str">
        <f>VLOOKUP(H479,Feuil1!A2:Q837,4,TRUE)</f>
        <v>1</v>
      </c>
      <c r="P479" s="7">
        <v>6190</v>
      </c>
      <c r="Q479" s="7">
        <v>6187</v>
      </c>
      <c r="R479" s="49">
        <f>VLOOKUP(H479,'Relevé T2_2019'!A2:G835,7,TRUE)</f>
        <v>0.99919999999999998</v>
      </c>
      <c r="S479" s="8">
        <v>0.99951534733441005</v>
      </c>
      <c r="T479" s="8">
        <f>VLOOKUP(H479,'Relevé T4_2018'!A2:G835,7,TRUE)</f>
        <v>5.89542760372566E-2</v>
      </c>
      <c r="U479" s="8">
        <f t="shared" si="21"/>
        <v>0.94056107129715349</v>
      </c>
      <c r="V479" s="8">
        <f t="shared" si="22"/>
        <v>0.9404457239627434</v>
      </c>
      <c r="W479" s="7">
        <v>5610</v>
      </c>
      <c r="X479" s="7">
        <f>VLOOKUP(H479,'Relevé T2_2019'!A2:L837,11,TRUE)</f>
        <v>4855</v>
      </c>
      <c r="Y479" s="60">
        <f>VLOOKUP(H479,Feuil1!A2:Q837,11,TRUE)</f>
        <v>5045</v>
      </c>
      <c r="Z479" s="60">
        <f t="shared" si="23"/>
        <v>15510</v>
      </c>
      <c r="AA479" s="14">
        <v>-9.3260061419104603E-2</v>
      </c>
      <c r="AB479" s="14">
        <f>VLOOKUP(H479,'Relevé T2_2019'!A2:L837,12,TRUE)</f>
        <v>-0.47885358519999999</v>
      </c>
      <c r="AC479" s="56">
        <f>VLOOKUP(H479,Feuil1!A2:Q837,12,TRUE)</f>
        <v>-0.46557203389830498</v>
      </c>
    </row>
    <row r="480" spans="1:29" x14ac:dyDescent="0.25">
      <c r="A480" s="5" t="s">
        <v>12</v>
      </c>
      <c r="B480" s="5" t="str">
        <f>VLOOKUP(C480,'Correspondance DEP_REGION'!1:102,2,FALSE)</f>
        <v>ILE-DE-FRANCE</v>
      </c>
      <c r="C480" s="5" t="s">
        <v>125</v>
      </c>
      <c r="D480" s="6" t="s">
        <v>126</v>
      </c>
      <c r="E480" s="6" t="s">
        <v>1925</v>
      </c>
      <c r="F480" s="6" t="s">
        <v>1212</v>
      </c>
      <c r="G480" s="5" t="s">
        <v>1926</v>
      </c>
      <c r="H480" s="23">
        <v>26950008800019</v>
      </c>
      <c r="I480" s="5" t="s">
        <v>50</v>
      </c>
      <c r="J480" s="5" t="s">
        <v>19</v>
      </c>
      <c r="K480" s="5"/>
      <c r="L480" s="53">
        <f>VLOOKUP(H480,Feuil1!A2:Q837,5,TRUE)</f>
        <v>2377</v>
      </c>
      <c r="M480" s="5">
        <f>VLOOKUP(H480,Feuil1!A2:Q837,6,TRUE)</f>
        <v>2377</v>
      </c>
      <c r="N480" s="49">
        <f>VLOOKUP(H480,Feuil1!A2:Q837,7,TRUE)</f>
        <v>1</v>
      </c>
      <c r="O480" s="7" t="str">
        <f>VLOOKUP(H480,Feuil1!A2:Q837,4,TRUE)</f>
        <v>1</v>
      </c>
      <c r="P480" s="7">
        <v>1900</v>
      </c>
      <c r="Q480" s="7">
        <v>1899</v>
      </c>
      <c r="R480" s="49">
        <f>VLOOKUP(H480,'Relevé T2_2019'!A2:G835,7,TRUE)</f>
        <v>0.99609999999999999</v>
      </c>
      <c r="S480" s="8">
        <v>0.99947368421052596</v>
      </c>
      <c r="T480" s="8">
        <f>VLOOKUP(H480,'Relevé T4_2018'!A2:G835,7,TRUE)</f>
        <v>0.87977632805218997</v>
      </c>
      <c r="U480" s="8">
        <f t="shared" si="21"/>
        <v>0.11969735615833599</v>
      </c>
      <c r="V480" s="8">
        <f t="shared" si="22"/>
        <v>0.12022367194781003</v>
      </c>
      <c r="W480" s="7">
        <v>1096</v>
      </c>
      <c r="X480" s="7">
        <f>VLOOKUP(H480,'Relevé T2_2019'!A2:L837,11,TRUE)</f>
        <v>954</v>
      </c>
      <c r="Y480" s="60">
        <f>VLOOKUP(H480,Feuil1!A2:Q837,11,TRUE)</f>
        <v>986</v>
      </c>
      <c r="Z480" s="60">
        <f t="shared" si="23"/>
        <v>3036</v>
      </c>
      <c r="AA480" s="14">
        <v>-0.42285413375460801</v>
      </c>
      <c r="AB480" s="14">
        <f>VLOOKUP(H480,'Relevé T2_2019'!A2:L837,12,TRUE)</f>
        <v>-0.58575770729999999</v>
      </c>
      <c r="AC480" s="56">
        <f>VLOOKUP(H480,Feuil1!A2:Q837,12,TRUE)</f>
        <v>-0.58519141775347105</v>
      </c>
    </row>
    <row r="481" spans="1:29" ht="27.6" x14ac:dyDescent="0.25">
      <c r="A481" s="5" t="s">
        <v>12</v>
      </c>
      <c r="B481" s="5" t="str">
        <f>VLOOKUP(C481,'Correspondance DEP_REGION'!1:102,2,FALSE)</f>
        <v>ILE-DE-FRANCE</v>
      </c>
      <c r="C481" s="5" t="s">
        <v>125</v>
      </c>
      <c r="D481" s="6" t="s">
        <v>126</v>
      </c>
      <c r="E481" s="6" t="s">
        <v>1925</v>
      </c>
      <c r="F481" s="6" t="s">
        <v>254</v>
      </c>
      <c r="G481" s="5" t="s">
        <v>1932</v>
      </c>
      <c r="H481" s="23">
        <v>26950472600010</v>
      </c>
      <c r="I481" s="5" t="s">
        <v>57</v>
      </c>
      <c r="J481" s="5" t="s">
        <v>19</v>
      </c>
      <c r="K481" s="5"/>
      <c r="L481" s="53">
        <f>VLOOKUP(H481,Feuil1!A2:Q837,5,TRUE)</f>
        <v>5866</v>
      </c>
      <c r="M481" s="5">
        <f>VLOOKUP(H481,Feuil1!A2:Q837,6,TRUE)</f>
        <v>5828</v>
      </c>
      <c r="N481" s="49">
        <f>VLOOKUP(H481,Feuil1!A2:Q837,7,TRUE)</f>
        <v>0.99350000000000005</v>
      </c>
      <c r="O481" s="7" t="str">
        <f>VLOOKUP(H481,Feuil1!A2:Q837,4,TRUE)</f>
        <v>1</v>
      </c>
      <c r="P481" s="7">
        <v>3958</v>
      </c>
      <c r="Q481" s="7">
        <v>3917</v>
      </c>
      <c r="R481" s="49">
        <f>VLOOKUP(H481,'Relevé T2_2019'!A2:G835,7,TRUE)</f>
        <v>0.99270000000000003</v>
      </c>
      <c r="S481" s="8">
        <v>0.98964123294593198</v>
      </c>
      <c r="T481" s="8">
        <f>VLOOKUP(H481,'Relevé T4_2018'!A2:G835,7,TRUE)</f>
        <v>0.99158538917575112</v>
      </c>
      <c r="U481" s="8">
        <f t="shared" si="21"/>
        <v>-1.9441562298191384E-3</v>
      </c>
      <c r="V481" s="8">
        <f t="shared" si="22"/>
        <v>1.9146108242489301E-3</v>
      </c>
      <c r="W481" s="7">
        <v>4152</v>
      </c>
      <c r="X481" s="7">
        <f>VLOOKUP(H481,'Relevé T2_2019'!A2:L837,11,TRUE)</f>
        <v>3637</v>
      </c>
      <c r="Y481" s="60">
        <f>VLOOKUP(H481,Feuil1!A2:Q837,11,TRUE)</f>
        <v>4166</v>
      </c>
      <c r="Z481" s="60">
        <f t="shared" si="23"/>
        <v>11955</v>
      </c>
      <c r="AA481" s="14">
        <v>5.9994894051569998E-2</v>
      </c>
      <c r="AB481" s="14">
        <f>VLOOKUP(H481,'Relevé T2_2019'!A2:L837,12,TRUE)</f>
        <v>-0.28051434219999999</v>
      </c>
      <c r="AC481" s="56">
        <f>VLOOKUP(H481,Feuil1!A2:Q837,12,TRUE)</f>
        <v>-0.28517501715854499</v>
      </c>
    </row>
    <row r="482" spans="1:29" x14ac:dyDescent="0.25">
      <c r="A482" s="5" t="s">
        <v>12</v>
      </c>
      <c r="B482" s="5" t="str">
        <f>VLOOKUP(C482,'Correspondance DEP_REGION'!1:102,2,FALSE)</f>
        <v>ILE-DE-FRANCE</v>
      </c>
      <c r="C482" s="5" t="s">
        <v>125</v>
      </c>
      <c r="D482" s="6" t="s">
        <v>126</v>
      </c>
      <c r="E482" s="6" t="s">
        <v>127</v>
      </c>
      <c r="F482" s="6" t="s">
        <v>63</v>
      </c>
      <c r="G482" s="5" t="s">
        <v>128</v>
      </c>
      <c r="H482" s="23">
        <v>20002688800012</v>
      </c>
      <c r="I482" s="5" t="s">
        <v>38</v>
      </c>
      <c r="J482" s="5" t="s">
        <v>19</v>
      </c>
      <c r="K482" s="5"/>
      <c r="L482" s="53">
        <f>VLOOKUP(H482,Feuil1!A2:Q837,5,TRUE)</f>
        <v>1788</v>
      </c>
      <c r="M482" s="5">
        <f>VLOOKUP(H482,Feuil1!A2:Q837,6,TRUE)</f>
        <v>1772</v>
      </c>
      <c r="N482" s="49">
        <f>VLOOKUP(H482,Feuil1!A2:Q837,7,TRUE)</f>
        <v>0.99109999999999998</v>
      </c>
      <c r="O482" s="7" t="str">
        <f>VLOOKUP(H482,Feuil1!A2:Q837,4,TRUE)</f>
        <v>1</v>
      </c>
      <c r="P482" s="7">
        <v>1337</v>
      </c>
      <c r="Q482" s="7">
        <v>1322</v>
      </c>
      <c r="R482" s="49">
        <f>VLOOKUP(H482,'Relevé T2_2019'!A2:G835,7,TRUE)</f>
        <v>0.99309999999999998</v>
      </c>
      <c r="S482" s="8">
        <v>0.98878085265519799</v>
      </c>
      <c r="T482" s="8">
        <f>VLOOKUP(H482,'Relevé T4_2018'!A2:G835,7,TRUE)</f>
        <v>0.99129906920275213</v>
      </c>
      <c r="U482" s="8">
        <f t="shared" si="21"/>
        <v>-2.5182165475541307E-3</v>
      </c>
      <c r="V482" s="8">
        <f t="shared" si="22"/>
        <v>-1.9906920275214457E-4</v>
      </c>
      <c r="W482" s="7">
        <v>1784</v>
      </c>
      <c r="X482" s="7">
        <f>VLOOKUP(H482,'Relevé T2_2019'!A2:L837,11,TRUE)</f>
        <v>1429</v>
      </c>
      <c r="Y482" s="60">
        <f>VLOOKUP(H482,Feuil1!A2:Q837,11,TRUE)</f>
        <v>1443</v>
      </c>
      <c r="Z482" s="60">
        <f t="shared" si="23"/>
        <v>4656</v>
      </c>
      <c r="AA482" s="14">
        <v>0.34947049924356999</v>
      </c>
      <c r="AB482" s="14">
        <f>VLOOKUP(H482,'Relevé T2_2019'!A2:L837,12,TRUE)</f>
        <v>-0.37896566710000001</v>
      </c>
      <c r="AC482" s="56">
        <f>VLOOKUP(H482,Feuil1!A2:Q837,12,TRUE)</f>
        <v>-0.185665914221219</v>
      </c>
    </row>
    <row r="483" spans="1:29" ht="27.6" x14ac:dyDescent="0.25">
      <c r="A483" s="5" t="s">
        <v>12</v>
      </c>
      <c r="B483" s="5" t="str">
        <f>VLOOKUP(C483,'Correspondance DEP_REGION'!1:102,2,FALSE)</f>
        <v>ILE-DE-FRANCE</v>
      </c>
      <c r="C483" s="5" t="s">
        <v>125</v>
      </c>
      <c r="D483" s="6" t="s">
        <v>126</v>
      </c>
      <c r="E483" s="6" t="s">
        <v>1928</v>
      </c>
      <c r="F483" s="6" t="s">
        <v>360</v>
      </c>
      <c r="G483" s="5" t="s">
        <v>1929</v>
      </c>
      <c r="H483" s="23">
        <v>26950015300011</v>
      </c>
      <c r="I483" s="5" t="s">
        <v>38</v>
      </c>
      <c r="J483" s="5" t="s">
        <v>19</v>
      </c>
      <c r="K483" s="5" t="s">
        <v>9</v>
      </c>
      <c r="L483" s="53">
        <f>VLOOKUP(H483,Feuil1!A2:Q837,5,TRUE)</f>
        <v>8241</v>
      </c>
      <c r="M483" s="5">
        <f>VLOOKUP(H483,Feuil1!A2:Q837,6,TRUE)</f>
        <v>8193</v>
      </c>
      <c r="N483" s="49">
        <f>VLOOKUP(H483,Feuil1!A2:Q837,7,TRUE)</f>
        <v>0.99419999999999997</v>
      </c>
      <c r="O483" s="7" t="str">
        <f>VLOOKUP(H483,Feuil1!A2:Q837,4,TRUE)</f>
        <v>1</v>
      </c>
      <c r="P483" s="7">
        <v>5391</v>
      </c>
      <c r="Q483" s="7">
        <v>13</v>
      </c>
      <c r="R483" s="49">
        <f>VLOOKUP(H483,'Relevé T2_2019'!A2:G835,7,TRUE)</f>
        <v>0.3911</v>
      </c>
      <c r="S483" s="8">
        <v>2.4114264514932299E-3</v>
      </c>
      <c r="T483" s="8">
        <f>VLOOKUP(H483,'Relevé T4_2018'!A2:G835,7,TRUE)</f>
        <v>0</v>
      </c>
      <c r="U483" s="8">
        <f t="shared" si="21"/>
        <v>2.4114264514932299E-3</v>
      </c>
      <c r="V483" s="8">
        <f t="shared" si="22"/>
        <v>0.99419999999999997</v>
      </c>
      <c r="W483" s="7">
        <v>7675</v>
      </c>
      <c r="X483" s="7">
        <f>VLOOKUP(H483,'Relevé T2_2019'!A2:L837,11,TRUE)</f>
        <v>6699</v>
      </c>
      <c r="Y483" s="60">
        <f>VLOOKUP(H483,Feuil1!A2:Q837,11,TRUE)</f>
        <v>7048</v>
      </c>
      <c r="Z483" s="60">
        <f t="shared" si="23"/>
        <v>21422</v>
      </c>
      <c r="AA483" s="14">
        <v>589.38461538461502</v>
      </c>
      <c r="AB483" s="14">
        <f>VLOOKUP(H483,'Relevé T2_2019'!A2:L837,12,TRUE)</f>
        <v>0.57958028770000003</v>
      </c>
      <c r="AC483" s="56">
        <f>VLOOKUP(H483,Feuil1!A2:Q837,12,TRUE)</f>
        <v>-0.139753448065422</v>
      </c>
    </row>
    <row r="484" spans="1:29" x14ac:dyDescent="0.25">
      <c r="A484" s="5" t="s">
        <v>12</v>
      </c>
      <c r="B484" s="5" t="str">
        <f>VLOOKUP(C484,'Correspondance DEP_REGION'!1:102,2,FALSE)</f>
        <v>ILE-DE-FRANCE</v>
      </c>
      <c r="C484" s="5" t="s">
        <v>125</v>
      </c>
      <c r="D484" s="6" t="s">
        <v>126</v>
      </c>
      <c r="E484" s="6" t="s">
        <v>253</v>
      </c>
      <c r="F484" s="6" t="s">
        <v>254</v>
      </c>
      <c r="G484" s="5" t="s">
        <v>255</v>
      </c>
      <c r="H484" s="23">
        <v>20004866800012</v>
      </c>
      <c r="I484" s="5" t="s">
        <v>38</v>
      </c>
      <c r="J484" s="5" t="s">
        <v>19</v>
      </c>
      <c r="K484" s="5"/>
      <c r="L484" s="53">
        <f>VLOOKUP(H484,Feuil1!A2:Q837,5,TRUE)</f>
        <v>2675</v>
      </c>
      <c r="M484" s="5">
        <f>VLOOKUP(H484,Feuil1!A2:Q837,6,TRUE)</f>
        <v>2619</v>
      </c>
      <c r="N484" s="49">
        <f>VLOOKUP(H484,Feuil1!A2:Q837,7,TRUE)</f>
        <v>0.97909999999999997</v>
      </c>
      <c r="O484" s="7" t="str">
        <f>VLOOKUP(H484,Feuil1!A2:Q837,4,TRUE)</f>
        <v>1</v>
      </c>
      <c r="P484" s="7">
        <v>1804</v>
      </c>
      <c r="Q484" s="7">
        <v>1</v>
      </c>
      <c r="R484" s="49">
        <f>VLOOKUP(H484,'Relevé T2_2019'!A2:G835,7,TRUE)</f>
        <v>0.38990000000000002</v>
      </c>
      <c r="S484" s="8">
        <v>5.5432372505543205E-4</v>
      </c>
      <c r="T484" s="8">
        <f>VLOOKUP(H484,'Relevé T4_2018'!A2:G835,7,TRUE)</f>
        <v>0</v>
      </c>
      <c r="U484" s="8">
        <f t="shared" si="21"/>
        <v>5.5432372505543205E-4</v>
      </c>
      <c r="V484" s="8">
        <f t="shared" si="22"/>
        <v>0.97909999999999997</v>
      </c>
      <c r="W484" s="7">
        <v>3112</v>
      </c>
      <c r="X484" s="7">
        <f>VLOOKUP(H484,'Relevé T2_2019'!A2:L837,11,TRUE)</f>
        <v>2540</v>
      </c>
      <c r="Y484" s="60">
        <f>VLOOKUP(H484,Feuil1!A2:Q837,11,TRUE)</f>
        <v>2553</v>
      </c>
      <c r="Z484" s="60">
        <f t="shared" si="23"/>
        <v>8205</v>
      </c>
      <c r="AA484" s="14">
        <v>3111</v>
      </c>
      <c r="AB484" s="14">
        <f>VLOOKUP(H484,'Relevé T2_2019'!A2:L837,12,TRUE)</f>
        <v>1.0922570015999999</v>
      </c>
      <c r="AC484" s="56">
        <f>VLOOKUP(H484,Feuil1!A2:Q837,12,TRUE)</f>
        <v>-2.5200458190148899E-2</v>
      </c>
    </row>
    <row r="485" spans="1:29" x14ac:dyDescent="0.25">
      <c r="A485" s="5" t="s">
        <v>12</v>
      </c>
      <c r="B485" s="5" t="str">
        <f>VLOOKUP(C485,'Correspondance DEP_REGION'!1:102,2,FALSE)</f>
        <v>ILE-DE-FRANCE</v>
      </c>
      <c r="C485" s="5" t="s">
        <v>125</v>
      </c>
      <c r="D485" s="6" t="s">
        <v>126</v>
      </c>
      <c r="E485" s="6" t="s">
        <v>1923</v>
      </c>
      <c r="F485" s="6" t="s">
        <v>445</v>
      </c>
      <c r="G485" s="5" t="s">
        <v>1924</v>
      </c>
      <c r="H485" s="23">
        <v>26950004700015</v>
      </c>
      <c r="I485" s="5" t="s">
        <v>50</v>
      </c>
      <c r="J485" s="5" t="s">
        <v>19</v>
      </c>
      <c r="K485" s="5"/>
      <c r="L485" s="53">
        <f>VLOOKUP(H485,Feuil1!A2:Q837,5,TRUE)</f>
        <v>9047</v>
      </c>
      <c r="M485" s="5">
        <f>VLOOKUP(H485,Feuil1!A2:Q837,6,TRUE)</f>
        <v>9044</v>
      </c>
      <c r="N485" s="49">
        <f>VLOOKUP(H485,Feuil1!A2:Q837,7,TRUE)</f>
        <v>0.99970000000000003</v>
      </c>
      <c r="O485" s="7" t="str">
        <f>VLOOKUP(H485,Feuil1!A2:Q837,4,TRUE)</f>
        <v>1</v>
      </c>
      <c r="P485" s="7">
        <v>4175</v>
      </c>
      <c r="Q485" s="7">
        <v>0</v>
      </c>
      <c r="R485" s="49">
        <f>VLOOKUP(H485,'Relevé T2_2019'!A2:G835,7,TRUE)</f>
        <v>0.50819999999999999</v>
      </c>
      <c r="S485" s="8">
        <v>0</v>
      </c>
      <c r="T485" s="8">
        <f>VLOOKUP(H485,'Relevé T4_2018'!A2:G835,7,TRUE)</f>
        <v>0</v>
      </c>
      <c r="U485" s="8">
        <f t="shared" si="21"/>
        <v>0</v>
      </c>
      <c r="V485" s="8">
        <f t="shared" si="22"/>
        <v>0.99970000000000003</v>
      </c>
      <c r="W485" s="7">
        <v>4985</v>
      </c>
      <c r="X485" s="7">
        <f>VLOOKUP(H485,'Relevé T2_2019'!A2:L837,11,TRUE)</f>
        <v>3771</v>
      </c>
      <c r="Y485" s="60">
        <f>VLOOKUP(H485,Feuil1!A2:Q837,11,TRUE)</f>
        <v>4760</v>
      </c>
      <c r="Z485" s="60">
        <f t="shared" si="23"/>
        <v>13516</v>
      </c>
      <c r="AA485" s="14">
        <v>4984</v>
      </c>
      <c r="AB485" s="14">
        <f>VLOOKUP(H485,'Relevé T2_2019'!A2:L837,12,TRUE)</f>
        <v>-0.1034236805</v>
      </c>
      <c r="AC485" s="56">
        <f>VLOOKUP(H485,Feuil1!A2:Q837,12,TRUE)</f>
        <v>-0.47368421052631599</v>
      </c>
    </row>
    <row r="486" spans="1:29" ht="27.6" x14ac:dyDescent="0.25">
      <c r="A486" s="5" t="s">
        <v>12</v>
      </c>
      <c r="B486" s="5" t="str">
        <f>VLOOKUP(C486,'Correspondance DEP_REGION'!1:102,2,FALSE)</f>
        <v>ILE-DE-FRANCE</v>
      </c>
      <c r="C486" s="5" t="s">
        <v>172</v>
      </c>
      <c r="D486" s="6" t="s">
        <v>173</v>
      </c>
      <c r="E486" s="6" t="s">
        <v>1714</v>
      </c>
      <c r="F486" s="6" t="s">
        <v>42</v>
      </c>
      <c r="G486" s="5" t="s">
        <v>1715</v>
      </c>
      <c r="H486" s="23">
        <v>26780240300019</v>
      </c>
      <c r="I486" s="5" t="s">
        <v>50</v>
      </c>
      <c r="J486" s="5" t="s">
        <v>19</v>
      </c>
      <c r="K486" s="5"/>
      <c r="L486" s="53">
        <f>VLOOKUP(H486,Feuil1!A2:Q837,5,TRUE)</f>
        <v>2599</v>
      </c>
      <c r="M486" s="5">
        <f>VLOOKUP(H486,Feuil1!A2:Q837,6,TRUE)</f>
        <v>2598</v>
      </c>
      <c r="N486" s="49">
        <f>VLOOKUP(H486,Feuil1!A2:Q837,7,TRUE)</f>
        <v>0.99960000000000004</v>
      </c>
      <c r="O486" s="7" t="str">
        <f>VLOOKUP(H486,Feuil1!A2:Q837,4,TRUE)</f>
        <v>1</v>
      </c>
      <c r="P486" s="7">
        <v>1811</v>
      </c>
      <c r="Q486" s="7">
        <v>1811</v>
      </c>
      <c r="R486" s="49">
        <f>VLOOKUP(H486,'Relevé T2_2019'!A2:G835,7,TRUE)</f>
        <v>1</v>
      </c>
      <c r="S486" s="8">
        <v>1</v>
      </c>
      <c r="T486" s="8">
        <f>VLOOKUP(H486,'Relevé T4_2018'!A2:G835,7,TRUE)</f>
        <v>0.99966644429619711</v>
      </c>
      <c r="U486" s="8">
        <f t="shared" si="21"/>
        <v>3.3355570380289024E-4</v>
      </c>
      <c r="V486" s="8">
        <f t="shared" si="22"/>
        <v>-6.6444296197065711E-5</v>
      </c>
      <c r="W486" s="7">
        <v>1301</v>
      </c>
      <c r="X486" s="7">
        <f>VLOOKUP(H486,'Relevé T2_2019'!A2:L837,11,TRUE)</f>
        <v>1189</v>
      </c>
      <c r="Y486" s="60">
        <f>VLOOKUP(H486,Feuil1!A2:Q837,11,TRUE)</f>
        <v>1350</v>
      </c>
      <c r="Z486" s="60">
        <f t="shared" si="23"/>
        <v>3840</v>
      </c>
      <c r="AA486" s="14">
        <v>-0.28161236885698498</v>
      </c>
      <c r="AB486" s="14">
        <f>VLOOKUP(H486,'Relevé T2_2019'!A2:L837,12,TRUE)</f>
        <v>-0.49703891709999998</v>
      </c>
      <c r="AC486" s="56">
        <f>VLOOKUP(H486,Feuil1!A2:Q837,12,TRUE)</f>
        <v>-0.48036951501154701</v>
      </c>
    </row>
    <row r="487" spans="1:29" x14ac:dyDescent="0.25">
      <c r="A487" s="5" t="s">
        <v>12</v>
      </c>
      <c r="B487" s="5" t="str">
        <f>VLOOKUP(C487,'Correspondance DEP_REGION'!1:102,2,FALSE)</f>
        <v>ILE-DE-FRANCE</v>
      </c>
      <c r="C487" s="5" t="s">
        <v>172</v>
      </c>
      <c r="D487" s="6" t="s">
        <v>173</v>
      </c>
      <c r="E487" s="6" t="s">
        <v>1716</v>
      </c>
      <c r="F487" s="6" t="s">
        <v>1724</v>
      </c>
      <c r="G487" s="5" t="s">
        <v>1725</v>
      </c>
      <c r="H487" s="23">
        <v>26780580200019</v>
      </c>
      <c r="I487" s="5" t="s">
        <v>50</v>
      </c>
      <c r="J487" s="5" t="s">
        <v>19</v>
      </c>
      <c r="K487" s="5" t="s">
        <v>9</v>
      </c>
      <c r="L487" s="53">
        <f>VLOOKUP(H487,Feuil1!A2:Q837,5,TRUE)</f>
        <v>11650</v>
      </c>
      <c r="M487" s="5">
        <f>VLOOKUP(H487,Feuil1!A2:Q837,6,TRUE)</f>
        <v>11647</v>
      </c>
      <c r="N487" s="49">
        <f>VLOOKUP(H487,Feuil1!A2:Q837,7,TRUE)</f>
        <v>0.99970000000000003</v>
      </c>
      <c r="O487" s="7" t="str">
        <f>VLOOKUP(H487,Feuil1!A2:Q837,4,TRUE)</f>
        <v>1</v>
      </c>
      <c r="P487" s="7">
        <v>6180</v>
      </c>
      <c r="Q487" s="7">
        <v>6176</v>
      </c>
      <c r="R487" s="49">
        <f>VLOOKUP(H487,'Relevé T2_2019'!A2:G835,7,TRUE)</f>
        <v>0.99990000000000001</v>
      </c>
      <c r="S487" s="8">
        <v>0.99935275080906205</v>
      </c>
      <c r="T487" s="8">
        <f>VLOOKUP(H487,'Relevé T4_2018'!A2:G835,7,TRUE)</f>
        <v>0.48300871974574205</v>
      </c>
      <c r="U487" s="8">
        <f t="shared" si="21"/>
        <v>0.51634403106332005</v>
      </c>
      <c r="V487" s="8">
        <f t="shared" si="22"/>
        <v>0.51669128025425803</v>
      </c>
      <c r="W487" s="7">
        <v>8228</v>
      </c>
      <c r="X487" s="7">
        <f>VLOOKUP(H487,'Relevé T2_2019'!A2:L837,11,TRUE)</f>
        <v>7210</v>
      </c>
      <c r="Y487" s="60">
        <f>VLOOKUP(H487,Feuil1!A2:Q837,11,TRUE)</f>
        <v>7001</v>
      </c>
      <c r="Z487" s="60">
        <f t="shared" si="23"/>
        <v>22439</v>
      </c>
      <c r="AA487" s="14">
        <v>0.33225388601036299</v>
      </c>
      <c r="AB487" s="14">
        <f>VLOOKUP(H487,'Relevé T2_2019'!A2:L837,12,TRUE)</f>
        <v>-0.34662437699999998</v>
      </c>
      <c r="AC487" s="56">
        <f>VLOOKUP(H487,Feuil1!A2:Q837,12,TRUE)</f>
        <v>-0.39890100455052802</v>
      </c>
    </row>
    <row r="488" spans="1:29" ht="27.6" x14ac:dyDescent="0.25">
      <c r="A488" s="5" t="s">
        <v>12</v>
      </c>
      <c r="B488" s="5" t="str">
        <f>VLOOKUP(C488,'Correspondance DEP_REGION'!1:102,2,FALSE)</f>
        <v>ILE-DE-FRANCE</v>
      </c>
      <c r="C488" s="5" t="s">
        <v>172</v>
      </c>
      <c r="D488" s="6" t="s">
        <v>173</v>
      </c>
      <c r="E488" s="6" t="s">
        <v>174</v>
      </c>
      <c r="F488" s="6" t="s">
        <v>175</v>
      </c>
      <c r="G488" s="5" t="s">
        <v>176</v>
      </c>
      <c r="H488" s="23">
        <v>20003030200018</v>
      </c>
      <c r="I488" s="5" t="s">
        <v>71</v>
      </c>
      <c r="J488" s="5" t="s">
        <v>19</v>
      </c>
      <c r="K488" s="5"/>
      <c r="L488" s="53">
        <f>VLOOKUP(H488,Feuil1!A2:Q837,5,TRUE)</f>
        <v>1518</v>
      </c>
      <c r="M488" s="5">
        <f>VLOOKUP(H488,Feuil1!A2:Q837,6,TRUE)</f>
        <v>1516</v>
      </c>
      <c r="N488" s="49">
        <f>VLOOKUP(H488,Feuil1!A2:Q837,7,TRUE)</f>
        <v>0.99870000000000003</v>
      </c>
      <c r="O488" s="7" t="str">
        <f>VLOOKUP(H488,Feuil1!A2:Q837,4,TRUE)</f>
        <v>0</v>
      </c>
      <c r="P488" s="7">
        <v>583</v>
      </c>
      <c r="Q488" s="7">
        <v>581</v>
      </c>
      <c r="R488" s="49">
        <f>VLOOKUP(H488,'Relevé T2_2019'!A2:G835,7,TRUE)</f>
        <v>0.99919999999999998</v>
      </c>
      <c r="S488" s="8">
        <v>0.99656946826758197</v>
      </c>
      <c r="T488" s="8">
        <f>VLOOKUP(H488,'Relevé T4_2018'!A2:G835,7,TRUE)</f>
        <v>0.97433962264150908</v>
      </c>
      <c r="U488" s="8">
        <f t="shared" si="21"/>
        <v>2.2229845626072886E-2</v>
      </c>
      <c r="V488" s="8">
        <f t="shared" si="22"/>
        <v>2.4360377358490948E-2</v>
      </c>
      <c r="W488" s="7">
        <v>1138</v>
      </c>
      <c r="X488" s="7">
        <f>VLOOKUP(H488,'Relevé T2_2019'!A2:L837,11,TRUE)</f>
        <v>881</v>
      </c>
      <c r="Y488" s="60">
        <f>VLOOKUP(H488,Feuil1!A2:Q837,11,TRUE)</f>
        <v>1130</v>
      </c>
      <c r="Z488" s="60">
        <f t="shared" si="23"/>
        <v>3149</v>
      </c>
      <c r="AA488" s="14">
        <v>0.95869191049913904</v>
      </c>
      <c r="AB488" s="14">
        <f>VLOOKUP(H488,'Relevé T2_2019'!A2:L837,12,TRUE)</f>
        <v>-0.31652443749999998</v>
      </c>
      <c r="AC488" s="56">
        <f>VLOOKUP(H488,Feuil1!A2:Q837,12,TRUE)</f>
        <v>-0.25461741424802098</v>
      </c>
    </row>
    <row r="489" spans="1:29" ht="27.6" x14ac:dyDescent="0.25">
      <c r="A489" s="5" t="s">
        <v>12</v>
      </c>
      <c r="B489" s="5" t="str">
        <f>VLOOKUP(C489,'Correspondance DEP_REGION'!1:102,2,FALSE)</f>
        <v>ILE-DE-FRANCE</v>
      </c>
      <c r="C489" s="5" t="s">
        <v>172</v>
      </c>
      <c r="D489" s="6" t="s">
        <v>173</v>
      </c>
      <c r="E489" s="6" t="s">
        <v>1706</v>
      </c>
      <c r="F489" s="6" t="s">
        <v>1709</v>
      </c>
      <c r="G489" s="5" t="s">
        <v>1710</v>
      </c>
      <c r="H489" s="23">
        <v>26780234600010</v>
      </c>
      <c r="I489" s="5" t="s">
        <v>71</v>
      </c>
      <c r="J489" s="5" t="s">
        <v>19</v>
      </c>
      <c r="K489" s="5"/>
      <c r="L489" s="53">
        <f>VLOOKUP(H489,Feuil1!A2:Q837,5,TRUE)</f>
        <v>879</v>
      </c>
      <c r="M489" s="5">
        <f>VLOOKUP(H489,Feuil1!A2:Q837,6,TRUE)</f>
        <v>829</v>
      </c>
      <c r="N489" s="49">
        <f>VLOOKUP(H489,Feuil1!A2:Q837,7,TRUE)</f>
        <v>0.94310000000000005</v>
      </c>
      <c r="O489" s="7" t="str">
        <f>VLOOKUP(H489,Feuil1!A2:Q837,4,TRUE)</f>
        <v>0</v>
      </c>
      <c r="P489" s="7">
        <v>970</v>
      </c>
      <c r="Q489" s="7">
        <v>922</v>
      </c>
      <c r="R489" s="49">
        <f>VLOOKUP(H489,'Relevé T2_2019'!A2:G835,7,TRUE)</f>
        <v>0.96970000000000001</v>
      </c>
      <c r="S489" s="8">
        <v>0.95051546391752595</v>
      </c>
      <c r="T489" s="8">
        <f>VLOOKUP(H489,'Relevé T4_2018'!A2:G835,7,TRUE)</f>
        <v>0.94547053649956003</v>
      </c>
      <c r="U489" s="8">
        <f t="shared" si="21"/>
        <v>5.0449274179659165E-3</v>
      </c>
      <c r="V489" s="8">
        <f t="shared" si="22"/>
        <v>-2.3705364995599831E-3</v>
      </c>
      <c r="W489" s="7">
        <v>822</v>
      </c>
      <c r="X489" s="7">
        <f>VLOOKUP(H489,'Relevé T2_2019'!A2:L837,11,TRUE)</f>
        <v>667</v>
      </c>
      <c r="Y489" s="60">
        <f>VLOOKUP(H489,Feuil1!A2:Q837,11,TRUE)</f>
        <v>663</v>
      </c>
      <c r="Z489" s="60">
        <f t="shared" si="23"/>
        <v>2152</v>
      </c>
      <c r="AA489" s="14">
        <v>-0.108459869848156</v>
      </c>
      <c r="AB489" s="14">
        <f>VLOOKUP(H489,'Relevé T2_2019'!A2:L837,12,TRUE)</f>
        <v>-0.46554487179999998</v>
      </c>
      <c r="AC489" s="56">
        <f>VLOOKUP(H489,Feuil1!A2:Q837,12,TRUE)</f>
        <v>-0.20024125452352201</v>
      </c>
    </row>
    <row r="490" spans="1:29" ht="27.6" x14ac:dyDescent="0.25">
      <c r="A490" s="5" t="s">
        <v>12</v>
      </c>
      <c r="B490" s="5" t="str">
        <f>VLOOKUP(C490,'Correspondance DEP_REGION'!1:102,2,FALSE)</f>
        <v>ILE-DE-FRANCE</v>
      </c>
      <c r="C490" s="5" t="s">
        <v>172</v>
      </c>
      <c r="D490" s="6" t="s">
        <v>173</v>
      </c>
      <c r="E490" s="6" t="s">
        <v>1706</v>
      </c>
      <c r="F490" s="6" t="s">
        <v>55</v>
      </c>
      <c r="G490" s="5" t="s">
        <v>1720</v>
      </c>
      <c r="H490" s="23">
        <v>26780249400018</v>
      </c>
      <c r="I490" s="5" t="s">
        <v>57</v>
      </c>
      <c r="J490" s="5"/>
      <c r="K490" s="5"/>
      <c r="L490" s="53">
        <f>VLOOKUP(H490,Feuil1!A2:Q837,5,TRUE)</f>
        <v>498</v>
      </c>
      <c r="M490" s="5">
        <f>VLOOKUP(H490,Feuil1!A2:Q837,6,TRUE)</f>
        <v>474</v>
      </c>
      <c r="N490" s="49">
        <f>VLOOKUP(H490,Feuil1!A2:Q837,7,TRUE)</f>
        <v>0.95179999999999998</v>
      </c>
      <c r="O490" s="7" t="str">
        <f>VLOOKUP(H490,Feuil1!A2:Q837,4,TRUE)</f>
        <v>0</v>
      </c>
      <c r="P490" s="7">
        <v>415</v>
      </c>
      <c r="Q490" s="7">
        <v>392</v>
      </c>
      <c r="R490" s="49">
        <f>VLOOKUP(H490,'Relevé T2_2019'!A2:G835,7,TRUE)</f>
        <v>0.94269999999999998</v>
      </c>
      <c r="S490" s="8">
        <v>0.944578313253012</v>
      </c>
      <c r="T490" s="8">
        <f>VLOOKUP(H490,'Relevé T4_2018'!A2:G835,7,TRUE)</f>
        <v>0.95170454545454508</v>
      </c>
      <c r="U490" s="8">
        <f t="shared" si="21"/>
        <v>-7.1262322015330781E-3</v>
      </c>
      <c r="V490" s="8">
        <f t="shared" si="22"/>
        <v>9.5454545454898287E-5</v>
      </c>
      <c r="W490" s="7">
        <v>331</v>
      </c>
      <c r="X490" s="7">
        <f>VLOOKUP(H490,'Relevé T2_2019'!A2:L837,11,TRUE)</f>
        <v>263</v>
      </c>
      <c r="Y490" s="60">
        <f>VLOOKUP(H490,Feuil1!A2:Q837,11,TRUE)</f>
        <v>308</v>
      </c>
      <c r="Z490" s="60">
        <f t="shared" si="23"/>
        <v>902</v>
      </c>
      <c r="AA490" s="14">
        <v>-0.155612244897959</v>
      </c>
      <c r="AB490" s="14">
        <f>VLOOKUP(H490,'Relevé T2_2019'!A2:L837,12,TRUE)</f>
        <v>-0.4486373166</v>
      </c>
      <c r="AC490" s="56">
        <f>VLOOKUP(H490,Feuil1!A2:Q837,12,TRUE)</f>
        <v>-0.35021097046413502</v>
      </c>
    </row>
    <row r="491" spans="1:29" x14ac:dyDescent="0.25">
      <c r="A491" s="5" t="s">
        <v>12</v>
      </c>
      <c r="B491" s="5" t="str">
        <f>VLOOKUP(C491,'Correspondance DEP_REGION'!1:102,2,FALSE)</f>
        <v>ILE-DE-FRANCE</v>
      </c>
      <c r="C491" s="5" t="s">
        <v>172</v>
      </c>
      <c r="D491" s="6" t="s">
        <v>173</v>
      </c>
      <c r="E491" s="6" t="s">
        <v>1706</v>
      </c>
      <c r="F491" s="6" t="s">
        <v>1707</v>
      </c>
      <c r="G491" s="5" t="s">
        <v>1708</v>
      </c>
      <c r="H491" s="23">
        <v>26780007600064</v>
      </c>
      <c r="I491" s="5" t="s">
        <v>57</v>
      </c>
      <c r="J491" s="5" t="s">
        <v>19</v>
      </c>
      <c r="K491" s="5"/>
      <c r="L491" s="53">
        <f>VLOOKUP(H491,Feuil1!A2:Q837,5,TRUE)</f>
        <v>2603</v>
      </c>
      <c r="M491" s="5">
        <f>VLOOKUP(H491,Feuil1!A2:Q837,6,TRUE)</f>
        <v>2576</v>
      </c>
      <c r="N491" s="49">
        <f>VLOOKUP(H491,Feuil1!A2:Q837,7,TRUE)</f>
        <v>0.98960000000000004</v>
      </c>
      <c r="O491" s="7" t="str">
        <f>VLOOKUP(H491,Feuil1!A2:Q837,4,TRUE)</f>
        <v>1</v>
      </c>
      <c r="P491" s="7">
        <v>386</v>
      </c>
      <c r="Q491" s="7">
        <v>357</v>
      </c>
      <c r="R491" s="49">
        <f>VLOOKUP(H491,'Relevé T2_2019'!A2:G835,7,TRUE)</f>
        <v>0.98650000000000004</v>
      </c>
      <c r="S491" s="8">
        <v>0.92487046632124303</v>
      </c>
      <c r="T491" s="8">
        <f>VLOOKUP(H491,'Relevé T4_2018'!A2:G835,7,TRUE)</f>
        <v>0.39975093399750905</v>
      </c>
      <c r="U491" s="8">
        <f t="shared" si="21"/>
        <v>0.52511953232373398</v>
      </c>
      <c r="V491" s="8">
        <f t="shared" si="22"/>
        <v>0.58984906600249098</v>
      </c>
      <c r="W491" s="7">
        <v>1931</v>
      </c>
      <c r="X491" s="7">
        <f>VLOOKUP(H491,'Relevé T2_2019'!A2:L837,11,TRUE)</f>
        <v>1483</v>
      </c>
      <c r="Y491" s="60">
        <f>VLOOKUP(H491,Feuil1!A2:Q837,11,TRUE)</f>
        <v>1696</v>
      </c>
      <c r="Z491" s="60">
        <f t="shared" si="23"/>
        <v>5110</v>
      </c>
      <c r="AA491" s="14">
        <v>4.4089635854341704</v>
      </c>
      <c r="AB491" s="14">
        <f>VLOOKUP(H491,'Relevé T2_2019'!A2:L837,12,TRUE)</f>
        <v>-0.54841656520000004</v>
      </c>
      <c r="AC491" s="56">
        <f>VLOOKUP(H491,Feuil1!A2:Q837,12,TRUE)</f>
        <v>-0.341614906832298</v>
      </c>
    </row>
    <row r="492" spans="1:29" ht="27.6" x14ac:dyDescent="0.25">
      <c r="A492" s="5" t="s">
        <v>12</v>
      </c>
      <c r="B492" s="5" t="str">
        <f>VLOOKUP(C492,'Correspondance DEP_REGION'!1:102,2,FALSE)</f>
        <v>ILE-DE-FRANCE</v>
      </c>
      <c r="C492" s="5" t="s">
        <v>172</v>
      </c>
      <c r="D492" s="6" t="s">
        <v>173</v>
      </c>
      <c r="E492" s="6" t="s">
        <v>1716</v>
      </c>
      <c r="F492" s="6" t="s">
        <v>1717</v>
      </c>
      <c r="G492" s="5" t="s">
        <v>1718</v>
      </c>
      <c r="H492" s="23">
        <v>26780244500010</v>
      </c>
      <c r="I492" s="5" t="s">
        <v>57</v>
      </c>
      <c r="J492" s="5" t="s">
        <v>19</v>
      </c>
      <c r="K492" s="5"/>
      <c r="L492" s="53">
        <f>VLOOKUP(H492,Feuil1!A2:Q837,5,TRUE)</f>
        <v>1518</v>
      </c>
      <c r="M492" s="5">
        <f>VLOOKUP(H492,Feuil1!A2:Q837,6,TRUE)</f>
        <v>1436</v>
      </c>
      <c r="N492" s="49">
        <f>VLOOKUP(H492,Feuil1!A2:Q837,7,TRUE)</f>
        <v>0.94599999999999995</v>
      </c>
      <c r="O492" s="7" t="str">
        <f>VLOOKUP(H492,Feuil1!A2:Q837,4,TRUE)</f>
        <v>1</v>
      </c>
      <c r="P492" s="7">
        <v>952</v>
      </c>
      <c r="Q492" s="7">
        <v>876</v>
      </c>
      <c r="R492" s="49">
        <f>VLOOKUP(H492,'Relevé T2_2019'!A2:G835,7,TRUE)</f>
        <v>0.94979999999999998</v>
      </c>
      <c r="S492" s="8">
        <v>0.92016806722689104</v>
      </c>
      <c r="T492" s="8">
        <f>VLOOKUP(H492,'Relevé T4_2018'!A2:G835,7,TRUE)</f>
        <v>0.41425215348472999</v>
      </c>
      <c r="U492" s="8">
        <f t="shared" si="21"/>
        <v>0.50591591374216105</v>
      </c>
      <c r="V492" s="8">
        <f t="shared" si="22"/>
        <v>0.53174784651526996</v>
      </c>
      <c r="W492" s="7">
        <v>1012</v>
      </c>
      <c r="X492" s="7">
        <f>VLOOKUP(H492,'Relevé T2_2019'!A2:L837,11,TRUE)</f>
        <v>1090</v>
      </c>
      <c r="Y492" s="60">
        <f>VLOOKUP(H492,Feuil1!A2:Q837,11,TRUE)</f>
        <v>970</v>
      </c>
      <c r="Z492" s="60">
        <f t="shared" si="23"/>
        <v>3072</v>
      </c>
      <c r="AA492" s="14">
        <v>0.15525114155251199</v>
      </c>
      <c r="AB492" s="14">
        <f>VLOOKUP(H492,'Relevé T2_2019'!A2:L837,12,TRUE)</f>
        <v>-0.28052805279999998</v>
      </c>
      <c r="AC492" s="56">
        <f>VLOOKUP(H492,Feuil1!A2:Q837,12,TRUE)</f>
        <v>-0.32451253481894099</v>
      </c>
    </row>
    <row r="493" spans="1:29" ht="27.6" x14ac:dyDescent="0.25">
      <c r="A493" s="5" t="s">
        <v>12</v>
      </c>
      <c r="B493" s="5" t="str">
        <f>VLOOKUP(C493,'Correspondance DEP_REGION'!1:102,2,FALSE)</f>
        <v>ILE-DE-FRANCE</v>
      </c>
      <c r="C493" s="5" t="s">
        <v>172</v>
      </c>
      <c r="D493" s="6" t="s">
        <v>173</v>
      </c>
      <c r="E493" s="6" t="s">
        <v>1714</v>
      </c>
      <c r="F493" s="6" t="s">
        <v>657</v>
      </c>
      <c r="G493" s="5" t="s">
        <v>1721</v>
      </c>
      <c r="H493" s="23">
        <v>26780271800028</v>
      </c>
      <c r="I493" s="5" t="s">
        <v>18</v>
      </c>
      <c r="J493" s="5" t="s">
        <v>19</v>
      </c>
      <c r="K493" s="5" t="s">
        <v>9</v>
      </c>
      <c r="L493" s="53">
        <f>VLOOKUP(H493,Feuil1!A2:Q837,5,TRUE)</f>
        <v>11710</v>
      </c>
      <c r="M493" s="5">
        <f>VLOOKUP(H493,Feuil1!A2:Q837,6,TRUE)</f>
        <v>10426</v>
      </c>
      <c r="N493" s="49">
        <f>VLOOKUP(H493,Feuil1!A2:Q837,7,TRUE)</f>
        <v>0.89039999999999997</v>
      </c>
      <c r="O493" s="7" t="str">
        <f>VLOOKUP(H493,Feuil1!A2:Q837,4,TRUE)</f>
        <v>1</v>
      </c>
      <c r="P493" s="7">
        <v>4557</v>
      </c>
      <c r="Q493" s="7">
        <v>3499</v>
      </c>
      <c r="R493" s="49">
        <f>VLOOKUP(H493,'Relevé T2_2019'!A2:G835,7,TRUE)</f>
        <v>0.7702</v>
      </c>
      <c r="S493" s="8">
        <v>0.76782971253017296</v>
      </c>
      <c r="T493" s="8">
        <f>VLOOKUP(H493,'Relevé T4_2018'!A2:G835,7,TRUE)</f>
        <v>0</v>
      </c>
      <c r="U493" s="8">
        <f t="shared" si="21"/>
        <v>0.76782971253017296</v>
      </c>
      <c r="V493" s="8">
        <f t="shared" si="22"/>
        <v>0.89039999999999997</v>
      </c>
      <c r="W493" s="7">
        <v>7040</v>
      </c>
      <c r="X493" s="7">
        <f>VLOOKUP(H493,'Relevé T2_2019'!A2:L837,11,TRUE)</f>
        <v>6580</v>
      </c>
      <c r="Y493" s="60">
        <f>VLOOKUP(H493,Feuil1!A2:Q837,11,TRUE)</f>
        <v>6627</v>
      </c>
      <c r="Z493" s="60">
        <f t="shared" si="23"/>
        <v>20247</v>
      </c>
      <c r="AA493" s="14">
        <v>1.0120034295513001</v>
      </c>
      <c r="AB493" s="14">
        <f>VLOOKUP(H493,'Relevé T2_2019'!A2:L837,12,TRUE)</f>
        <v>-0.27059084360000002</v>
      </c>
      <c r="AC493" s="56">
        <f>VLOOKUP(H493,Feuil1!A2:Q837,12,TRUE)</f>
        <v>-0.36437751774410099</v>
      </c>
    </row>
    <row r="494" spans="1:29" x14ac:dyDescent="0.25">
      <c r="A494" s="5" t="s">
        <v>12</v>
      </c>
      <c r="B494" s="5" t="str">
        <f>VLOOKUP(C494,'Correspondance DEP_REGION'!1:102,2,FALSE)</f>
        <v>ILE-DE-FRANCE</v>
      </c>
      <c r="C494" s="5" t="s">
        <v>172</v>
      </c>
      <c r="D494" s="6" t="s">
        <v>173</v>
      </c>
      <c r="E494" s="6" t="s">
        <v>1711</v>
      </c>
      <c r="F494" s="6" t="s">
        <v>1712</v>
      </c>
      <c r="G494" s="5" t="s">
        <v>1713</v>
      </c>
      <c r="H494" s="23">
        <v>26780238700071</v>
      </c>
      <c r="I494" s="5" t="s">
        <v>50</v>
      </c>
      <c r="J494" s="5" t="s">
        <v>19</v>
      </c>
      <c r="K494" s="5"/>
      <c r="L494" s="53">
        <f>VLOOKUP(H494,Feuil1!A2:Q837,5,TRUE)</f>
        <v>7979</v>
      </c>
      <c r="M494" s="5">
        <f>VLOOKUP(H494,Feuil1!A2:Q837,6,TRUE)</f>
        <v>7974</v>
      </c>
      <c r="N494" s="49">
        <f>VLOOKUP(H494,Feuil1!A2:Q837,7,TRUE)</f>
        <v>0.99939999999999996</v>
      </c>
      <c r="O494" s="7" t="str">
        <f>VLOOKUP(H494,Feuil1!A2:Q837,4,TRUE)</f>
        <v>1</v>
      </c>
      <c r="P494" s="7">
        <v>3810</v>
      </c>
      <c r="Q494" s="7">
        <v>1826</v>
      </c>
      <c r="R494" s="49">
        <f>VLOOKUP(H494,'Relevé T2_2019'!A2:G835,7,TRUE)</f>
        <v>0.98750000000000004</v>
      </c>
      <c r="S494" s="8">
        <v>0.47926509186351701</v>
      </c>
      <c r="T494" s="8">
        <f>VLOOKUP(H494,'Relevé T4_2018'!A2:G835,7,TRUE)</f>
        <v>7.1943526584559894E-2</v>
      </c>
      <c r="U494" s="8">
        <f t="shared" si="21"/>
        <v>0.40732156527895713</v>
      </c>
      <c r="V494" s="8">
        <f t="shared" si="22"/>
        <v>0.92745647341544002</v>
      </c>
      <c r="W494" s="7">
        <v>3466</v>
      </c>
      <c r="X494" s="7">
        <f>VLOOKUP(H494,'Relevé T2_2019'!A2:L837,11,TRUE)</f>
        <v>3302</v>
      </c>
      <c r="Y494" s="60">
        <f>VLOOKUP(H494,Feuil1!A2:Q837,11,TRUE)</f>
        <v>3275</v>
      </c>
      <c r="Z494" s="60">
        <f t="shared" si="23"/>
        <v>10043</v>
      </c>
      <c r="AA494" s="14">
        <v>0.89813800657174103</v>
      </c>
      <c r="AB494" s="14">
        <f>VLOOKUP(H494,'Relevé T2_2019'!A2:L837,12,TRUE)</f>
        <v>-0.55701636710000002</v>
      </c>
      <c r="AC494" s="56">
        <f>VLOOKUP(H494,Feuil1!A2:Q837,12,TRUE)</f>
        <v>-0.58929019312766495</v>
      </c>
    </row>
    <row r="495" spans="1:29" x14ac:dyDescent="0.25">
      <c r="A495" s="5" t="s">
        <v>12</v>
      </c>
      <c r="B495" s="5" t="str">
        <f>VLOOKUP(C495,'Correspondance DEP_REGION'!1:102,2,FALSE)</f>
        <v>ILE-DE-FRANCE</v>
      </c>
      <c r="C495" s="5" t="s">
        <v>172</v>
      </c>
      <c r="D495" s="6" t="s">
        <v>173</v>
      </c>
      <c r="E495" s="6" t="s">
        <v>1706</v>
      </c>
      <c r="F495" s="6" t="s">
        <v>95</v>
      </c>
      <c r="G495" s="5" t="s">
        <v>1719</v>
      </c>
      <c r="H495" s="23">
        <v>26780247800011</v>
      </c>
      <c r="I495" s="5" t="s">
        <v>38</v>
      </c>
      <c r="J495" s="5" t="s">
        <v>19</v>
      </c>
      <c r="K495" s="5"/>
      <c r="L495" s="53">
        <f>VLOOKUP(H495,Feuil1!A2:Q837,5,TRUE)</f>
        <v>1245</v>
      </c>
      <c r="M495" s="5">
        <f>VLOOKUP(H495,Feuil1!A2:Q837,6,TRUE)</f>
        <v>1191</v>
      </c>
      <c r="N495" s="49">
        <f>VLOOKUP(H495,Feuil1!A2:Q837,7,TRUE)</f>
        <v>0.95660000000000001</v>
      </c>
      <c r="O495" s="7" t="str">
        <f>VLOOKUP(H495,Feuil1!A2:Q837,4,TRUE)</f>
        <v>0</v>
      </c>
      <c r="P495" s="7">
        <v>461</v>
      </c>
      <c r="Q495" s="7">
        <v>174</v>
      </c>
      <c r="R495" s="49">
        <f>VLOOKUP(H495,'Relevé T2_2019'!A2:G835,7,TRUE)</f>
        <v>0.72960000000000003</v>
      </c>
      <c r="S495" s="8">
        <v>0.37744034707158403</v>
      </c>
      <c r="T495" s="8">
        <f>VLOOKUP(H495,'Relevé T4_2018'!A2:G835,7,TRUE)</f>
        <v>1.1098779134295202E-3</v>
      </c>
      <c r="U495" s="8">
        <f t="shared" si="21"/>
        <v>0.37633046915815449</v>
      </c>
      <c r="V495" s="8">
        <f t="shared" si="22"/>
        <v>0.95549012208657047</v>
      </c>
      <c r="W495" s="7">
        <v>963</v>
      </c>
      <c r="X495" s="7">
        <f>VLOOKUP(H495,'Relevé T2_2019'!A2:L837,11,TRUE)</f>
        <v>790</v>
      </c>
      <c r="Y495" s="60">
        <f>VLOOKUP(H495,Feuil1!A2:Q837,11,TRUE)</f>
        <v>1009</v>
      </c>
      <c r="Z495" s="60">
        <f t="shared" si="23"/>
        <v>2762</v>
      </c>
      <c r="AA495" s="14">
        <v>4.5344827586206904</v>
      </c>
      <c r="AB495" s="14">
        <f>VLOOKUP(H495,'Relevé T2_2019'!A2:L837,12,TRUE)</f>
        <v>-0.14130434780000001</v>
      </c>
      <c r="AC495" s="56">
        <f>VLOOKUP(H495,Feuil1!A2:Q837,12,TRUE)</f>
        <v>-0.15281276238455099</v>
      </c>
    </row>
    <row r="496" spans="1:29" x14ac:dyDescent="0.25">
      <c r="A496" s="5" t="s">
        <v>12</v>
      </c>
      <c r="B496" s="5" t="str">
        <f>VLOOKUP(C496,'Correspondance DEP_REGION'!1:102,2,FALSE)</f>
        <v>ILE-DE-FRANCE</v>
      </c>
      <c r="C496" s="5" t="s">
        <v>172</v>
      </c>
      <c r="D496" s="6" t="s">
        <v>173</v>
      </c>
      <c r="E496" s="6" t="s">
        <v>1711</v>
      </c>
      <c r="F496" s="6" t="s">
        <v>1722</v>
      </c>
      <c r="G496" s="5" t="s">
        <v>1723</v>
      </c>
      <c r="H496" s="23">
        <v>26780577800011</v>
      </c>
      <c r="I496" s="5" t="s">
        <v>50</v>
      </c>
      <c r="J496" s="5" t="s">
        <v>19</v>
      </c>
      <c r="K496" s="5"/>
      <c r="L496" s="53">
        <f>VLOOKUP(H496,Feuil1!A2:Q837,5,TRUE)</f>
        <v>6894</v>
      </c>
      <c r="M496" s="5">
        <f>VLOOKUP(H496,Feuil1!A2:Q837,6,TRUE)</f>
        <v>6888</v>
      </c>
      <c r="N496" s="49">
        <f>VLOOKUP(H496,Feuil1!A2:Q837,7,TRUE)</f>
        <v>0.99909999999999999</v>
      </c>
      <c r="O496" s="7" t="str">
        <f>VLOOKUP(H496,Feuil1!A2:Q837,4,TRUE)</f>
        <v>1</v>
      </c>
      <c r="P496" s="7">
        <v>3659</v>
      </c>
      <c r="Q496" s="7">
        <v>695</v>
      </c>
      <c r="R496" s="49">
        <f>VLOOKUP(H496,'Relevé T2_2019'!A2:G835,7,TRUE)</f>
        <v>0.86009999999999998</v>
      </c>
      <c r="S496" s="8">
        <v>0.18994260726974599</v>
      </c>
      <c r="T496" s="8">
        <f>VLOOKUP(H496,'Relevé T4_2018'!A2:G835,7,TRUE)</f>
        <v>0.13735276502295901</v>
      </c>
      <c r="U496" s="8">
        <f t="shared" si="21"/>
        <v>5.2589842246786977E-2</v>
      </c>
      <c r="V496" s="8">
        <f t="shared" si="22"/>
        <v>0.86174723497704098</v>
      </c>
      <c r="W496" s="7">
        <v>3906</v>
      </c>
      <c r="X496" s="7">
        <f>VLOOKUP(H496,'Relevé T2_2019'!A2:L837,11,TRUE)</f>
        <v>3055</v>
      </c>
      <c r="Y496" s="60">
        <f>VLOOKUP(H496,Feuil1!A2:Q837,11,TRUE)</f>
        <v>3270</v>
      </c>
      <c r="Z496" s="60">
        <f t="shared" si="23"/>
        <v>10231</v>
      </c>
      <c r="AA496" s="14">
        <v>4.6201438848920899</v>
      </c>
      <c r="AB496" s="14">
        <f>VLOOKUP(H496,'Relevé T2_2019'!A2:L837,12,TRUE)</f>
        <v>-0.46450482030000001</v>
      </c>
      <c r="AC496" s="56">
        <f>VLOOKUP(H496,Feuil1!A2:Q837,12,TRUE)</f>
        <v>-0.52526132404181203</v>
      </c>
    </row>
    <row r="497" spans="1:29" x14ac:dyDescent="0.25">
      <c r="A497" s="5" t="s">
        <v>12</v>
      </c>
      <c r="B497" s="5" t="str">
        <f>VLOOKUP(C497,'Correspondance DEP_REGION'!1:102,2,FALSE)</f>
        <v>ILE-DE-FRANCE</v>
      </c>
      <c r="C497" s="5" t="s">
        <v>172</v>
      </c>
      <c r="D497" s="6" t="s">
        <v>173</v>
      </c>
      <c r="E497" s="6" t="s">
        <v>174</v>
      </c>
      <c r="F497" s="6" t="s">
        <v>301</v>
      </c>
      <c r="G497" s="5" t="s">
        <v>302</v>
      </c>
      <c r="H497" s="23">
        <v>20007630500016</v>
      </c>
      <c r="I497" s="5" t="s">
        <v>57</v>
      </c>
      <c r="J497" s="5"/>
      <c r="K497" s="5"/>
      <c r="L497" s="53">
        <f>VLOOKUP(H497,Feuil1!A2:Q837,5,TRUE)</f>
        <v>1897</v>
      </c>
      <c r="M497" s="5">
        <f>VLOOKUP(H497,Feuil1!A2:Q837,6,TRUE)</f>
        <v>518</v>
      </c>
      <c r="N497" s="49">
        <f>VLOOKUP(H497,Feuil1!A2:Q837,7,TRUE)</f>
        <v>0.27310000000000001</v>
      </c>
      <c r="O497" s="7" t="str">
        <f>VLOOKUP(H497,Feuil1!A2:Q837,4,TRUE)</f>
        <v>0</v>
      </c>
      <c r="P497" s="7">
        <v>1437</v>
      </c>
      <c r="Q497" s="7">
        <v>138</v>
      </c>
      <c r="R497" s="49">
        <f>VLOOKUP(H497,'Relevé T2_2019'!A2:G835,7,TRUE)</f>
        <v>0.26879999999999998</v>
      </c>
      <c r="S497" s="8">
        <v>9.6033402922755695E-2</v>
      </c>
      <c r="T497" s="8">
        <f>VLOOKUP(H497,'Relevé T4_2018'!A2:G835,7,TRUE)</f>
        <v>5.4424432263116697E-2</v>
      </c>
      <c r="U497" s="8">
        <f t="shared" si="21"/>
        <v>4.1608970659638998E-2</v>
      </c>
      <c r="V497" s="8">
        <f t="shared" si="22"/>
        <v>0.21867556773688332</v>
      </c>
      <c r="W497" s="7">
        <v>929</v>
      </c>
      <c r="X497" s="7">
        <f>VLOOKUP(H497,'Relevé T2_2019'!A2:L837,11,TRUE)</f>
        <v>883</v>
      </c>
      <c r="Y497" s="60">
        <f>VLOOKUP(H497,Feuil1!A2:Q837,11,TRUE)</f>
        <v>920</v>
      </c>
      <c r="Z497" s="60">
        <f t="shared" si="23"/>
        <v>2732</v>
      </c>
      <c r="AA497" s="14">
        <v>5.7318840579710102</v>
      </c>
      <c r="AB497" s="14">
        <f>VLOOKUP(H497,'Relevé T2_2019'!A2:L837,12,TRUE)</f>
        <v>0.46192052979999998</v>
      </c>
      <c r="AC497" s="56">
        <f>VLOOKUP(H497,Feuil1!A2:Q837,12,TRUE)</f>
        <v>0.77606177606177595</v>
      </c>
    </row>
    <row r="498" spans="1:29" ht="27.6" x14ac:dyDescent="0.25">
      <c r="A498" s="5" t="s">
        <v>51</v>
      </c>
      <c r="B498" s="5" t="str">
        <f>VLOOKUP(C498,'Correspondance DEP_REGION'!1:102,2,FALSE)</f>
        <v>LA REUNION</v>
      </c>
      <c r="C498" s="5" t="s">
        <v>157</v>
      </c>
      <c r="D498" s="6" t="s">
        <v>158</v>
      </c>
      <c r="E498" s="6" t="s">
        <v>1968</v>
      </c>
      <c r="F498" s="6" t="s">
        <v>1971</v>
      </c>
      <c r="G498" s="5" t="s">
        <v>1972</v>
      </c>
      <c r="H498" s="23">
        <v>26974231800034</v>
      </c>
      <c r="I498" s="5" t="s">
        <v>50</v>
      </c>
      <c r="J498" s="5"/>
      <c r="K498" s="5"/>
      <c r="L498" s="53">
        <f>VLOOKUP(H498,Feuil1!A2:Q837,5,TRUE)</f>
        <v>3936</v>
      </c>
      <c r="M498" s="5">
        <f>VLOOKUP(H498,Feuil1!A2:Q837,6,TRUE)</f>
        <v>3936</v>
      </c>
      <c r="N498" s="49">
        <f>VLOOKUP(H498,Feuil1!A2:Q837,7,TRUE)</f>
        <v>1</v>
      </c>
      <c r="O498" s="7" t="str">
        <f>VLOOKUP(H498,Feuil1!A2:Q837,4,TRUE)</f>
        <v>1</v>
      </c>
      <c r="P498" s="7">
        <v>191</v>
      </c>
      <c r="Q498" s="7">
        <v>190</v>
      </c>
      <c r="R498" s="49">
        <f>VLOOKUP(H498,'Relevé T2_2019'!A2:G835,7,TRUE)</f>
        <v>0.96609999999999996</v>
      </c>
      <c r="S498" s="8">
        <v>0.99476439790575899</v>
      </c>
      <c r="T498" s="8">
        <f>VLOOKUP(H498,'Relevé T4_2018'!A2:G835,7,TRUE)</f>
        <v>0.8925143953934741</v>
      </c>
      <c r="U498" s="8">
        <f t="shared" si="21"/>
        <v>0.10225000251228489</v>
      </c>
      <c r="V498" s="8">
        <f t="shared" si="22"/>
        <v>0.1074856046065259</v>
      </c>
      <c r="W498" s="7">
        <v>215</v>
      </c>
      <c r="X498" s="7">
        <f>VLOOKUP(H498,'Relevé T2_2019'!A2:L837,11,TRUE)</f>
        <v>470</v>
      </c>
      <c r="Y498" s="60">
        <f>VLOOKUP(H498,Feuil1!A2:Q837,11,TRUE)</f>
        <v>645</v>
      </c>
      <c r="Z498" s="60">
        <f t="shared" si="23"/>
        <v>1330</v>
      </c>
      <c r="AA498" s="14">
        <v>0.13157894736842099</v>
      </c>
      <c r="AB498" s="14">
        <f>VLOOKUP(H498,'Relevé T2_2019'!A2:L837,12,TRUE)</f>
        <v>-0.86309350419999997</v>
      </c>
      <c r="AC498" s="56">
        <f>VLOOKUP(H498,Feuil1!A2:Q837,12,TRUE)</f>
        <v>-0.83612804878048796</v>
      </c>
    </row>
    <row r="499" spans="1:29" ht="27.6" x14ac:dyDescent="0.25">
      <c r="A499" s="5" t="s">
        <v>51</v>
      </c>
      <c r="B499" s="5" t="str">
        <f>VLOOKUP(C499,'Correspondance DEP_REGION'!1:102,2,FALSE)</f>
        <v>LA REUNION</v>
      </c>
      <c r="C499" s="5" t="s">
        <v>157</v>
      </c>
      <c r="D499" s="6" t="s">
        <v>158</v>
      </c>
      <c r="E499" s="6" t="s">
        <v>159</v>
      </c>
      <c r="F499" s="6" t="s">
        <v>1966</v>
      </c>
      <c r="G499" s="5" t="s">
        <v>1967</v>
      </c>
      <c r="H499" s="23">
        <v>26974118700059</v>
      </c>
      <c r="I499" s="5" t="s">
        <v>57</v>
      </c>
      <c r="J499" s="5" t="s">
        <v>19</v>
      </c>
      <c r="K499" s="5"/>
      <c r="L499" s="53">
        <f>VLOOKUP(H499,Feuil1!A2:Q837,5,TRUE)</f>
        <v>1990</v>
      </c>
      <c r="M499" s="5">
        <f>VLOOKUP(H499,Feuil1!A2:Q837,6,TRUE)</f>
        <v>1971</v>
      </c>
      <c r="N499" s="49">
        <f>VLOOKUP(H499,Feuil1!A2:Q837,7,TRUE)</f>
        <v>0.99050000000000005</v>
      </c>
      <c r="O499" s="7" t="str">
        <f>VLOOKUP(H499,Feuil1!A2:Q837,4,TRUE)</f>
        <v>1</v>
      </c>
      <c r="P499" s="7">
        <v>1253</v>
      </c>
      <c r="Q499" s="7">
        <v>1236</v>
      </c>
      <c r="R499" s="49">
        <f>VLOOKUP(H499,'Relevé T2_2019'!A2:G835,7,TRUE)</f>
        <v>0.99329999999999996</v>
      </c>
      <c r="S499" s="8">
        <v>0.98643256185155603</v>
      </c>
      <c r="T499" s="8">
        <f>VLOOKUP(H499,'Relevé T4_2018'!A2:G835,7,TRUE)</f>
        <v>0.8925143953934741</v>
      </c>
      <c r="U499" s="8">
        <f t="shared" si="21"/>
        <v>9.3918166458081931E-2</v>
      </c>
      <c r="V499" s="8">
        <f t="shared" si="22"/>
        <v>9.7985604606525945E-2</v>
      </c>
      <c r="W499" s="7">
        <v>558</v>
      </c>
      <c r="X499" s="7">
        <f>VLOOKUP(H499,'Relevé T2_2019'!A2:L837,11,TRUE)</f>
        <v>501</v>
      </c>
      <c r="Y499" s="60">
        <f>VLOOKUP(H499,Feuil1!A2:Q837,11,TRUE)</f>
        <v>486</v>
      </c>
      <c r="Z499" s="60">
        <f t="shared" si="23"/>
        <v>1545</v>
      </c>
      <c r="AA499" s="14">
        <v>-0.54854368932038799</v>
      </c>
      <c r="AB499" s="14">
        <f>VLOOKUP(H499,'Relevé T2_2019'!A2:L837,12,TRUE)</f>
        <v>-0.78887484200000002</v>
      </c>
      <c r="AC499" s="56">
        <f>VLOOKUP(H499,Feuil1!A2:Q837,12,TRUE)</f>
        <v>-0.75342465753424703</v>
      </c>
    </row>
    <row r="500" spans="1:29" ht="27.6" x14ac:dyDescent="0.25">
      <c r="A500" s="5" t="s">
        <v>51</v>
      </c>
      <c r="B500" s="5" t="str">
        <f>VLOOKUP(C500,'Correspondance DEP_REGION'!1:102,2,FALSE)</f>
        <v>LA REUNION</v>
      </c>
      <c r="C500" s="5" t="s">
        <v>157</v>
      </c>
      <c r="D500" s="6" t="s">
        <v>158</v>
      </c>
      <c r="E500" s="6" t="s">
        <v>1968</v>
      </c>
      <c r="F500" s="6" t="s">
        <v>1969</v>
      </c>
      <c r="G500" s="5" t="s">
        <v>1970</v>
      </c>
      <c r="H500" s="23">
        <v>26974214400034</v>
      </c>
      <c r="I500" s="5" t="s">
        <v>57</v>
      </c>
      <c r="J500" s="5" t="s">
        <v>19</v>
      </c>
      <c r="K500" s="5"/>
      <c r="L500" s="53">
        <f>VLOOKUP(H500,Feuil1!A2:Q837,5,TRUE)</f>
        <v>1185</v>
      </c>
      <c r="M500" s="5">
        <f>VLOOKUP(H500,Feuil1!A2:Q837,6,TRUE)</f>
        <v>1131</v>
      </c>
      <c r="N500" s="49">
        <f>VLOOKUP(H500,Feuil1!A2:Q837,7,TRUE)</f>
        <v>0.95440000000000003</v>
      </c>
      <c r="O500" s="7" t="str">
        <f>VLOOKUP(H500,Feuil1!A2:Q837,4,TRUE)</f>
        <v>1</v>
      </c>
      <c r="P500" s="7">
        <v>433</v>
      </c>
      <c r="Q500" s="7">
        <v>379</v>
      </c>
      <c r="R500" s="49">
        <f>VLOOKUP(H500,'Relevé T2_2019'!A2:G835,7,TRUE)</f>
        <v>0.96609999999999996</v>
      </c>
      <c r="S500" s="8">
        <v>0.87528868360277101</v>
      </c>
      <c r="T500" s="8">
        <f>VLOOKUP(H500,'Relevé T4_2018'!A2:G835,7,TRUE)</f>
        <v>0.8925143953934741</v>
      </c>
      <c r="U500" s="8">
        <f t="shared" si="21"/>
        <v>-1.7225711790703091E-2</v>
      </c>
      <c r="V500" s="8">
        <f t="shared" si="22"/>
        <v>6.1885604606525924E-2</v>
      </c>
      <c r="W500" s="7">
        <v>163</v>
      </c>
      <c r="X500" s="7">
        <f>VLOOKUP(H500,'Relevé T2_2019'!A2:L837,11,TRUE)</f>
        <v>172</v>
      </c>
      <c r="Y500" s="60">
        <f>VLOOKUP(H500,Feuil1!A2:Q837,11,TRUE)</f>
        <v>192</v>
      </c>
      <c r="Z500" s="60">
        <f t="shared" si="23"/>
        <v>527</v>
      </c>
      <c r="AA500" s="14">
        <v>-0.56992084432717705</v>
      </c>
      <c r="AB500" s="14">
        <f>VLOOKUP(H500,'Relevé T2_2019'!A2:L837,12,TRUE)</f>
        <v>-0.89030612239999996</v>
      </c>
      <c r="AC500" s="56">
        <f>VLOOKUP(H500,Feuil1!A2:Q837,12,TRUE)</f>
        <v>-0.83023872679045096</v>
      </c>
    </row>
    <row r="501" spans="1:29" ht="27.6" x14ac:dyDescent="0.25">
      <c r="A501" s="5" t="s">
        <v>51</v>
      </c>
      <c r="B501" s="5" t="str">
        <f>VLOOKUP(C501,'Correspondance DEP_REGION'!1:102,2,FALSE)</f>
        <v>LA REUNION</v>
      </c>
      <c r="C501" s="5" t="s">
        <v>157</v>
      </c>
      <c r="D501" s="6" t="s">
        <v>158</v>
      </c>
      <c r="E501" s="6" t="s">
        <v>159</v>
      </c>
      <c r="F501" s="6" t="s">
        <v>160</v>
      </c>
      <c r="G501" s="5" t="s">
        <v>161</v>
      </c>
      <c r="H501" s="23">
        <v>20003001300011</v>
      </c>
      <c r="I501" s="5" t="s">
        <v>50</v>
      </c>
      <c r="J501" s="5" t="s">
        <v>19</v>
      </c>
      <c r="K501" s="5" t="s">
        <v>9</v>
      </c>
      <c r="L501" s="53">
        <f>VLOOKUP(H501,Feuil1!A2:Q837,5,TRUE)</f>
        <v>13788</v>
      </c>
      <c r="M501" s="5">
        <f>VLOOKUP(H501,Feuil1!A2:Q837,6,TRUE)</f>
        <v>3254</v>
      </c>
      <c r="N501" s="49">
        <f>VLOOKUP(H501,Feuil1!A2:Q837,7,TRUE)</f>
        <v>0.23599999999999999</v>
      </c>
      <c r="O501" s="7" t="str">
        <f>VLOOKUP(H501,Feuil1!A2:Q837,4,TRUE)</f>
        <v>0</v>
      </c>
      <c r="P501" s="7">
        <v>12199</v>
      </c>
      <c r="Q501" s="7">
        <v>1604</v>
      </c>
      <c r="R501" s="49">
        <f>VLOOKUP(H501,'Relevé T2_2019'!A2:G835,7,TRUE)</f>
        <v>8.9599999999999999E-2</v>
      </c>
      <c r="S501" s="8">
        <v>0.131486187392409</v>
      </c>
      <c r="T501" s="8">
        <f>VLOOKUP(H501,'Relevé T4_2018'!A2:G835,7,TRUE)</f>
        <v>3.4081226924169303E-4</v>
      </c>
      <c r="U501" s="8">
        <f t="shared" si="21"/>
        <v>0.13114537512316732</v>
      </c>
      <c r="V501" s="8">
        <f t="shared" si="22"/>
        <v>0.23565918773075831</v>
      </c>
      <c r="W501" s="7">
        <v>4107</v>
      </c>
      <c r="X501" s="7">
        <f>VLOOKUP(H501,'Relevé T2_2019'!A2:L837,11,TRUE)</f>
        <v>3842</v>
      </c>
      <c r="Y501" s="60">
        <f>VLOOKUP(H501,Feuil1!A2:Q837,11,TRUE)</f>
        <v>4528</v>
      </c>
      <c r="Z501" s="60">
        <f t="shared" si="23"/>
        <v>12477</v>
      </c>
      <c r="AA501" s="14">
        <v>1.56047381546135</v>
      </c>
      <c r="AB501" s="14">
        <f>VLOOKUP(H501,'Relevé T2_2019'!A2:L837,12,TRUE)</f>
        <v>1.8757485030000001</v>
      </c>
      <c r="AC501" s="56">
        <f>VLOOKUP(H501,Feuil1!A2:Q837,12,TRUE)</f>
        <v>0.39151813153042397</v>
      </c>
    </row>
    <row r="502" spans="1:29" ht="27.6" x14ac:dyDescent="0.25">
      <c r="A502" s="5" t="s">
        <v>51</v>
      </c>
      <c r="B502" s="5" t="str">
        <f>VLOOKUP(C502,'Correspondance DEP_REGION'!1:102,2,FALSE)</f>
        <v>MARTINIQUE</v>
      </c>
      <c r="C502" s="5" t="s">
        <v>186</v>
      </c>
      <c r="D502" s="6" t="s">
        <v>187</v>
      </c>
      <c r="E502" s="6" t="s">
        <v>188</v>
      </c>
      <c r="F502" s="6" t="s">
        <v>604</v>
      </c>
      <c r="G502" s="5" t="s">
        <v>1952</v>
      </c>
      <c r="H502" s="23">
        <v>26972071000012</v>
      </c>
      <c r="I502" s="5" t="s">
        <v>38</v>
      </c>
      <c r="J502" s="5"/>
      <c r="K502" s="5"/>
      <c r="L502" s="53">
        <f>VLOOKUP(H502,Feuil1!A2:Q837,5,TRUE)</f>
        <v>368</v>
      </c>
      <c r="M502" s="5">
        <f>VLOOKUP(H502,Feuil1!A2:Q837,6,TRUE)</f>
        <v>367</v>
      </c>
      <c r="N502" s="49">
        <f>VLOOKUP(H502,Feuil1!A2:Q837,7,TRUE)</f>
        <v>0.99729999999999996</v>
      </c>
      <c r="O502" s="7" t="str">
        <f>VLOOKUP(H502,Feuil1!A2:Q837,4,TRUE)</f>
        <v>0</v>
      </c>
      <c r="P502" s="7">
        <v>301</v>
      </c>
      <c r="Q502" s="7">
        <v>277</v>
      </c>
      <c r="R502" s="49">
        <f>VLOOKUP(H502,'Relevé T2_2019'!A2:G835,7,TRUE)</f>
        <v>0.9224</v>
      </c>
      <c r="S502" s="8">
        <v>0.92026578073089704</v>
      </c>
      <c r="T502" s="8">
        <f>VLOOKUP(H502,'Relevé T4_2018'!A2:G835,7,TRUE)</f>
        <v>0.99202127659574513</v>
      </c>
      <c r="U502" s="8">
        <f t="shared" si="21"/>
        <v>-7.1755495864848085E-2</v>
      </c>
      <c r="V502" s="8">
        <f t="shared" si="22"/>
        <v>5.278723404254837E-3</v>
      </c>
      <c r="W502" s="7">
        <v>45</v>
      </c>
      <c r="X502" s="7">
        <f>VLOOKUP(H502,'Relevé T2_2019'!A2:L837,11,TRUE)</f>
        <v>39</v>
      </c>
      <c r="Y502" s="60">
        <f>VLOOKUP(H502,Feuil1!A2:Q837,11,TRUE)</f>
        <v>53</v>
      </c>
      <c r="Z502" s="60">
        <f t="shared" si="23"/>
        <v>137</v>
      </c>
      <c r="AA502" s="14">
        <v>-0.83754512635379097</v>
      </c>
      <c r="AB502" s="14">
        <f>VLOOKUP(H502,'Relevé T2_2019'!A2:L837,12,TRUE)</f>
        <v>-0.87378640780000005</v>
      </c>
      <c r="AC502" s="56">
        <f>VLOOKUP(H502,Feuil1!A2:Q837,12,TRUE)</f>
        <v>-0.85558583106267005</v>
      </c>
    </row>
    <row r="503" spans="1:29" ht="27.6" x14ac:dyDescent="0.25">
      <c r="A503" s="5" t="s">
        <v>51</v>
      </c>
      <c r="B503" s="5" t="str">
        <f>VLOOKUP(C503,'Correspondance DEP_REGION'!1:102,2,FALSE)</f>
        <v>MARTINIQUE</v>
      </c>
      <c r="C503" s="5" t="s">
        <v>186</v>
      </c>
      <c r="D503" s="6" t="s">
        <v>187</v>
      </c>
      <c r="E503" s="6" t="s">
        <v>188</v>
      </c>
      <c r="F503" s="6" t="s">
        <v>871</v>
      </c>
      <c r="G503" s="5" t="s">
        <v>1960</v>
      </c>
      <c r="H503" s="23">
        <v>26972087600011</v>
      </c>
      <c r="I503" s="5" t="s">
        <v>57</v>
      </c>
      <c r="J503" s="5"/>
      <c r="K503" s="5"/>
      <c r="L503" s="53">
        <f>VLOOKUP(H503,Feuil1!A2:Q837,5,TRUE)</f>
        <v>489</v>
      </c>
      <c r="M503" s="5">
        <f>VLOOKUP(H503,Feuil1!A2:Q837,6,TRUE)</f>
        <v>461</v>
      </c>
      <c r="N503" s="49">
        <f>VLOOKUP(H503,Feuil1!A2:Q837,7,TRUE)</f>
        <v>0.94269999999999998</v>
      </c>
      <c r="O503" s="7" t="str">
        <f>VLOOKUP(H503,Feuil1!A2:Q837,4,TRUE)</f>
        <v>1</v>
      </c>
      <c r="P503" s="7">
        <v>387</v>
      </c>
      <c r="Q503" s="7">
        <v>356</v>
      </c>
      <c r="R503" s="49">
        <f>VLOOKUP(H503,'Relevé T2_2019'!A2:G835,7,TRUE)</f>
        <v>0.91820000000000002</v>
      </c>
      <c r="S503" s="8">
        <v>0.91989664082687295</v>
      </c>
      <c r="T503" s="8">
        <f>VLOOKUP(H503,'Relevé T4_2018'!A2:G835,7,TRUE)</f>
        <v>0.8925143953934741</v>
      </c>
      <c r="U503" s="8">
        <f t="shared" si="21"/>
        <v>2.7382245433398844E-2</v>
      </c>
      <c r="V503" s="8">
        <f t="shared" si="22"/>
        <v>5.018560460652588E-2</v>
      </c>
      <c r="W503" s="7">
        <v>87</v>
      </c>
      <c r="X503" s="7">
        <f>VLOOKUP(H503,'Relevé T2_2019'!A2:L837,11,TRUE)</f>
        <v>84</v>
      </c>
      <c r="Y503" s="60">
        <f>VLOOKUP(H503,Feuil1!A2:Q837,11,TRUE)</f>
        <v>67</v>
      </c>
      <c r="Z503" s="60">
        <f t="shared" si="23"/>
        <v>238</v>
      </c>
      <c r="AA503" s="14">
        <v>-0.75561797752809001</v>
      </c>
      <c r="AB503" s="14">
        <f>VLOOKUP(H503,'Relevé T2_2019'!A2:L837,12,TRUE)</f>
        <v>-0.75862068969999996</v>
      </c>
      <c r="AC503" s="56">
        <f>VLOOKUP(H503,Feuil1!A2:Q837,12,TRUE)</f>
        <v>-0.85466377440347097</v>
      </c>
    </row>
    <row r="504" spans="1:29" ht="27.6" x14ac:dyDescent="0.25">
      <c r="A504" s="5" t="s">
        <v>51</v>
      </c>
      <c r="B504" s="5" t="str">
        <f>VLOOKUP(C504,'Correspondance DEP_REGION'!1:102,2,FALSE)</f>
        <v>MARTINIQUE</v>
      </c>
      <c r="C504" s="5" t="s">
        <v>186</v>
      </c>
      <c r="D504" s="6" t="s">
        <v>187</v>
      </c>
      <c r="E504" s="6" t="s">
        <v>188</v>
      </c>
      <c r="F504" s="6" t="s">
        <v>1953</v>
      </c>
      <c r="G504" s="5" t="s">
        <v>1954</v>
      </c>
      <c r="H504" s="23">
        <v>26972072800014</v>
      </c>
      <c r="I504" s="5" t="s">
        <v>57</v>
      </c>
      <c r="J504" s="5" t="s">
        <v>19</v>
      </c>
      <c r="K504" s="5"/>
      <c r="L504" s="53">
        <f>VLOOKUP(H504,Feuil1!A2:Q837,5,TRUE)</f>
        <v>1407</v>
      </c>
      <c r="M504" s="5">
        <f>VLOOKUP(H504,Feuil1!A2:Q837,6,TRUE)</f>
        <v>1293</v>
      </c>
      <c r="N504" s="49">
        <f>VLOOKUP(H504,Feuil1!A2:Q837,7,TRUE)</f>
        <v>0.91900000000000004</v>
      </c>
      <c r="O504" s="7" t="str">
        <f>VLOOKUP(H504,Feuil1!A2:Q837,4,TRUE)</f>
        <v>1</v>
      </c>
      <c r="P504" s="7">
        <v>919</v>
      </c>
      <c r="Q504" s="7">
        <v>816</v>
      </c>
      <c r="R504" s="49">
        <f>VLOOKUP(H504,'Relevé T2_2019'!A2:G835,7,TRUE)</f>
        <v>0.9194</v>
      </c>
      <c r="S504" s="8">
        <v>0.88792165397170797</v>
      </c>
      <c r="T504" s="8">
        <f>VLOOKUP(H504,'Relevé T4_2018'!A2:G835,7,TRUE)</f>
        <v>0.88284286507495802</v>
      </c>
      <c r="U504" s="8">
        <f t="shared" si="21"/>
        <v>5.0787888967499528E-3</v>
      </c>
      <c r="V504" s="8">
        <f t="shared" si="22"/>
        <v>3.6157134925042023E-2</v>
      </c>
      <c r="W504" s="7">
        <v>287</v>
      </c>
      <c r="X504" s="7">
        <f>VLOOKUP(H504,'Relevé T2_2019'!A2:L837,11,TRUE)</f>
        <v>241</v>
      </c>
      <c r="Y504" s="60">
        <f>VLOOKUP(H504,Feuil1!A2:Q837,11,TRUE)</f>
        <v>310</v>
      </c>
      <c r="Z504" s="60">
        <f t="shared" si="23"/>
        <v>838</v>
      </c>
      <c r="AA504" s="14">
        <v>-0.64828431372549</v>
      </c>
      <c r="AB504" s="14">
        <f>VLOOKUP(H504,'Relevé T2_2019'!A2:L837,12,TRUE)</f>
        <v>-0.83738191630000003</v>
      </c>
      <c r="AC504" s="56">
        <f>VLOOKUP(H504,Feuil1!A2:Q837,12,TRUE)</f>
        <v>-0.76024748646558404</v>
      </c>
    </row>
    <row r="505" spans="1:29" ht="27.6" x14ac:dyDescent="0.25">
      <c r="A505" s="5" t="s">
        <v>51</v>
      </c>
      <c r="B505" s="5" t="str">
        <f>VLOOKUP(C505,'Correspondance DEP_REGION'!1:102,2,FALSE)</f>
        <v>MARTINIQUE</v>
      </c>
      <c r="C505" s="5" t="s">
        <v>186</v>
      </c>
      <c r="D505" s="6" t="s">
        <v>187</v>
      </c>
      <c r="E505" s="6" t="s">
        <v>188</v>
      </c>
      <c r="F505" s="6" t="s">
        <v>1653</v>
      </c>
      <c r="G505" s="5" t="s">
        <v>1955</v>
      </c>
      <c r="H505" s="23">
        <v>26972073600017</v>
      </c>
      <c r="I505" s="5" t="s">
        <v>38</v>
      </c>
      <c r="J505" s="5"/>
      <c r="K505" s="5"/>
      <c r="L505" s="53">
        <f>VLOOKUP(H505,Feuil1!A2:Q837,5,TRUE)</f>
        <v>384</v>
      </c>
      <c r="M505" s="5">
        <f>VLOOKUP(H505,Feuil1!A2:Q837,6,TRUE)</f>
        <v>333</v>
      </c>
      <c r="N505" s="49">
        <f>VLOOKUP(H505,Feuil1!A2:Q837,7,TRUE)</f>
        <v>0.86719999999999997</v>
      </c>
      <c r="O505" s="7" t="str">
        <f>VLOOKUP(H505,Feuil1!A2:Q837,4,TRUE)</f>
        <v>1</v>
      </c>
      <c r="P505" s="7">
        <v>322</v>
      </c>
      <c r="Q505" s="7">
        <v>269</v>
      </c>
      <c r="R505" s="49">
        <f>VLOOKUP(H505,'Relevé T2_2019'!A2:G835,7,TRUE)</f>
        <v>0.86570000000000003</v>
      </c>
      <c r="S505" s="8">
        <v>0.83540372670807495</v>
      </c>
      <c r="T505" s="8">
        <f>VLOOKUP(H505,'Relevé T4_2018'!A2:G835,7,TRUE)</f>
        <v>0.8925143953934741</v>
      </c>
      <c r="U505" s="8">
        <f t="shared" si="21"/>
        <v>-5.7110668685399157E-2</v>
      </c>
      <c r="V505" s="8">
        <f t="shared" si="22"/>
        <v>-2.5314395393474132E-2</v>
      </c>
      <c r="W505" s="7">
        <v>37</v>
      </c>
      <c r="X505" s="7">
        <f>VLOOKUP(H505,'Relevé T2_2019'!A2:L837,11,TRUE)</f>
        <v>46</v>
      </c>
      <c r="Y505" s="60">
        <f>VLOOKUP(H505,Feuil1!A2:Q837,11,TRUE)</f>
        <v>7</v>
      </c>
      <c r="Z505" s="60">
        <f t="shared" si="23"/>
        <v>90</v>
      </c>
      <c r="AA505" s="14">
        <v>-0.86245353159851301</v>
      </c>
      <c r="AB505" s="14">
        <f>VLOOKUP(H505,'Relevé T2_2019'!A2:L837,12,TRUE)</f>
        <v>-0.86781609199999998</v>
      </c>
      <c r="AC505" s="56">
        <f>VLOOKUP(H505,Feuil1!A2:Q837,12,TRUE)</f>
        <v>-0.97897897897897901</v>
      </c>
    </row>
    <row r="506" spans="1:29" ht="27.6" x14ac:dyDescent="0.25">
      <c r="A506" s="5" t="s">
        <v>51</v>
      </c>
      <c r="B506" s="5" t="str">
        <f>VLOOKUP(C506,'Correspondance DEP_REGION'!1:102,2,FALSE)</f>
        <v>MARTINIQUE</v>
      </c>
      <c r="C506" s="5" t="s">
        <v>186</v>
      </c>
      <c r="D506" s="6" t="s">
        <v>187</v>
      </c>
      <c r="E506" s="6" t="s">
        <v>188</v>
      </c>
      <c r="F506" s="6" t="s">
        <v>1957</v>
      </c>
      <c r="G506" s="5" t="s">
        <v>1958</v>
      </c>
      <c r="H506" s="23">
        <v>26972075100016</v>
      </c>
      <c r="I506" s="5" t="s">
        <v>38</v>
      </c>
      <c r="J506" s="5"/>
      <c r="K506" s="5"/>
      <c r="L506" s="53">
        <f>VLOOKUP(H506,Feuil1!A2:Q837,5,TRUE)</f>
        <v>368</v>
      </c>
      <c r="M506" s="5">
        <f>VLOOKUP(H506,Feuil1!A2:Q837,6,TRUE)</f>
        <v>299</v>
      </c>
      <c r="N506" s="49">
        <f>VLOOKUP(H506,Feuil1!A2:Q837,7,TRUE)</f>
        <v>0.8125</v>
      </c>
      <c r="O506" s="7" t="str">
        <f>VLOOKUP(H506,Feuil1!A2:Q837,4,TRUE)</f>
        <v>0</v>
      </c>
      <c r="P506" s="7">
        <v>117</v>
      </c>
      <c r="Q506" s="7">
        <v>52</v>
      </c>
      <c r="R506" s="49">
        <f>VLOOKUP(H506,'Relevé T2_2019'!A2:G835,7,TRUE)</f>
        <v>0.75719999999999998</v>
      </c>
      <c r="S506" s="8">
        <v>0.44444444444444398</v>
      </c>
      <c r="T506" s="8">
        <f>VLOOKUP(H506,'Relevé T4_2018'!A2:G835,7,TRUE)</f>
        <v>0.8925143953934741</v>
      </c>
      <c r="U506" s="8">
        <f t="shared" si="21"/>
        <v>-0.44806995094903013</v>
      </c>
      <c r="V506" s="8">
        <f t="shared" si="22"/>
        <v>-8.0014395393474103E-2</v>
      </c>
      <c r="W506" s="7">
        <v>81</v>
      </c>
      <c r="X506" s="7">
        <f>VLOOKUP(H506,'Relevé T2_2019'!A2:L837,11,TRUE)</f>
        <v>67</v>
      </c>
      <c r="Y506" s="60">
        <f>VLOOKUP(H506,Feuil1!A2:Q837,11,TRUE)</f>
        <v>84</v>
      </c>
      <c r="Z506" s="60">
        <f t="shared" si="23"/>
        <v>232</v>
      </c>
      <c r="AA506" s="14">
        <v>0.55769230769230804</v>
      </c>
      <c r="AB506" s="14">
        <f>VLOOKUP(H506,'Relevé T2_2019'!A2:L837,12,TRUE)</f>
        <v>-0.67942583729999995</v>
      </c>
      <c r="AC506" s="56">
        <f>VLOOKUP(H506,Feuil1!A2:Q837,12,TRUE)</f>
        <v>-0.71906354515050197</v>
      </c>
    </row>
    <row r="507" spans="1:29" ht="27.6" x14ac:dyDescent="0.25">
      <c r="A507" s="5" t="s">
        <v>51</v>
      </c>
      <c r="B507" s="5" t="str">
        <f>VLOOKUP(C507,'Correspondance DEP_REGION'!1:102,2,FALSE)</f>
        <v>MARTINIQUE</v>
      </c>
      <c r="C507" s="5" t="s">
        <v>186</v>
      </c>
      <c r="D507" s="6" t="s">
        <v>187</v>
      </c>
      <c r="E507" s="6" t="s">
        <v>188</v>
      </c>
      <c r="F507" s="6" t="s">
        <v>901</v>
      </c>
      <c r="G507" s="5" t="s">
        <v>1959</v>
      </c>
      <c r="H507" s="23">
        <v>26972079300018</v>
      </c>
      <c r="I507" s="5" t="s">
        <v>38</v>
      </c>
      <c r="J507" s="5"/>
      <c r="K507" s="5"/>
      <c r="L507" s="53">
        <f>VLOOKUP(H507,Feuil1!A2:Q837,5,TRUE)</f>
        <v>362</v>
      </c>
      <c r="M507" s="5">
        <f>VLOOKUP(H507,Feuil1!A2:Q837,6,TRUE)</f>
        <v>291</v>
      </c>
      <c r="N507" s="49">
        <f>VLOOKUP(H507,Feuil1!A2:Q837,7,TRUE)</f>
        <v>0.80389999999999995</v>
      </c>
      <c r="O507" s="7" t="str">
        <f>VLOOKUP(H507,Feuil1!A2:Q837,4,TRUE)</f>
        <v>0</v>
      </c>
      <c r="P507" s="7">
        <v>70</v>
      </c>
      <c r="Q507" s="7">
        <v>17</v>
      </c>
      <c r="R507" s="49">
        <f>VLOOKUP(H507,'Relevé T2_2019'!A2:G835,7,TRUE)</f>
        <v>0.86129999999999995</v>
      </c>
      <c r="S507" s="8">
        <v>0.24285714285714299</v>
      </c>
      <c r="T507" s="8">
        <f>VLOOKUP(H507,'Relevé T4_2018'!A2:G835,7,TRUE)</f>
        <v>0.8925143953934741</v>
      </c>
      <c r="U507" s="8">
        <f t="shared" si="21"/>
        <v>-0.64965725253633111</v>
      </c>
      <c r="V507" s="8">
        <f t="shared" si="22"/>
        <v>-8.8614395393474155E-2</v>
      </c>
      <c r="W507" s="7">
        <v>164</v>
      </c>
      <c r="X507" s="7">
        <f>VLOOKUP(H507,'Relevé T2_2019'!A2:L837,11,TRUE)</f>
        <v>175</v>
      </c>
      <c r="Y507" s="60">
        <f>VLOOKUP(H507,Feuil1!A2:Q837,11,TRUE)</f>
        <v>175</v>
      </c>
      <c r="Z507" s="60">
        <f t="shared" si="23"/>
        <v>514</v>
      </c>
      <c r="AA507" s="14">
        <v>8.6470588235294095</v>
      </c>
      <c r="AB507" s="14">
        <f>VLOOKUP(H507,'Relevé T2_2019'!A2:L837,12,TRUE)</f>
        <v>-0.62923728810000001</v>
      </c>
      <c r="AC507" s="56">
        <f>VLOOKUP(H507,Feuil1!A2:Q837,12,TRUE)</f>
        <v>-0.39862542955326502</v>
      </c>
    </row>
    <row r="508" spans="1:29" ht="27.6" x14ac:dyDescent="0.25">
      <c r="A508" s="5" t="s">
        <v>51</v>
      </c>
      <c r="B508" s="5" t="str">
        <f>VLOOKUP(C508,'Correspondance DEP_REGION'!1:102,2,FALSE)</f>
        <v>MARTINIQUE</v>
      </c>
      <c r="C508" s="5" t="s">
        <v>186</v>
      </c>
      <c r="D508" s="6" t="s">
        <v>187</v>
      </c>
      <c r="E508" s="6" t="s">
        <v>188</v>
      </c>
      <c r="F508" s="6" t="s">
        <v>170</v>
      </c>
      <c r="G508" s="5" t="s">
        <v>1956</v>
      </c>
      <c r="H508" s="23">
        <v>26972074400011</v>
      </c>
      <c r="I508" s="5" t="s">
        <v>38</v>
      </c>
      <c r="J508" s="5"/>
      <c r="K508" s="5" t="s">
        <v>9</v>
      </c>
      <c r="L508" s="53">
        <f>VLOOKUP(H508,Feuil1!A2:Q837,5,TRUE)</f>
        <v>997</v>
      </c>
      <c r="M508" s="5">
        <f>VLOOKUP(H508,Feuil1!A2:Q837,6,TRUE)</f>
        <v>834</v>
      </c>
      <c r="N508" s="49">
        <f>VLOOKUP(H508,Feuil1!A2:Q837,7,TRUE)</f>
        <v>0.83650000000000002</v>
      </c>
      <c r="O508" s="7" t="str">
        <f>VLOOKUP(H508,Feuil1!A2:Q837,4,TRUE)</f>
        <v>1</v>
      </c>
      <c r="P508" s="7">
        <v>188</v>
      </c>
      <c r="Q508" s="7">
        <v>23</v>
      </c>
      <c r="R508" s="49">
        <f>VLOOKUP(H508,'Relevé T2_2019'!A2:G835,7,TRUE)</f>
        <v>0.61699999999999999</v>
      </c>
      <c r="S508" s="8">
        <v>0.122340425531915</v>
      </c>
      <c r="T508" s="8">
        <f>VLOOKUP(H508,'Relevé T4_2018'!A2:G835,7,TRUE)</f>
        <v>0.8925143953934741</v>
      </c>
      <c r="U508" s="8">
        <f t="shared" si="21"/>
        <v>-0.77017396986155906</v>
      </c>
      <c r="V508" s="8">
        <f t="shared" si="22"/>
        <v>-5.6014395393474081E-2</v>
      </c>
      <c r="W508" s="7">
        <v>144</v>
      </c>
      <c r="X508" s="7">
        <f>VLOOKUP(H508,'Relevé T2_2019'!A2:L837,11,TRUE)</f>
        <v>154</v>
      </c>
      <c r="Y508" s="60">
        <f>VLOOKUP(H508,Feuil1!A2:Q837,11,TRUE)</f>
        <v>171</v>
      </c>
      <c r="Z508" s="60">
        <f t="shared" si="23"/>
        <v>469</v>
      </c>
      <c r="AA508" s="14">
        <v>5.2608695652173898</v>
      </c>
      <c r="AB508" s="14">
        <f>VLOOKUP(H508,'Relevé T2_2019'!A2:L837,12,TRUE)</f>
        <v>-0.46896551720000001</v>
      </c>
      <c r="AC508" s="56">
        <f>VLOOKUP(H508,Feuil1!A2:Q837,12,TRUE)</f>
        <v>-0.79496402877697803</v>
      </c>
    </row>
    <row r="509" spans="1:29" ht="27.6" x14ac:dyDescent="0.25">
      <c r="A509" s="5" t="s">
        <v>51</v>
      </c>
      <c r="B509" s="5" t="str">
        <f>VLOOKUP(C509,'Correspondance DEP_REGION'!1:102,2,FALSE)</f>
        <v>MARTINIQUE</v>
      </c>
      <c r="C509" s="5" t="s">
        <v>186</v>
      </c>
      <c r="D509" s="6" t="s">
        <v>187</v>
      </c>
      <c r="E509" s="6" t="s">
        <v>188</v>
      </c>
      <c r="F509" s="6" t="s">
        <v>189</v>
      </c>
      <c r="G509" s="5" t="s">
        <v>190</v>
      </c>
      <c r="H509" s="23">
        <v>20003106000011</v>
      </c>
      <c r="I509" s="5" t="s">
        <v>57</v>
      </c>
      <c r="J509" s="5" t="s">
        <v>19</v>
      </c>
      <c r="K509" s="5"/>
      <c r="L509" s="53">
        <f>VLOOKUP(H509,Feuil1!A2:Q837,5,TRUE)</f>
        <v>846</v>
      </c>
      <c r="M509" s="5">
        <f>VLOOKUP(H509,Feuil1!A2:Q837,6,TRUE)</f>
        <v>14</v>
      </c>
      <c r="N509" s="49">
        <f>VLOOKUP(H509,Feuil1!A2:Q837,7,TRUE)</f>
        <v>1.6500000000000001E-2</v>
      </c>
      <c r="O509" s="7" t="str">
        <f>VLOOKUP(H509,Feuil1!A2:Q837,4,TRUE)</f>
        <v>1</v>
      </c>
      <c r="P509" s="7">
        <v>521</v>
      </c>
      <c r="Q509" s="7">
        <v>49</v>
      </c>
      <c r="R509" s="49">
        <f>VLOOKUP(H509,'Relevé T2_2019'!A2:G835,7,TRUE)</f>
        <v>5.4800000000000001E-2</v>
      </c>
      <c r="S509" s="8">
        <v>9.4049904030710202E-2</v>
      </c>
      <c r="T509" s="8">
        <f>VLOOKUP(H509,'Relevé T4_2018'!A2:G835,7,TRUE)</f>
        <v>5.3716766142159499E-2</v>
      </c>
      <c r="U509" s="8">
        <f t="shared" si="21"/>
        <v>4.0333137888550703E-2</v>
      </c>
      <c r="V509" s="8">
        <f t="shared" si="22"/>
        <v>-3.7216766142159498E-2</v>
      </c>
      <c r="W509" s="7">
        <v>236</v>
      </c>
      <c r="X509" s="7">
        <f>VLOOKUP(H509,'Relevé T2_2019'!A2:L837,11,TRUE)</f>
        <v>326</v>
      </c>
      <c r="Y509" s="60">
        <f>VLOOKUP(H509,Feuil1!A2:Q837,11,TRUE)</f>
        <v>363</v>
      </c>
      <c r="Z509" s="60">
        <f t="shared" si="23"/>
        <v>925</v>
      </c>
      <c r="AA509" s="14">
        <v>3.81632653061224</v>
      </c>
      <c r="AB509" s="14">
        <f>VLOOKUP(H509,'Relevé T2_2019'!A2:L837,12,TRUE)</f>
        <v>2.9277108433999999</v>
      </c>
      <c r="AC509" s="56">
        <f>VLOOKUP(H509,Feuil1!A2:Q837,12,TRUE)</f>
        <v>24.928571428571399</v>
      </c>
    </row>
    <row r="510" spans="1:29" ht="27.6" x14ac:dyDescent="0.25">
      <c r="A510" s="5" t="s">
        <v>51</v>
      </c>
      <c r="B510" s="5" t="str">
        <f>VLOOKUP(C510,'Correspondance DEP_REGION'!1:102,2,FALSE)</f>
        <v>MARTINIQUE</v>
      </c>
      <c r="C510" s="5" t="s">
        <v>186</v>
      </c>
      <c r="D510" s="6" t="s">
        <v>187</v>
      </c>
      <c r="E510" s="6" t="s">
        <v>188</v>
      </c>
      <c r="F510" s="6" t="s">
        <v>194</v>
      </c>
      <c r="G510" s="5" t="s">
        <v>195</v>
      </c>
      <c r="H510" s="23">
        <v>20003452800014</v>
      </c>
      <c r="I510" s="5" t="s">
        <v>18</v>
      </c>
      <c r="J510" s="5" t="s">
        <v>19</v>
      </c>
      <c r="K510" s="5"/>
      <c r="L510" s="53">
        <f>VLOOKUP(H510,Feuil1!A2:Q837,5,TRUE)</f>
        <v>6112</v>
      </c>
      <c r="M510" s="5">
        <f>VLOOKUP(H510,Feuil1!A2:Q837,6,TRUE)</f>
        <v>5259</v>
      </c>
      <c r="N510" s="49">
        <f>VLOOKUP(H510,Feuil1!A2:Q837,7,TRUE)</f>
        <v>0.86040000000000005</v>
      </c>
      <c r="O510" s="7" t="str">
        <f>VLOOKUP(H510,Feuil1!A2:Q837,4,TRUE)</f>
        <v>1</v>
      </c>
      <c r="P510" s="7">
        <v>3513</v>
      </c>
      <c r="Q510" s="7">
        <v>24</v>
      </c>
      <c r="R510" s="49">
        <f>VLOOKUP(H510,'Relevé T2_2019'!A2:G835,7,TRUE)</f>
        <v>0.70409999999999995</v>
      </c>
      <c r="S510" s="8">
        <v>6.8317677198975199E-3</v>
      </c>
      <c r="T510" s="8">
        <f>VLOOKUP(H510,'Relevé T4_2018'!A2:G835,7,TRUE)</f>
        <v>0</v>
      </c>
      <c r="U510" s="8">
        <f t="shared" si="21"/>
        <v>6.8317677198975199E-3</v>
      </c>
      <c r="V510" s="8">
        <f t="shared" si="22"/>
        <v>0.86040000000000005</v>
      </c>
      <c r="W510" s="7">
        <v>2161</v>
      </c>
      <c r="X510" s="7">
        <f>VLOOKUP(H510,'Relevé T2_2019'!A2:L837,11,TRUE)</f>
        <v>2265</v>
      </c>
      <c r="Y510" s="60">
        <f>VLOOKUP(H510,Feuil1!A2:Q837,11,TRUE)</f>
        <v>2781</v>
      </c>
      <c r="Z510" s="60">
        <f t="shared" si="23"/>
        <v>7207</v>
      </c>
      <c r="AA510" s="14">
        <v>89.0416666666667</v>
      </c>
      <c r="AB510" s="14">
        <f>VLOOKUP(H510,'Relevé T2_2019'!A2:L837,12,TRUE)</f>
        <v>-0.52851790170000001</v>
      </c>
      <c r="AC510" s="56">
        <f>VLOOKUP(H510,Feuil1!A2:Q837,12,TRUE)</f>
        <v>-0.471192241871078</v>
      </c>
    </row>
    <row r="511" spans="1:29" ht="27.6" x14ac:dyDescent="0.25">
      <c r="A511" s="5" t="s">
        <v>51</v>
      </c>
      <c r="B511" s="5" t="str">
        <f>VLOOKUP(C511,'Correspondance DEP_REGION'!1:102,2,FALSE)</f>
        <v>MAYOTTE</v>
      </c>
      <c r="C511" s="5" t="s">
        <v>320</v>
      </c>
      <c r="D511" s="6" t="s">
        <v>321</v>
      </c>
      <c r="E511" s="6" t="s">
        <v>322</v>
      </c>
      <c r="F511" s="6" t="s">
        <v>323</v>
      </c>
      <c r="G511" s="5" t="s">
        <v>324</v>
      </c>
      <c r="H511" s="23">
        <v>22985001100011</v>
      </c>
      <c r="I511" s="5" t="s">
        <v>57</v>
      </c>
      <c r="J511" s="5" t="s">
        <v>19</v>
      </c>
      <c r="K511" s="5"/>
      <c r="L511" s="53">
        <f>VLOOKUP(H511,Feuil1!A2:Q837,5,TRUE)</f>
        <v>3844</v>
      </c>
      <c r="M511" s="5">
        <f>VLOOKUP(H511,Feuil1!A2:Q837,6,TRUE)</f>
        <v>3756</v>
      </c>
      <c r="N511" s="49">
        <f>VLOOKUP(H511,Feuil1!A2:Q837,7,TRUE)</f>
        <v>0.97709999999999997</v>
      </c>
      <c r="O511" s="7" t="str">
        <f>VLOOKUP(H511,Feuil1!A2:Q837,4,TRUE)</f>
        <v>1</v>
      </c>
      <c r="P511" s="7">
        <v>1322</v>
      </c>
      <c r="Q511" s="7">
        <v>1257</v>
      </c>
      <c r="R511" s="49">
        <f>VLOOKUP(H511,'Relevé T2_2019'!A2:G835,7,TRUE)</f>
        <v>0.97950000000000004</v>
      </c>
      <c r="S511" s="8">
        <v>0.950832072617247</v>
      </c>
      <c r="T511" s="8">
        <f>VLOOKUP(H511,'Relevé T4_2018'!A2:G835,7,TRUE)</f>
        <v>0.192509744111168</v>
      </c>
      <c r="U511" s="8">
        <f t="shared" si="21"/>
        <v>0.75832232850607895</v>
      </c>
      <c r="V511" s="8">
        <f t="shared" si="22"/>
        <v>0.78459025588883202</v>
      </c>
      <c r="W511" s="7">
        <v>649</v>
      </c>
      <c r="X511" s="7">
        <f>VLOOKUP(H511,'Relevé T2_2019'!A2:L837,11,TRUE)</f>
        <v>641</v>
      </c>
      <c r="Y511" s="60">
        <f>VLOOKUP(H511,Feuil1!A2:Q837,11,TRUE)</f>
        <v>960</v>
      </c>
      <c r="Z511" s="60">
        <f t="shared" si="23"/>
        <v>2250</v>
      </c>
      <c r="AA511" s="14">
        <v>-0.48369132856006403</v>
      </c>
      <c r="AB511" s="14">
        <f>VLOOKUP(H511,'Relevé T2_2019'!A2:L837,12,TRUE)</f>
        <v>-0.85540266190000003</v>
      </c>
      <c r="AC511" s="56">
        <f>VLOOKUP(H511,Feuil1!A2:Q837,12,TRUE)</f>
        <v>-0.74440894568690097</v>
      </c>
    </row>
    <row r="512" spans="1:29" x14ac:dyDescent="0.25">
      <c r="A512" s="5" t="s">
        <v>20</v>
      </c>
      <c r="B512" s="5" t="str">
        <f>VLOOKUP(C512,'Correspondance DEP_REGION'!1:102,2,FALSE)</f>
        <v>NORMANDIE</v>
      </c>
      <c r="C512" s="5" t="s">
        <v>78</v>
      </c>
      <c r="D512" s="6" t="s">
        <v>79</v>
      </c>
      <c r="E512" s="6" t="s">
        <v>568</v>
      </c>
      <c r="F512" s="6" t="s">
        <v>569</v>
      </c>
      <c r="G512" s="5" t="s">
        <v>570</v>
      </c>
      <c r="H512" s="23">
        <v>26140092300015</v>
      </c>
      <c r="I512" s="5" t="s">
        <v>50</v>
      </c>
      <c r="J512" s="5" t="s">
        <v>19</v>
      </c>
      <c r="K512" s="5"/>
      <c r="L512" s="53">
        <f>VLOOKUP(H512,Feuil1!A2:Q837,5,TRUE)</f>
        <v>6906</v>
      </c>
      <c r="M512" s="5">
        <f>VLOOKUP(H512,Feuil1!A2:Q837,6,TRUE)</f>
        <v>6906</v>
      </c>
      <c r="N512" s="49">
        <f>VLOOKUP(H512,Feuil1!A2:Q837,7,TRUE)</f>
        <v>1</v>
      </c>
      <c r="O512" s="7" t="str">
        <f>VLOOKUP(H512,Feuil1!A2:Q837,4,TRUE)</f>
        <v>1</v>
      </c>
      <c r="P512" s="7">
        <v>3452</v>
      </c>
      <c r="Q512" s="7">
        <v>3452</v>
      </c>
      <c r="R512" s="49">
        <f>VLOOKUP(H512,'Relevé T2_2019'!A2:G835,7,TRUE)</f>
        <v>0.98080000000000001</v>
      </c>
      <c r="S512" s="8">
        <v>1</v>
      </c>
      <c r="T512" s="8">
        <f>VLOOKUP(H512,'Relevé T4_2018'!A2:G835,7,TRUE)</f>
        <v>0.46124481327800804</v>
      </c>
      <c r="U512" s="8">
        <f t="shared" si="21"/>
        <v>0.53875518672199196</v>
      </c>
      <c r="V512" s="8">
        <f t="shared" si="22"/>
        <v>0.53875518672199196</v>
      </c>
      <c r="W512" s="7">
        <v>3347</v>
      </c>
      <c r="X512" s="7">
        <f>VLOOKUP(H512,'Relevé T2_2019'!A2:L837,11,TRUE)</f>
        <v>2932</v>
      </c>
      <c r="Y512" s="60">
        <f>VLOOKUP(H512,Feuil1!A2:Q837,11,TRUE)</f>
        <v>3138</v>
      </c>
      <c r="Z512" s="60">
        <f t="shared" si="23"/>
        <v>9417</v>
      </c>
      <c r="AA512" s="14">
        <v>-3.04171494785631E-2</v>
      </c>
      <c r="AB512" s="14">
        <f>VLOOKUP(H512,'Relevé T2_2019'!A2:L837,12,TRUE)</f>
        <v>-0.41523733550000003</v>
      </c>
      <c r="AC512" s="56">
        <f>VLOOKUP(H512,Feuil1!A2:Q837,12,TRUE)</f>
        <v>-0.54561251086012197</v>
      </c>
    </row>
    <row r="513" spans="1:29" x14ac:dyDescent="0.25">
      <c r="A513" s="5" t="s">
        <v>20</v>
      </c>
      <c r="B513" s="5" t="str">
        <f>VLOOKUP(C513,'Correspondance DEP_REGION'!1:102,2,FALSE)</f>
        <v>NORMANDIE</v>
      </c>
      <c r="C513" s="5" t="s">
        <v>78</v>
      </c>
      <c r="D513" s="6" t="s">
        <v>79</v>
      </c>
      <c r="E513" s="6" t="s">
        <v>578</v>
      </c>
      <c r="F513" s="6" t="s">
        <v>579</v>
      </c>
      <c r="G513" s="5" t="s">
        <v>580</v>
      </c>
      <c r="H513" s="23">
        <v>26140100400013</v>
      </c>
      <c r="I513" s="5" t="s">
        <v>50</v>
      </c>
      <c r="J513" s="5" t="s">
        <v>19</v>
      </c>
      <c r="K513" s="5"/>
      <c r="L513" s="53">
        <f>VLOOKUP(H513,Feuil1!A2:Q837,5,TRUE)</f>
        <v>3533</v>
      </c>
      <c r="M513" s="5">
        <f>VLOOKUP(H513,Feuil1!A2:Q837,6,TRUE)</f>
        <v>3505</v>
      </c>
      <c r="N513" s="49">
        <f>VLOOKUP(H513,Feuil1!A2:Q837,7,TRUE)</f>
        <v>0.99209999999999998</v>
      </c>
      <c r="O513" s="7" t="str">
        <f>VLOOKUP(H513,Feuil1!A2:Q837,4,TRUE)</f>
        <v>1</v>
      </c>
      <c r="P513" s="7">
        <v>1862</v>
      </c>
      <c r="Q513" s="7">
        <v>1859</v>
      </c>
      <c r="R513" s="49">
        <f>VLOOKUP(H513,'Relevé T2_2019'!A2:G835,7,TRUE)</f>
        <v>0.99790000000000001</v>
      </c>
      <c r="S513" s="8">
        <v>0.998388829215897</v>
      </c>
      <c r="T513" s="8">
        <f>VLOOKUP(H513,'Relevé T4_2018'!A2:G835,7,TRUE)</f>
        <v>0.99791356184798807</v>
      </c>
      <c r="U513" s="8">
        <f t="shared" si="21"/>
        <v>4.7526736790892699E-4</v>
      </c>
      <c r="V513" s="8">
        <f t="shared" si="22"/>
        <v>-5.8135618479880913E-3</v>
      </c>
      <c r="W513" s="7">
        <v>2029</v>
      </c>
      <c r="X513" s="7">
        <f>VLOOKUP(H513,'Relevé T2_2019'!A2:L837,11,TRUE)</f>
        <v>1682</v>
      </c>
      <c r="Y513" s="60">
        <f>VLOOKUP(H513,Feuil1!A2:Q837,11,TRUE)</f>
        <v>1792</v>
      </c>
      <c r="Z513" s="60">
        <f t="shared" si="23"/>
        <v>5503</v>
      </c>
      <c r="AA513" s="14">
        <v>9.1447014523937706E-2</v>
      </c>
      <c r="AB513" s="14">
        <f>VLOOKUP(H513,'Relevé T2_2019'!A2:L837,12,TRUE)</f>
        <v>-0.49322084970000002</v>
      </c>
      <c r="AC513" s="56">
        <f>VLOOKUP(H513,Feuil1!A2:Q837,12,TRUE)</f>
        <v>-0.48873038516405098</v>
      </c>
    </row>
    <row r="514" spans="1:29" x14ac:dyDescent="0.25">
      <c r="A514" s="5" t="s">
        <v>20</v>
      </c>
      <c r="B514" s="5" t="str">
        <f>VLOOKUP(C514,'Correspondance DEP_REGION'!1:102,2,FALSE)</f>
        <v>NORMANDIE</v>
      </c>
      <c r="C514" s="5" t="s">
        <v>78</v>
      </c>
      <c r="D514" s="6" t="s">
        <v>79</v>
      </c>
      <c r="E514" s="6" t="s">
        <v>571</v>
      </c>
      <c r="F514" s="6" t="s">
        <v>581</v>
      </c>
      <c r="G514" s="5" t="s">
        <v>582</v>
      </c>
      <c r="H514" s="23">
        <v>26140127700015</v>
      </c>
      <c r="I514" s="5" t="s">
        <v>50</v>
      </c>
      <c r="J514" s="5" t="s">
        <v>19</v>
      </c>
      <c r="K514" s="5"/>
      <c r="L514" s="53">
        <f>VLOOKUP(H514,Feuil1!A2:Q837,5,TRUE)</f>
        <v>2748</v>
      </c>
      <c r="M514" s="5">
        <f>VLOOKUP(H514,Feuil1!A2:Q837,6,TRUE)</f>
        <v>2748</v>
      </c>
      <c r="N514" s="49">
        <f>VLOOKUP(H514,Feuil1!A2:Q837,7,TRUE)</f>
        <v>1</v>
      </c>
      <c r="O514" s="7" t="str">
        <f>VLOOKUP(H514,Feuil1!A2:Q837,4,TRUE)</f>
        <v>1</v>
      </c>
      <c r="P514" s="7">
        <v>1756</v>
      </c>
      <c r="Q514" s="7">
        <v>1752</v>
      </c>
      <c r="R514" s="49">
        <f>VLOOKUP(H514,'Relevé T2_2019'!A2:G835,7,TRUE)</f>
        <v>1</v>
      </c>
      <c r="S514" s="8">
        <v>0.997722095671982</v>
      </c>
      <c r="T514" s="8">
        <f>VLOOKUP(H514,'Relevé T4_2018'!A2:G835,7,TRUE)</f>
        <v>0.99965409892770707</v>
      </c>
      <c r="U514" s="8">
        <f t="shared" ref="U514:U577" si="24">(S514-T514)</f>
        <v>-1.9320032557250677E-3</v>
      </c>
      <c r="V514" s="8">
        <f t="shared" si="22"/>
        <v>3.4590107229293121E-4</v>
      </c>
      <c r="W514" s="7">
        <v>920</v>
      </c>
      <c r="X514" s="7">
        <f>VLOOKUP(H514,'Relevé T2_2019'!A2:L837,11,TRUE)</f>
        <v>899</v>
      </c>
      <c r="Y514" s="60">
        <f>VLOOKUP(H514,Feuil1!A2:Q837,11,TRUE)</f>
        <v>932</v>
      </c>
      <c r="Z514" s="60">
        <f t="shared" si="23"/>
        <v>2751</v>
      </c>
      <c r="AA514" s="14">
        <v>-0.47488584474885798</v>
      </c>
      <c r="AB514" s="14">
        <f>VLOOKUP(H514,'Relevé T2_2019'!A2:L837,12,TRUE)</f>
        <v>-0.66467735920000004</v>
      </c>
      <c r="AC514" s="56">
        <f>VLOOKUP(H514,Feuil1!A2:Q837,12,TRUE)</f>
        <v>-0.66084425036390104</v>
      </c>
    </row>
    <row r="515" spans="1:29" x14ac:dyDescent="0.25">
      <c r="A515" s="5" t="s">
        <v>20</v>
      </c>
      <c r="B515" s="5" t="str">
        <f>VLOOKUP(C515,'Correspondance DEP_REGION'!1:102,2,FALSE)</f>
        <v>NORMANDIE</v>
      </c>
      <c r="C515" s="5" t="s">
        <v>78</v>
      </c>
      <c r="D515" s="6" t="s">
        <v>79</v>
      </c>
      <c r="E515" s="6" t="s">
        <v>575</v>
      </c>
      <c r="F515" s="6" t="s">
        <v>576</v>
      </c>
      <c r="G515" s="5" t="s">
        <v>577</v>
      </c>
      <c r="H515" s="23">
        <v>26140097200012</v>
      </c>
      <c r="I515" s="5" t="s">
        <v>50</v>
      </c>
      <c r="J515" s="5" t="s">
        <v>19</v>
      </c>
      <c r="K515" s="5"/>
      <c r="L515" s="53">
        <f>VLOOKUP(H515,Feuil1!A2:Q837,5,TRUE)</f>
        <v>2723</v>
      </c>
      <c r="M515" s="5">
        <f>VLOOKUP(H515,Feuil1!A2:Q837,6,TRUE)</f>
        <v>2720</v>
      </c>
      <c r="N515" s="49">
        <f>VLOOKUP(H515,Feuil1!A2:Q837,7,TRUE)</f>
        <v>0.99890000000000001</v>
      </c>
      <c r="O515" s="7" t="str">
        <f>VLOOKUP(H515,Feuil1!A2:Q837,4,TRUE)</f>
        <v>1</v>
      </c>
      <c r="P515" s="7">
        <v>2329</v>
      </c>
      <c r="Q515" s="7">
        <v>2323</v>
      </c>
      <c r="R515" s="49">
        <f>VLOOKUP(H515,'Relevé T2_2019'!A2:G835,7,TRUE)</f>
        <v>0.99709999999999999</v>
      </c>
      <c r="S515" s="8">
        <v>0.997423787033061</v>
      </c>
      <c r="T515" s="8">
        <f>VLOOKUP(H515,'Relevé T4_2018'!A2:G835,7,TRUE)</f>
        <v>0.99747713654998404</v>
      </c>
      <c r="U515" s="8">
        <f t="shared" si="24"/>
        <v>-5.3349516923040241E-5</v>
      </c>
      <c r="V515" s="8">
        <f t="shared" ref="V515:V578" si="25">(N515-T515)</f>
        <v>1.4228634500159654E-3</v>
      </c>
      <c r="W515" s="7">
        <v>621</v>
      </c>
      <c r="X515" s="7">
        <f>VLOOKUP(H515,'Relevé T2_2019'!A2:L837,11,TRUE)</f>
        <v>561</v>
      </c>
      <c r="Y515" s="60">
        <f>VLOOKUP(H515,Feuil1!A2:Q837,11,TRUE)</f>
        <v>650</v>
      </c>
      <c r="Z515" s="60">
        <f t="shared" ref="Z515:Z578" si="26">SUM(W515:Y515)</f>
        <v>1832</v>
      </c>
      <c r="AA515" s="14">
        <v>-0.73267326732673299</v>
      </c>
      <c r="AB515" s="14">
        <f>VLOOKUP(H515,'Relevé T2_2019'!A2:L837,12,TRUE)</f>
        <v>-0.7979106628</v>
      </c>
      <c r="AC515" s="56">
        <f>VLOOKUP(H515,Feuil1!A2:Q837,12,TRUE)</f>
        <v>-0.76102941176470595</v>
      </c>
    </row>
    <row r="516" spans="1:29" x14ac:dyDescent="0.25">
      <c r="A516" s="5" t="s">
        <v>20</v>
      </c>
      <c r="B516" s="5" t="str">
        <f>VLOOKUP(C516,'Correspondance DEP_REGION'!1:102,2,FALSE)</f>
        <v>NORMANDIE</v>
      </c>
      <c r="C516" s="5" t="s">
        <v>78</v>
      </c>
      <c r="D516" s="6" t="s">
        <v>79</v>
      </c>
      <c r="E516" s="6" t="s">
        <v>566</v>
      </c>
      <c r="F516" s="6" t="s">
        <v>296</v>
      </c>
      <c r="G516" s="5" t="s">
        <v>567</v>
      </c>
      <c r="H516" s="23">
        <v>26140091500011</v>
      </c>
      <c r="I516" s="5" t="s">
        <v>50</v>
      </c>
      <c r="J516" s="5" t="s">
        <v>19</v>
      </c>
      <c r="K516" s="5"/>
      <c r="L516" s="53">
        <f>VLOOKUP(H516,Feuil1!A2:Q837,5,TRUE)</f>
        <v>4246</v>
      </c>
      <c r="M516" s="5">
        <f>VLOOKUP(H516,Feuil1!A2:Q837,6,TRUE)</f>
        <v>4246</v>
      </c>
      <c r="N516" s="49">
        <f>VLOOKUP(H516,Feuil1!A2:Q837,7,TRUE)</f>
        <v>1</v>
      </c>
      <c r="O516" s="7" t="str">
        <f>VLOOKUP(H516,Feuil1!A2:Q837,4,TRUE)</f>
        <v>1</v>
      </c>
      <c r="P516" s="7">
        <v>1423</v>
      </c>
      <c r="Q516" s="7">
        <v>1389</v>
      </c>
      <c r="R516" s="49">
        <f>VLOOKUP(H516,'Relevé T2_2019'!A2:G835,7,TRUE)</f>
        <v>1</v>
      </c>
      <c r="S516" s="8">
        <v>0.97610681658468001</v>
      </c>
      <c r="T516" s="8">
        <f>VLOOKUP(H516,'Relevé T4_2018'!A2:G835,7,TRUE)</f>
        <v>1</v>
      </c>
      <c r="U516" s="8">
        <f t="shared" si="24"/>
        <v>-2.3893183415319985E-2</v>
      </c>
      <c r="V516" s="8">
        <f t="shared" si="25"/>
        <v>0</v>
      </c>
      <c r="W516" s="7">
        <v>3423</v>
      </c>
      <c r="X516" s="7">
        <f>VLOOKUP(H516,'Relevé T2_2019'!A2:L837,11,TRUE)</f>
        <v>3000</v>
      </c>
      <c r="Y516" s="60">
        <f>VLOOKUP(H516,Feuil1!A2:Q837,11,TRUE)</f>
        <v>3347</v>
      </c>
      <c r="Z516" s="60">
        <f t="shared" si="26"/>
        <v>9770</v>
      </c>
      <c r="AA516" s="14">
        <v>1.46436285097192</v>
      </c>
      <c r="AB516" s="14">
        <f>VLOOKUP(H516,'Relevé T2_2019'!A2:L837,12,TRUE)</f>
        <v>-0.31647300070000001</v>
      </c>
      <c r="AC516" s="56">
        <f>VLOOKUP(H516,Feuil1!A2:Q837,12,TRUE)</f>
        <v>-0.21172868582195001</v>
      </c>
    </row>
    <row r="517" spans="1:29" x14ac:dyDescent="0.25">
      <c r="A517" s="5" t="s">
        <v>20</v>
      </c>
      <c r="B517" s="5" t="str">
        <f>VLOOKUP(C517,'Correspondance DEP_REGION'!1:102,2,FALSE)</f>
        <v>NORMANDIE</v>
      </c>
      <c r="C517" s="5" t="s">
        <v>78</v>
      </c>
      <c r="D517" s="6" t="s">
        <v>79</v>
      </c>
      <c r="E517" s="6" t="s">
        <v>571</v>
      </c>
      <c r="F517" s="6" t="s">
        <v>132</v>
      </c>
      <c r="G517" s="5" t="s">
        <v>572</v>
      </c>
      <c r="H517" s="23">
        <v>26140093100018</v>
      </c>
      <c r="I517" s="5" t="s">
        <v>18</v>
      </c>
      <c r="J517" s="5" t="s">
        <v>19</v>
      </c>
      <c r="K517" s="5" t="s">
        <v>9</v>
      </c>
      <c r="L517" s="53">
        <f>VLOOKUP(H517,Feuil1!A2:Q837,5,TRUE)</f>
        <v>24547</v>
      </c>
      <c r="M517" s="5">
        <f>VLOOKUP(H517,Feuil1!A2:Q837,6,TRUE)</f>
        <v>20322</v>
      </c>
      <c r="N517" s="49">
        <f>VLOOKUP(H517,Feuil1!A2:Q837,7,TRUE)</f>
        <v>0.82789999999999997</v>
      </c>
      <c r="O517" s="7" t="str">
        <f>VLOOKUP(H517,Feuil1!A2:Q837,4,TRUE)</f>
        <v>1</v>
      </c>
      <c r="P517" s="7">
        <v>11579</v>
      </c>
      <c r="Q517" s="7">
        <v>7663</v>
      </c>
      <c r="R517" s="49">
        <f>VLOOKUP(H517,'Relevé T2_2019'!A2:G835,7,TRUE)</f>
        <v>0.52510000000000001</v>
      </c>
      <c r="S517" s="8">
        <v>0.66180153726573998</v>
      </c>
      <c r="T517" s="8">
        <f>VLOOKUP(H517,'Relevé T4_2018'!A2:G835,7,TRUE)</f>
        <v>0.38842501115431205</v>
      </c>
      <c r="U517" s="8">
        <f t="shared" si="24"/>
        <v>0.27337652611142793</v>
      </c>
      <c r="V517" s="8">
        <f t="shared" si="25"/>
        <v>0.43947498884568792</v>
      </c>
      <c r="W517" s="7">
        <v>12258</v>
      </c>
      <c r="X517" s="7">
        <f>VLOOKUP(H517,'Relevé T2_2019'!A2:L837,11,TRUE)</f>
        <v>11019</v>
      </c>
      <c r="Y517" s="60">
        <f>VLOOKUP(H517,Feuil1!A2:Q837,11,TRUE)</f>
        <v>11242</v>
      </c>
      <c r="Z517" s="60">
        <f t="shared" si="26"/>
        <v>34519</v>
      </c>
      <c r="AA517" s="14">
        <v>0.59963460785593103</v>
      </c>
      <c r="AB517" s="14">
        <f>VLOOKUP(H517,'Relevé T2_2019'!A2:L837,12,TRUE)</f>
        <v>0.24621126439999999</v>
      </c>
      <c r="AC517" s="56">
        <f>VLOOKUP(H517,Feuil1!A2:Q837,12,TRUE)</f>
        <v>-0.44680641669127102</v>
      </c>
    </row>
    <row r="518" spans="1:29" x14ac:dyDescent="0.25">
      <c r="A518" s="5" t="s">
        <v>20</v>
      </c>
      <c r="B518" s="5" t="str">
        <f>VLOOKUP(C518,'Correspondance DEP_REGION'!1:102,2,FALSE)</f>
        <v>NORMANDIE</v>
      </c>
      <c r="C518" s="5" t="s">
        <v>78</v>
      </c>
      <c r="D518" s="6" t="s">
        <v>79</v>
      </c>
      <c r="E518" s="6" t="s">
        <v>80</v>
      </c>
      <c r="F518" s="6" t="s">
        <v>69</v>
      </c>
      <c r="G518" s="5" t="s">
        <v>81</v>
      </c>
      <c r="H518" s="23">
        <v>20001798600015</v>
      </c>
      <c r="I518" s="5" t="s">
        <v>38</v>
      </c>
      <c r="J518" s="5" t="s">
        <v>19</v>
      </c>
      <c r="K518" s="5"/>
      <c r="L518" s="53">
        <f>VLOOKUP(H518,Feuil1!A2:Q837,5,TRUE)</f>
        <v>1622</v>
      </c>
      <c r="M518" s="5">
        <f>VLOOKUP(H518,Feuil1!A2:Q837,6,TRUE)</f>
        <v>1619</v>
      </c>
      <c r="N518" s="49">
        <f>VLOOKUP(H518,Feuil1!A2:Q837,7,TRUE)</f>
        <v>0.99819999999999998</v>
      </c>
      <c r="O518" s="7" t="str">
        <f>VLOOKUP(H518,Feuil1!A2:Q837,4,TRUE)</f>
        <v>1</v>
      </c>
      <c r="P518" s="7">
        <v>1040</v>
      </c>
      <c r="Q518" s="7">
        <v>547</v>
      </c>
      <c r="R518" s="49">
        <f>VLOOKUP(H518,'Relevé T2_2019'!A2:G835,7,TRUE)</f>
        <v>0.99860000000000004</v>
      </c>
      <c r="S518" s="8">
        <v>0.52596153846153804</v>
      </c>
      <c r="T518" s="8">
        <f>VLOOKUP(H518,'Relevé T4_2018'!A2:G835,7,TRUE)</f>
        <v>2.2234574763757603E-3</v>
      </c>
      <c r="U518" s="8">
        <f t="shared" si="24"/>
        <v>0.52373808098516228</v>
      </c>
      <c r="V518" s="8">
        <f t="shared" si="25"/>
        <v>0.99597654252362422</v>
      </c>
      <c r="W518" s="7">
        <v>1495</v>
      </c>
      <c r="X518" s="7">
        <f>VLOOKUP(H518,'Relevé T2_2019'!A2:L837,11,TRUE)</f>
        <v>1364</v>
      </c>
      <c r="Y518" s="60">
        <f>VLOOKUP(H518,Feuil1!A2:Q837,11,TRUE)</f>
        <v>1652</v>
      </c>
      <c r="Z518" s="60">
        <f t="shared" si="26"/>
        <v>4511</v>
      </c>
      <c r="AA518" s="14">
        <v>1.7330895795246799</v>
      </c>
      <c r="AB518" s="14">
        <f>VLOOKUP(H518,'Relevé T2_2019'!A2:L837,12,TRUE)</f>
        <v>-4.8150732699999997E-2</v>
      </c>
      <c r="AC518" s="56">
        <f>VLOOKUP(H518,Feuil1!A2:Q837,12,TRUE)</f>
        <v>2.0382952439777599E-2</v>
      </c>
    </row>
    <row r="519" spans="1:29" x14ac:dyDescent="0.25">
      <c r="A519" s="5" t="s">
        <v>20</v>
      </c>
      <c r="B519" s="5" t="str">
        <f>VLOOKUP(C519,'Correspondance DEP_REGION'!1:102,2,FALSE)</f>
        <v>NORMANDIE</v>
      </c>
      <c r="C519" s="5" t="s">
        <v>78</v>
      </c>
      <c r="D519" s="6" t="s">
        <v>79</v>
      </c>
      <c r="E519" s="6" t="s">
        <v>566</v>
      </c>
      <c r="F519" s="6" t="s">
        <v>573</v>
      </c>
      <c r="G519" s="5" t="s">
        <v>574</v>
      </c>
      <c r="H519" s="23">
        <v>26140095600015</v>
      </c>
      <c r="I519" s="5" t="s">
        <v>50</v>
      </c>
      <c r="J519" s="5"/>
      <c r="K519" s="5"/>
      <c r="L519" s="53">
        <f>VLOOKUP(H519,Feuil1!A2:Q837,5,TRUE)</f>
        <v>1518</v>
      </c>
      <c r="M519" s="5">
        <f>VLOOKUP(H519,Feuil1!A2:Q837,6,TRUE)</f>
        <v>1473</v>
      </c>
      <c r="N519" s="49">
        <f>VLOOKUP(H519,Feuil1!A2:Q837,7,TRUE)</f>
        <v>0.97040000000000004</v>
      </c>
      <c r="O519" s="7" t="str">
        <f>VLOOKUP(H519,Feuil1!A2:Q837,4,TRUE)</f>
        <v>1</v>
      </c>
      <c r="P519" s="7">
        <v>922</v>
      </c>
      <c r="Q519" s="7">
        <v>357</v>
      </c>
      <c r="R519" s="49">
        <f>VLOOKUP(H519,'Relevé T2_2019'!A2:G835,7,TRUE)</f>
        <v>0.23669999999999999</v>
      </c>
      <c r="S519" s="8">
        <v>0.38720173535791802</v>
      </c>
      <c r="T519" s="8">
        <f>VLOOKUP(H519,'Relevé T4_2018'!A2:G835,7,TRUE)</f>
        <v>0.23695260947810401</v>
      </c>
      <c r="U519" s="8">
        <f t="shared" si="24"/>
        <v>0.15024912587981401</v>
      </c>
      <c r="V519" s="8">
        <f t="shared" si="25"/>
        <v>0.733447390521896</v>
      </c>
      <c r="W519" s="7">
        <v>1164</v>
      </c>
      <c r="X519" s="7">
        <f>VLOOKUP(H519,'Relevé T2_2019'!A2:L837,11,TRUE)</f>
        <v>1011</v>
      </c>
      <c r="Y519" s="60">
        <f>VLOOKUP(H519,Feuil1!A2:Q837,11,TRUE)</f>
        <v>1076</v>
      </c>
      <c r="Z519" s="60">
        <f t="shared" si="26"/>
        <v>3251</v>
      </c>
      <c r="AA519" s="14">
        <v>2.26050420168067</v>
      </c>
      <c r="AB519" s="14">
        <f>VLOOKUP(H519,'Relevé T2_2019'!A2:L837,12,TRUE)</f>
        <v>2.2508038584999999</v>
      </c>
      <c r="AC519" s="56">
        <f>VLOOKUP(H519,Feuil1!A2:Q837,12,TRUE)</f>
        <v>-0.269517990495587</v>
      </c>
    </row>
    <row r="520" spans="1:29" x14ac:dyDescent="0.25">
      <c r="A520" s="5" t="s">
        <v>20</v>
      </c>
      <c r="B520" s="5" t="str">
        <f>VLOOKUP(C520,'Correspondance DEP_REGION'!1:102,2,FALSE)</f>
        <v>NORMANDIE</v>
      </c>
      <c r="C520" s="5" t="s">
        <v>761</v>
      </c>
      <c r="D520" s="6" t="s">
        <v>762</v>
      </c>
      <c r="E520" s="6" t="s">
        <v>767</v>
      </c>
      <c r="F520" s="6" t="s">
        <v>537</v>
      </c>
      <c r="G520" s="5" t="s">
        <v>768</v>
      </c>
      <c r="H520" s="23">
        <v>26270282200012</v>
      </c>
      <c r="I520" s="5" t="s">
        <v>65</v>
      </c>
      <c r="J520" s="5" t="s">
        <v>19</v>
      </c>
      <c r="K520" s="5"/>
      <c r="L520" s="53">
        <f>VLOOKUP(H520,Feuil1!A2:Q837,5,TRUE)</f>
        <v>1817</v>
      </c>
      <c r="M520" s="5">
        <f>VLOOKUP(H520,Feuil1!A2:Q837,6,TRUE)</f>
        <v>1817</v>
      </c>
      <c r="N520" s="49">
        <f>VLOOKUP(H520,Feuil1!A2:Q837,7,TRUE)</f>
        <v>1</v>
      </c>
      <c r="O520" s="7" t="str">
        <f>VLOOKUP(H520,Feuil1!A2:Q837,4,TRUE)</f>
        <v>1</v>
      </c>
      <c r="P520" s="7">
        <v>829</v>
      </c>
      <c r="Q520" s="7">
        <v>829</v>
      </c>
      <c r="R520" s="49">
        <f>VLOOKUP(H520,'Relevé T2_2019'!A2:G835,7,TRUE)</f>
        <v>0.97570000000000001</v>
      </c>
      <c r="S520" s="8">
        <v>1</v>
      </c>
      <c r="T520" s="8">
        <f>VLOOKUP(H520,'Relevé T4_2018'!A2:G835,7,TRUE)</f>
        <v>0.99617258176757106</v>
      </c>
      <c r="U520" s="8">
        <f t="shared" si="24"/>
        <v>3.8274182324289363E-3</v>
      </c>
      <c r="V520" s="8">
        <f t="shared" si="25"/>
        <v>3.8274182324289363E-3</v>
      </c>
      <c r="W520" s="7">
        <v>1274</v>
      </c>
      <c r="X520" s="7">
        <f>VLOOKUP(H520,'Relevé T2_2019'!A2:L837,11,TRUE)</f>
        <v>1143</v>
      </c>
      <c r="Y520" s="60">
        <f>VLOOKUP(H520,Feuil1!A2:Q837,11,TRUE)</f>
        <v>1011</v>
      </c>
      <c r="Z520" s="60">
        <f t="shared" si="26"/>
        <v>3428</v>
      </c>
      <c r="AA520" s="14">
        <v>0.53679131483715303</v>
      </c>
      <c r="AB520" s="14">
        <f>VLOOKUP(H520,'Relevé T2_2019'!A2:L837,12,TRUE)</f>
        <v>-0.40685002590000002</v>
      </c>
      <c r="AC520" s="56">
        <f>VLOOKUP(H520,Feuil1!A2:Q837,12,TRUE)</f>
        <v>-0.44358833241606999</v>
      </c>
    </row>
    <row r="521" spans="1:29" x14ac:dyDescent="0.25">
      <c r="A521" s="5" t="s">
        <v>20</v>
      </c>
      <c r="B521" s="5" t="str">
        <f>VLOOKUP(C521,'Correspondance DEP_REGION'!1:102,2,FALSE)</f>
        <v>NORMANDIE</v>
      </c>
      <c r="C521" s="5" t="s">
        <v>761</v>
      </c>
      <c r="D521" s="6" t="s">
        <v>762</v>
      </c>
      <c r="E521" s="6" t="s">
        <v>763</v>
      </c>
      <c r="F521" s="6" t="s">
        <v>202</v>
      </c>
      <c r="G521" s="5" t="s">
        <v>769</v>
      </c>
      <c r="H521" s="23">
        <v>26270283000080</v>
      </c>
      <c r="I521" s="5" t="s">
        <v>65</v>
      </c>
      <c r="J521" s="5" t="s">
        <v>19</v>
      </c>
      <c r="K521" s="5"/>
      <c r="L521" s="53">
        <f>VLOOKUP(H521,Feuil1!A2:Q837,5,TRUE)</f>
        <v>1859</v>
      </c>
      <c r="M521" s="5">
        <f>VLOOKUP(H521,Feuil1!A2:Q837,6,TRUE)</f>
        <v>1859</v>
      </c>
      <c r="N521" s="49">
        <f>VLOOKUP(H521,Feuil1!A2:Q837,7,TRUE)</f>
        <v>1</v>
      </c>
      <c r="O521" s="7" t="str">
        <f>VLOOKUP(H521,Feuil1!A2:Q837,4,TRUE)</f>
        <v>1</v>
      </c>
      <c r="P521" s="7">
        <v>1608</v>
      </c>
      <c r="Q521" s="7">
        <v>1608</v>
      </c>
      <c r="R521" s="49">
        <f>VLOOKUP(H521,'Relevé T2_2019'!A2:G835,7,TRUE)</f>
        <v>0.99950000000000006</v>
      </c>
      <c r="S521" s="8">
        <v>1</v>
      </c>
      <c r="T521" s="8">
        <f>VLOOKUP(H521,'Relevé T4_2018'!A2:G835,7,TRUE)</f>
        <v>1</v>
      </c>
      <c r="U521" s="8">
        <f t="shared" si="24"/>
        <v>0</v>
      </c>
      <c r="V521" s="8">
        <f t="shared" si="25"/>
        <v>0</v>
      </c>
      <c r="W521" s="7">
        <v>1226</v>
      </c>
      <c r="X521" s="7">
        <f>VLOOKUP(H521,'Relevé T2_2019'!A2:L837,11,TRUE)</f>
        <v>1232</v>
      </c>
      <c r="Y521" s="60">
        <f>VLOOKUP(H521,Feuil1!A2:Q837,11,TRUE)</f>
        <v>1207</v>
      </c>
      <c r="Z521" s="60">
        <f t="shared" si="26"/>
        <v>3665</v>
      </c>
      <c r="AA521" s="14">
        <v>-0.23756218905472601</v>
      </c>
      <c r="AB521" s="14">
        <f>VLOOKUP(H521,'Relevé T2_2019'!A2:L837,12,TRUE)</f>
        <v>-0.36820512820000001</v>
      </c>
      <c r="AC521" s="56">
        <f>VLOOKUP(H521,Feuil1!A2:Q837,12,TRUE)</f>
        <v>-0.35072619688004297</v>
      </c>
    </row>
    <row r="522" spans="1:29" x14ac:dyDescent="0.25">
      <c r="A522" s="5" t="s">
        <v>20</v>
      </c>
      <c r="B522" s="5" t="str">
        <f>VLOOKUP(C522,'Correspondance DEP_REGION'!1:102,2,FALSE)</f>
        <v>NORMANDIE</v>
      </c>
      <c r="C522" s="5" t="s">
        <v>761</v>
      </c>
      <c r="D522" s="6" t="s">
        <v>762</v>
      </c>
      <c r="E522" s="6" t="s">
        <v>771</v>
      </c>
      <c r="F522" s="6" t="s">
        <v>63</v>
      </c>
      <c r="G522" s="5" t="s">
        <v>772</v>
      </c>
      <c r="H522" s="23">
        <v>26270286300016</v>
      </c>
      <c r="I522" s="5" t="s">
        <v>65</v>
      </c>
      <c r="J522" s="5"/>
      <c r="K522" s="5"/>
      <c r="L522" s="53">
        <f>VLOOKUP(H522,Feuil1!A2:Q837,5,TRUE)</f>
        <v>803</v>
      </c>
      <c r="M522" s="5">
        <f>VLOOKUP(H522,Feuil1!A2:Q837,6,TRUE)</f>
        <v>803</v>
      </c>
      <c r="N522" s="49">
        <f>VLOOKUP(H522,Feuil1!A2:Q837,7,TRUE)</f>
        <v>1</v>
      </c>
      <c r="O522" s="7" t="str">
        <f>VLOOKUP(H522,Feuil1!A2:Q837,4,TRUE)</f>
        <v>1</v>
      </c>
      <c r="P522" s="7">
        <v>612</v>
      </c>
      <c r="Q522" s="7">
        <v>612</v>
      </c>
      <c r="R522" s="49">
        <f>VLOOKUP(H522,'Relevé T2_2019'!A2:G835,7,TRUE)</f>
        <v>1</v>
      </c>
      <c r="S522" s="8">
        <v>1</v>
      </c>
      <c r="T522" s="8">
        <f>VLOOKUP(H522,'Relevé T4_2018'!A2:G835,7,TRUE)</f>
        <v>1</v>
      </c>
      <c r="U522" s="8">
        <f t="shared" si="24"/>
        <v>0</v>
      </c>
      <c r="V522" s="8">
        <f t="shared" si="25"/>
        <v>0</v>
      </c>
      <c r="W522" s="7">
        <v>704</v>
      </c>
      <c r="X522" s="7">
        <f>VLOOKUP(H522,'Relevé T2_2019'!A2:L837,11,TRUE)</f>
        <v>650</v>
      </c>
      <c r="Y522" s="60">
        <f>VLOOKUP(H522,Feuil1!A2:Q837,11,TRUE)</f>
        <v>622</v>
      </c>
      <c r="Z522" s="60">
        <f t="shared" si="26"/>
        <v>1976</v>
      </c>
      <c r="AA522" s="14">
        <v>0.15032679738562099</v>
      </c>
      <c r="AB522" s="14">
        <f>VLOOKUP(H522,'Relevé T2_2019'!A2:L837,12,TRUE)</f>
        <v>-0.14021164019999999</v>
      </c>
      <c r="AC522" s="56">
        <f>VLOOKUP(H522,Feuil1!A2:Q837,12,TRUE)</f>
        <v>-0.225404732254047</v>
      </c>
    </row>
    <row r="523" spans="1:29" ht="27.6" x14ac:dyDescent="0.25">
      <c r="A523" s="5" t="s">
        <v>20</v>
      </c>
      <c r="B523" s="5" t="str">
        <f>VLOOKUP(C523,'Correspondance DEP_REGION'!1:102,2,FALSE)</f>
        <v>NORMANDIE</v>
      </c>
      <c r="C523" s="5" t="s">
        <v>761</v>
      </c>
      <c r="D523" s="6" t="s">
        <v>762</v>
      </c>
      <c r="E523" s="6" t="s">
        <v>773</v>
      </c>
      <c r="F523" s="6" t="s">
        <v>63</v>
      </c>
      <c r="G523" s="5" t="s">
        <v>774</v>
      </c>
      <c r="H523" s="23">
        <v>26270289700014</v>
      </c>
      <c r="I523" s="5" t="s">
        <v>71</v>
      </c>
      <c r="J523" s="5"/>
      <c r="K523" s="5"/>
      <c r="L523" s="53">
        <f>VLOOKUP(H523,Feuil1!A2:Q837,5,TRUE)</f>
        <v>1178</v>
      </c>
      <c r="M523" s="5">
        <f>VLOOKUP(H523,Feuil1!A2:Q837,6,TRUE)</f>
        <v>1177</v>
      </c>
      <c r="N523" s="49">
        <f>VLOOKUP(H523,Feuil1!A2:Q837,7,TRUE)</f>
        <v>0.99919999999999998</v>
      </c>
      <c r="O523" s="7" t="str">
        <f>VLOOKUP(H523,Feuil1!A2:Q837,4,TRUE)</f>
        <v>1</v>
      </c>
      <c r="P523" s="7">
        <v>959</v>
      </c>
      <c r="Q523" s="7">
        <v>959</v>
      </c>
      <c r="R523" s="49">
        <f>VLOOKUP(H523,'Relevé T2_2019'!A2:G835,7,TRUE)</f>
        <v>0.99870000000000003</v>
      </c>
      <c r="S523" s="8">
        <v>1</v>
      </c>
      <c r="T523" s="8">
        <f>VLOOKUP(H523,'Relevé T4_2018'!A2:G835,7,TRUE)</f>
        <v>0.9957507082152971</v>
      </c>
      <c r="U523" s="8">
        <f t="shared" si="24"/>
        <v>4.2492917847029021E-3</v>
      </c>
      <c r="V523" s="8">
        <f t="shared" si="25"/>
        <v>3.4492917847028792E-3</v>
      </c>
      <c r="W523" s="7">
        <v>903</v>
      </c>
      <c r="X523" s="7">
        <f>VLOOKUP(H523,'Relevé T2_2019'!A2:L837,11,TRUE)</f>
        <v>1000</v>
      </c>
      <c r="Y523" s="60">
        <f>VLOOKUP(H523,Feuil1!A2:Q837,11,TRUE)</f>
        <v>1017</v>
      </c>
      <c r="Z523" s="60">
        <f t="shared" si="26"/>
        <v>2920</v>
      </c>
      <c r="AA523" s="14">
        <v>-5.8394160583941597E-2</v>
      </c>
      <c r="AB523" s="14">
        <f>VLOOKUP(H523,'Relevé T2_2019'!A2:L837,12,TRUE)</f>
        <v>-0.35149156939999998</v>
      </c>
      <c r="AC523" s="56">
        <f>VLOOKUP(H523,Feuil1!A2:Q837,12,TRUE)</f>
        <v>-0.13593882752761299</v>
      </c>
    </row>
    <row r="524" spans="1:29" x14ac:dyDescent="0.25">
      <c r="A524" s="5" t="s">
        <v>20</v>
      </c>
      <c r="B524" s="5" t="str">
        <f>VLOOKUP(C524,'Correspondance DEP_REGION'!1:102,2,FALSE)</f>
        <v>NORMANDIE</v>
      </c>
      <c r="C524" s="5" t="s">
        <v>761</v>
      </c>
      <c r="D524" s="6" t="s">
        <v>762</v>
      </c>
      <c r="E524" s="6" t="s">
        <v>763</v>
      </c>
      <c r="F524" s="6" t="s">
        <v>488</v>
      </c>
      <c r="G524" s="5" t="s">
        <v>766</v>
      </c>
      <c r="H524" s="23">
        <v>26270280600015</v>
      </c>
      <c r="I524" s="5" t="s">
        <v>57</v>
      </c>
      <c r="J524" s="5" t="s">
        <v>19</v>
      </c>
      <c r="K524" s="5"/>
      <c r="L524" s="53">
        <f>VLOOKUP(H524,Feuil1!A2:Q837,5,TRUE)</f>
        <v>2887</v>
      </c>
      <c r="M524" s="5">
        <f>VLOOKUP(H524,Feuil1!A2:Q837,6,TRUE)</f>
        <v>2865</v>
      </c>
      <c r="N524" s="49">
        <f>VLOOKUP(H524,Feuil1!A2:Q837,7,TRUE)</f>
        <v>0.99239999999999995</v>
      </c>
      <c r="O524" s="7" t="str">
        <f>VLOOKUP(H524,Feuil1!A2:Q837,4,TRUE)</f>
        <v>1</v>
      </c>
      <c r="P524" s="7">
        <v>834</v>
      </c>
      <c r="Q524" s="7">
        <v>824</v>
      </c>
      <c r="R524" s="49">
        <f>VLOOKUP(H524,'Relevé T2_2019'!A2:G835,7,TRUE)</f>
        <v>0.98780000000000001</v>
      </c>
      <c r="S524" s="8">
        <v>0.98800959232613905</v>
      </c>
      <c r="T524" s="8">
        <f>VLOOKUP(H524,'Relevé T4_2018'!A2:G835,7,TRUE)</f>
        <v>0.95291561028612803</v>
      </c>
      <c r="U524" s="8">
        <f t="shared" si="24"/>
        <v>3.5093982040011018E-2</v>
      </c>
      <c r="V524" s="8">
        <f t="shared" si="25"/>
        <v>3.9484389713871915E-2</v>
      </c>
      <c r="W524" s="7">
        <v>1623</v>
      </c>
      <c r="X524" s="7">
        <f>VLOOKUP(H524,'Relevé T2_2019'!A2:L837,11,TRUE)</f>
        <v>1712</v>
      </c>
      <c r="Y524" s="60">
        <f>VLOOKUP(H524,Feuil1!A2:Q837,11,TRUE)</f>
        <v>1955</v>
      </c>
      <c r="Z524" s="60">
        <f t="shared" si="26"/>
        <v>5290</v>
      </c>
      <c r="AA524" s="14">
        <v>0.96966019417475702</v>
      </c>
      <c r="AB524" s="14">
        <f>VLOOKUP(H524,'Relevé T2_2019'!A2:L837,12,TRUE)</f>
        <v>-4.08963585E-2</v>
      </c>
      <c r="AC524" s="56">
        <f>VLOOKUP(H524,Feuil1!A2:Q837,12,TRUE)</f>
        <v>-0.31762652705061101</v>
      </c>
    </row>
    <row r="525" spans="1:29" x14ac:dyDescent="0.25">
      <c r="A525" s="5" t="s">
        <v>20</v>
      </c>
      <c r="B525" s="5" t="str">
        <f>VLOOKUP(C525,'Correspondance DEP_REGION'!1:102,2,FALSE)</f>
        <v>NORMANDIE</v>
      </c>
      <c r="C525" s="5" t="s">
        <v>761</v>
      </c>
      <c r="D525" s="6" t="s">
        <v>762</v>
      </c>
      <c r="E525" s="6" t="s">
        <v>763</v>
      </c>
      <c r="F525" s="6" t="s">
        <v>344</v>
      </c>
      <c r="G525" s="5" t="s">
        <v>775</v>
      </c>
      <c r="H525" s="23">
        <v>26270304400012</v>
      </c>
      <c r="I525" s="5" t="s">
        <v>57</v>
      </c>
      <c r="J525" s="5" t="s">
        <v>19</v>
      </c>
      <c r="K525" s="5"/>
      <c r="L525" s="53">
        <f>VLOOKUP(H525,Feuil1!A2:Q837,5,TRUE)</f>
        <v>2704</v>
      </c>
      <c r="M525" s="5">
        <f>VLOOKUP(H525,Feuil1!A2:Q837,6,TRUE)</f>
        <v>2659</v>
      </c>
      <c r="N525" s="49">
        <f>VLOOKUP(H525,Feuil1!A2:Q837,7,TRUE)</f>
        <v>0.98340000000000005</v>
      </c>
      <c r="O525" s="7" t="str">
        <f>VLOOKUP(H525,Feuil1!A2:Q837,4,TRUE)</f>
        <v>1</v>
      </c>
      <c r="P525" s="7">
        <v>1257</v>
      </c>
      <c r="Q525" s="7">
        <v>1213</v>
      </c>
      <c r="R525" s="49">
        <f>VLOOKUP(H525,'Relevé T2_2019'!A2:G835,7,TRUE)</f>
        <v>0.98419999999999996</v>
      </c>
      <c r="S525" s="8">
        <v>0.96499602227525905</v>
      </c>
      <c r="T525" s="8">
        <f>VLOOKUP(H525,'Relevé T4_2018'!A2:G835,7,TRUE)</f>
        <v>0.98614105327995105</v>
      </c>
      <c r="U525" s="8">
        <f t="shared" si="24"/>
        <v>-2.1145031004692005E-2</v>
      </c>
      <c r="V525" s="8">
        <f t="shared" si="25"/>
        <v>-2.7410532799510001E-3</v>
      </c>
      <c r="W525" s="7">
        <v>840</v>
      </c>
      <c r="X525" s="7">
        <f>VLOOKUP(H525,'Relevé T2_2019'!A2:L837,11,TRUE)</f>
        <v>738</v>
      </c>
      <c r="Y525" s="60">
        <f>VLOOKUP(H525,Feuil1!A2:Q837,11,TRUE)</f>
        <v>778</v>
      </c>
      <c r="Z525" s="60">
        <f t="shared" si="26"/>
        <v>2356</v>
      </c>
      <c r="AA525" s="14">
        <v>-0.30750206100577099</v>
      </c>
      <c r="AB525" s="14">
        <f>VLOOKUP(H525,'Relevé T2_2019'!A2:L837,12,TRUE)</f>
        <v>-0.72472957849999997</v>
      </c>
      <c r="AC525" s="56">
        <f>VLOOKUP(H525,Feuil1!A2:Q837,12,TRUE)</f>
        <v>-0.70740880030086495</v>
      </c>
    </row>
    <row r="526" spans="1:29" x14ac:dyDescent="0.25">
      <c r="A526" s="5" t="s">
        <v>20</v>
      </c>
      <c r="B526" s="5" t="str">
        <f>VLOOKUP(C526,'Correspondance DEP_REGION'!1:102,2,FALSE)</f>
        <v>NORMANDIE</v>
      </c>
      <c r="C526" s="5" t="s">
        <v>761</v>
      </c>
      <c r="D526" s="6" t="s">
        <v>762</v>
      </c>
      <c r="E526" s="6" t="s">
        <v>763</v>
      </c>
      <c r="F526" s="6" t="s">
        <v>764</v>
      </c>
      <c r="G526" s="5" t="s">
        <v>765</v>
      </c>
      <c r="H526" s="23">
        <v>26270278000012</v>
      </c>
      <c r="I526" s="5" t="s">
        <v>38</v>
      </c>
      <c r="J526" s="5" t="s">
        <v>19</v>
      </c>
      <c r="K526" s="5"/>
      <c r="L526" s="53">
        <f>VLOOKUP(H526,Feuil1!A2:Q837,5,TRUE)</f>
        <v>1710</v>
      </c>
      <c r="M526" s="5">
        <f>VLOOKUP(H526,Feuil1!A2:Q837,6,TRUE)</f>
        <v>1660</v>
      </c>
      <c r="N526" s="49">
        <f>VLOOKUP(H526,Feuil1!A2:Q837,7,TRUE)</f>
        <v>0.9708</v>
      </c>
      <c r="O526" s="7" t="str">
        <f>VLOOKUP(H526,Feuil1!A2:Q837,4,TRUE)</f>
        <v>1</v>
      </c>
      <c r="P526" s="7">
        <v>830</v>
      </c>
      <c r="Q526" s="7">
        <v>800</v>
      </c>
      <c r="R526" s="49">
        <f>VLOOKUP(H526,'Relevé T2_2019'!A2:G835,7,TRUE)</f>
        <v>0.95209999999999995</v>
      </c>
      <c r="S526" s="8">
        <v>0.96385542168674698</v>
      </c>
      <c r="T526" s="8">
        <f>VLOOKUP(H526,'Relevé T4_2018'!A2:G835,7,TRUE)</f>
        <v>0.91089588377723996</v>
      </c>
      <c r="U526" s="8">
        <f t="shared" si="24"/>
        <v>5.2959537909507026E-2</v>
      </c>
      <c r="V526" s="8">
        <f t="shared" si="25"/>
        <v>5.990411622276004E-2</v>
      </c>
      <c r="W526" s="7">
        <v>1521</v>
      </c>
      <c r="X526" s="7">
        <f>VLOOKUP(H526,'Relevé T2_2019'!A2:L837,11,TRUE)</f>
        <v>1302</v>
      </c>
      <c r="Y526" s="60">
        <f>VLOOKUP(H526,Feuil1!A2:Q837,11,TRUE)</f>
        <v>1378</v>
      </c>
      <c r="Z526" s="60">
        <f t="shared" si="26"/>
        <v>4201</v>
      </c>
      <c r="AA526" s="14">
        <v>0.90125</v>
      </c>
      <c r="AB526" s="14">
        <f>VLOOKUP(H526,'Relevé T2_2019'!A2:L837,12,TRUE)</f>
        <v>-0.2726256983</v>
      </c>
      <c r="AC526" s="56">
        <f>VLOOKUP(H526,Feuil1!A2:Q837,12,TRUE)</f>
        <v>-0.16987951807228899</v>
      </c>
    </row>
    <row r="527" spans="1:29" ht="27.6" x14ac:dyDescent="0.25">
      <c r="A527" s="5" t="s">
        <v>20</v>
      </c>
      <c r="B527" s="5" t="str">
        <f>VLOOKUP(C527,'Correspondance DEP_REGION'!1:102,2,FALSE)</f>
        <v>NORMANDIE</v>
      </c>
      <c r="C527" s="5" t="s">
        <v>761</v>
      </c>
      <c r="D527" s="6" t="s">
        <v>762</v>
      </c>
      <c r="E527" s="6" t="s">
        <v>763</v>
      </c>
      <c r="F527" s="6" t="s">
        <v>48</v>
      </c>
      <c r="G527" s="5" t="s">
        <v>776</v>
      </c>
      <c r="H527" s="23">
        <v>26270874600215</v>
      </c>
      <c r="I527" s="5" t="s">
        <v>38</v>
      </c>
      <c r="J527" s="5" t="s">
        <v>19</v>
      </c>
      <c r="K527" s="5" t="s">
        <v>9</v>
      </c>
      <c r="L527" s="53">
        <f>VLOOKUP(H527,Feuil1!A2:Q837,5,TRUE)</f>
        <v>5234</v>
      </c>
      <c r="M527" s="5">
        <f>VLOOKUP(H527,Feuil1!A2:Q837,6,TRUE)</f>
        <v>5140</v>
      </c>
      <c r="N527" s="49">
        <f>VLOOKUP(H527,Feuil1!A2:Q837,7,TRUE)</f>
        <v>0.98199999999999998</v>
      </c>
      <c r="O527" s="7" t="str">
        <f>VLOOKUP(H527,Feuil1!A2:Q837,4,TRUE)</f>
        <v>1</v>
      </c>
      <c r="P527" s="7">
        <v>1800</v>
      </c>
      <c r="Q527" s="7">
        <v>1730</v>
      </c>
      <c r="R527" s="49">
        <f>VLOOKUP(H527,'Relevé T2_2019'!A2:G835,7,TRUE)</f>
        <v>0.98740000000000006</v>
      </c>
      <c r="S527" s="8">
        <v>0.96111111111111103</v>
      </c>
      <c r="T527" s="8">
        <f>VLOOKUP(H527,'Relevé T4_2018'!A2:G835,7,TRUE)</f>
        <v>0.369300437226733</v>
      </c>
      <c r="U527" s="8">
        <f t="shared" si="24"/>
        <v>0.59181067388437802</v>
      </c>
      <c r="V527" s="8">
        <f t="shared" si="25"/>
        <v>0.61269956277326698</v>
      </c>
      <c r="W527" s="7">
        <v>3917</v>
      </c>
      <c r="X527" s="7">
        <f>VLOOKUP(H527,'Relevé T2_2019'!A2:L837,11,TRUE)</f>
        <v>3539</v>
      </c>
      <c r="Y527" s="60">
        <f>VLOOKUP(H527,Feuil1!A2:Q837,11,TRUE)</f>
        <v>3489</v>
      </c>
      <c r="Z527" s="60">
        <f t="shared" si="26"/>
        <v>10945</v>
      </c>
      <c r="AA527" s="14">
        <v>1.2641618497109799</v>
      </c>
      <c r="AB527" s="14">
        <f>VLOOKUP(H527,'Relevé T2_2019'!A2:L837,12,TRUE)</f>
        <v>-0.47406746919999998</v>
      </c>
      <c r="AC527" s="56">
        <f>VLOOKUP(H527,Feuil1!A2:Q837,12,TRUE)</f>
        <v>-0.32120622568093399</v>
      </c>
    </row>
    <row r="528" spans="1:29" x14ac:dyDescent="0.25">
      <c r="A528" s="5" t="s">
        <v>20</v>
      </c>
      <c r="B528" s="5" t="str">
        <f>VLOOKUP(C528,'Correspondance DEP_REGION'!1:102,2,FALSE)</f>
        <v>NORMANDIE</v>
      </c>
      <c r="C528" s="5" t="s">
        <v>761</v>
      </c>
      <c r="D528" s="6" t="s">
        <v>762</v>
      </c>
      <c r="E528" s="6" t="s">
        <v>763</v>
      </c>
      <c r="F528" s="6" t="s">
        <v>63</v>
      </c>
      <c r="G528" s="5" t="s">
        <v>770</v>
      </c>
      <c r="H528" s="23">
        <v>26270285500012</v>
      </c>
      <c r="I528" s="5" t="s">
        <v>57</v>
      </c>
      <c r="J528" s="5"/>
      <c r="K528" s="5"/>
      <c r="L528" s="53">
        <f>VLOOKUP(H528,Feuil1!A2:Q837,5,TRUE)</f>
        <v>1039</v>
      </c>
      <c r="M528" s="5">
        <f>VLOOKUP(H528,Feuil1!A2:Q837,6,TRUE)</f>
        <v>1009</v>
      </c>
      <c r="N528" s="49">
        <f>VLOOKUP(H528,Feuil1!A2:Q837,7,TRUE)</f>
        <v>0.97109999999999996</v>
      </c>
      <c r="O528" s="7" t="str">
        <f>VLOOKUP(H528,Feuil1!A2:Q837,4,TRUE)</f>
        <v>1</v>
      </c>
      <c r="P528" s="7">
        <v>722</v>
      </c>
      <c r="Q528" s="7">
        <v>693</v>
      </c>
      <c r="R528" s="49">
        <f>VLOOKUP(H528,'Relevé T2_2019'!A2:G835,7,TRUE)</f>
        <v>0.96299999999999997</v>
      </c>
      <c r="S528" s="8">
        <v>0.95983379501385002</v>
      </c>
      <c r="T528" s="8">
        <f>VLOOKUP(H528,'Relevé T4_2018'!A2:G835,7,TRUE)</f>
        <v>0.97797356828193804</v>
      </c>
      <c r="U528" s="8">
        <f t="shared" si="24"/>
        <v>-1.8139773268088022E-2</v>
      </c>
      <c r="V528" s="8">
        <f t="shared" si="25"/>
        <v>-6.8735682819380806E-3</v>
      </c>
      <c r="W528" s="7">
        <v>763</v>
      </c>
      <c r="X528" s="7">
        <f>VLOOKUP(H528,'Relevé T2_2019'!A2:L837,11,TRUE)</f>
        <v>639</v>
      </c>
      <c r="Y528" s="60">
        <f>VLOOKUP(H528,Feuil1!A2:Q837,11,TRUE)</f>
        <v>685</v>
      </c>
      <c r="Z528" s="60">
        <f t="shared" si="26"/>
        <v>2087</v>
      </c>
      <c r="AA528" s="14">
        <v>0.10101010101010099</v>
      </c>
      <c r="AB528" s="14">
        <f>VLOOKUP(H528,'Relevé T2_2019'!A2:L837,12,TRUE)</f>
        <v>-0.23381294959999999</v>
      </c>
      <c r="AC528" s="56">
        <f>VLOOKUP(H528,Feuil1!A2:Q837,12,TRUE)</f>
        <v>-0.32111000991080302</v>
      </c>
    </row>
    <row r="529" spans="1:29" x14ac:dyDescent="0.25">
      <c r="A529" s="5" t="s">
        <v>20</v>
      </c>
      <c r="B529" s="5" t="str">
        <f>VLOOKUP(C529,'Correspondance DEP_REGION'!1:102,2,FALSE)</f>
        <v>NORMANDIE</v>
      </c>
      <c r="C529" s="5" t="s">
        <v>21</v>
      </c>
      <c r="D529" s="6" t="s">
        <v>22</v>
      </c>
      <c r="E529" s="6" t="s">
        <v>1181</v>
      </c>
      <c r="F529" s="6" t="s">
        <v>1182</v>
      </c>
      <c r="G529" s="5" t="s">
        <v>1183</v>
      </c>
      <c r="H529" s="23">
        <v>26500107300013</v>
      </c>
      <c r="I529" s="5" t="s">
        <v>50</v>
      </c>
      <c r="J529" s="5" t="s">
        <v>19</v>
      </c>
      <c r="K529" s="5" t="s">
        <v>9</v>
      </c>
      <c r="L529" s="53">
        <f>VLOOKUP(H529,Feuil1!A2:Q837,5,TRUE)</f>
        <v>6304</v>
      </c>
      <c r="M529" s="5">
        <f>VLOOKUP(H529,Feuil1!A2:Q837,6,TRUE)</f>
        <v>6299</v>
      </c>
      <c r="N529" s="49">
        <f>VLOOKUP(H529,Feuil1!A2:Q837,7,TRUE)</f>
        <v>0.99919999999999998</v>
      </c>
      <c r="O529" s="7" t="str">
        <f>VLOOKUP(H529,Feuil1!A2:Q837,4,TRUE)</f>
        <v>1</v>
      </c>
      <c r="P529" s="7">
        <v>3348</v>
      </c>
      <c r="Q529" s="7">
        <v>3348</v>
      </c>
      <c r="R529" s="49">
        <f>VLOOKUP(H529,'Relevé T2_2019'!A2:G835,7,TRUE)</f>
        <v>1</v>
      </c>
      <c r="S529" s="8">
        <v>1</v>
      </c>
      <c r="T529" s="8">
        <f>VLOOKUP(H529,'Relevé T4_2018'!A2:G835,7,TRUE)</f>
        <v>0.99911520084940708</v>
      </c>
      <c r="U529" s="8">
        <f t="shared" si="24"/>
        <v>8.8479915059291869E-4</v>
      </c>
      <c r="V529" s="8">
        <f t="shared" si="25"/>
        <v>8.4799150592895778E-5</v>
      </c>
      <c r="W529" s="7">
        <v>5000</v>
      </c>
      <c r="X529" s="7">
        <f>VLOOKUP(H529,'Relevé T2_2019'!A2:L837,11,TRUE)</f>
        <v>3882</v>
      </c>
      <c r="Y529" s="60">
        <f>VLOOKUP(H529,Feuil1!A2:Q837,11,TRUE)</f>
        <v>4122</v>
      </c>
      <c r="Z529" s="60">
        <f t="shared" si="26"/>
        <v>13004</v>
      </c>
      <c r="AA529" s="14">
        <v>0.49342891278375101</v>
      </c>
      <c r="AB529" s="14">
        <f>VLOOKUP(H529,'Relevé T2_2019'!A2:L837,12,TRUE)</f>
        <v>-0.26113437379999999</v>
      </c>
      <c r="AC529" s="56">
        <f>VLOOKUP(H529,Feuil1!A2:Q837,12,TRUE)</f>
        <v>-0.34561041435148399</v>
      </c>
    </row>
    <row r="530" spans="1:29" ht="27.6" x14ac:dyDescent="0.25">
      <c r="A530" s="5" t="s">
        <v>20</v>
      </c>
      <c r="B530" s="5" t="str">
        <f>VLOOKUP(C530,'Correspondance DEP_REGION'!1:102,2,FALSE)</f>
        <v>NORMANDIE</v>
      </c>
      <c r="C530" s="5" t="s">
        <v>21</v>
      </c>
      <c r="D530" s="6" t="s">
        <v>22</v>
      </c>
      <c r="E530" s="6" t="s">
        <v>1187</v>
      </c>
      <c r="F530" s="6" t="s">
        <v>1188</v>
      </c>
      <c r="G530" s="5" t="s">
        <v>1189</v>
      </c>
      <c r="H530" s="23">
        <v>26500110700019</v>
      </c>
      <c r="I530" s="5" t="s">
        <v>50</v>
      </c>
      <c r="J530" s="5" t="s">
        <v>19</v>
      </c>
      <c r="K530" s="5"/>
      <c r="L530" s="53">
        <f>VLOOKUP(H530,Feuil1!A2:Q837,5,TRUE)</f>
        <v>1774</v>
      </c>
      <c r="M530" s="5">
        <f>VLOOKUP(H530,Feuil1!A2:Q837,6,TRUE)</f>
        <v>1774</v>
      </c>
      <c r="N530" s="49">
        <f>VLOOKUP(H530,Feuil1!A2:Q837,7,TRUE)</f>
        <v>1</v>
      </c>
      <c r="O530" s="7" t="str">
        <f>VLOOKUP(H530,Feuil1!A2:Q837,4,TRUE)</f>
        <v>1</v>
      </c>
      <c r="P530" s="7">
        <v>1127</v>
      </c>
      <c r="Q530" s="7">
        <v>1127</v>
      </c>
      <c r="R530" s="49">
        <f>VLOOKUP(H530,'Relevé T2_2019'!A2:G835,7,TRUE)</f>
        <v>0.99950000000000006</v>
      </c>
      <c r="S530" s="8">
        <v>1</v>
      </c>
      <c r="T530" s="8">
        <f>VLOOKUP(H530,'Relevé T4_2018'!A2:G835,7,TRUE)</f>
        <v>0.99671951886276711</v>
      </c>
      <c r="U530" s="8">
        <f t="shared" si="24"/>
        <v>3.2804811372328935E-3</v>
      </c>
      <c r="V530" s="8">
        <f t="shared" si="25"/>
        <v>3.2804811372328935E-3</v>
      </c>
      <c r="W530" s="7">
        <v>1017</v>
      </c>
      <c r="X530" s="7">
        <f>VLOOKUP(H530,'Relevé T2_2019'!A2:L837,11,TRUE)</f>
        <v>907</v>
      </c>
      <c r="Y530" s="60">
        <f>VLOOKUP(H530,Feuil1!A2:Q837,11,TRUE)</f>
        <v>906</v>
      </c>
      <c r="Z530" s="60">
        <f t="shared" si="26"/>
        <v>2830</v>
      </c>
      <c r="AA530" s="14">
        <v>-9.7604259094942303E-2</v>
      </c>
      <c r="AB530" s="14">
        <f>VLOOKUP(H530,'Relevé T2_2019'!A2:L837,12,TRUE)</f>
        <v>-0.56013579049999995</v>
      </c>
      <c r="AC530" s="56">
        <f>VLOOKUP(H530,Feuil1!A2:Q837,12,TRUE)</f>
        <v>-0.48928974069898501</v>
      </c>
    </row>
    <row r="531" spans="1:29" ht="27.6" x14ac:dyDescent="0.25">
      <c r="A531" s="5" t="s">
        <v>20</v>
      </c>
      <c r="B531" s="5" t="str">
        <f>VLOOKUP(C531,'Correspondance DEP_REGION'!1:102,2,FALSE)</f>
        <v>NORMANDIE</v>
      </c>
      <c r="C531" s="5" t="s">
        <v>21</v>
      </c>
      <c r="D531" s="6" t="s">
        <v>22</v>
      </c>
      <c r="E531" s="6" t="s">
        <v>1172</v>
      </c>
      <c r="F531" s="6" t="s">
        <v>63</v>
      </c>
      <c r="G531" s="5" t="s">
        <v>1173</v>
      </c>
      <c r="H531" s="23">
        <v>26500101600012</v>
      </c>
      <c r="I531" s="5" t="s">
        <v>71</v>
      </c>
      <c r="J531" s="5"/>
      <c r="K531" s="5"/>
      <c r="L531" s="53">
        <f>VLOOKUP(H531,Feuil1!A2:Q837,5,TRUE)</f>
        <v>1248</v>
      </c>
      <c r="M531" s="5">
        <f>VLOOKUP(H531,Feuil1!A2:Q837,6,TRUE)</f>
        <v>1244</v>
      </c>
      <c r="N531" s="49">
        <f>VLOOKUP(H531,Feuil1!A2:Q837,7,TRUE)</f>
        <v>0.99680000000000002</v>
      </c>
      <c r="O531" s="7" t="str">
        <f>VLOOKUP(H531,Feuil1!A2:Q837,4,TRUE)</f>
        <v>1</v>
      </c>
      <c r="P531" s="7">
        <v>904</v>
      </c>
      <c r="Q531" s="7">
        <v>898</v>
      </c>
      <c r="R531" s="49">
        <f>VLOOKUP(H531,'Relevé T2_2019'!A2:G835,7,TRUE)</f>
        <v>0.99629999999999996</v>
      </c>
      <c r="S531" s="8">
        <v>0.99336283185840701</v>
      </c>
      <c r="T531" s="8">
        <f>VLOOKUP(H531,'Relevé T4_2018'!A2:G835,7,TRUE)</f>
        <v>0.99582463465553206</v>
      </c>
      <c r="U531" s="8">
        <f t="shared" si="24"/>
        <v>-2.4618027971250456E-3</v>
      </c>
      <c r="V531" s="8">
        <f t="shared" si="25"/>
        <v>9.7536534446795997E-4</v>
      </c>
      <c r="W531" s="7">
        <v>668</v>
      </c>
      <c r="X531" s="7">
        <f>VLOOKUP(H531,'Relevé T2_2019'!A2:L837,11,TRUE)</f>
        <v>570</v>
      </c>
      <c r="Y531" s="60">
        <f>VLOOKUP(H531,Feuil1!A2:Q837,11,TRUE)</f>
        <v>628</v>
      </c>
      <c r="Z531" s="60">
        <f t="shared" si="26"/>
        <v>1866</v>
      </c>
      <c r="AA531" s="14">
        <v>-0.25612472160356298</v>
      </c>
      <c r="AB531" s="14">
        <f>VLOOKUP(H531,'Relevé T2_2019'!A2:L837,12,TRUE)</f>
        <v>-0.58149779739999996</v>
      </c>
      <c r="AC531" s="56">
        <f>VLOOKUP(H531,Feuil1!A2:Q837,12,TRUE)</f>
        <v>-0.49517684887459801</v>
      </c>
    </row>
    <row r="532" spans="1:29" x14ac:dyDescent="0.25">
      <c r="A532" s="5" t="s">
        <v>20</v>
      </c>
      <c r="B532" s="5" t="str">
        <f>VLOOKUP(C532,'Correspondance DEP_REGION'!1:102,2,FALSE)</f>
        <v>NORMANDIE</v>
      </c>
      <c r="C532" s="5" t="s">
        <v>21</v>
      </c>
      <c r="D532" s="6" t="s">
        <v>22</v>
      </c>
      <c r="E532" s="6" t="s">
        <v>1179</v>
      </c>
      <c r="F532" s="6" t="s">
        <v>843</v>
      </c>
      <c r="G532" s="5" t="s">
        <v>1180</v>
      </c>
      <c r="H532" s="23">
        <v>26500106500019</v>
      </c>
      <c r="I532" s="5" t="s">
        <v>57</v>
      </c>
      <c r="J532" s="5"/>
      <c r="K532" s="5"/>
      <c r="L532" s="53">
        <f>VLOOKUP(H532,Feuil1!A2:Q837,5,TRUE)</f>
        <v>1421</v>
      </c>
      <c r="M532" s="5">
        <f>VLOOKUP(H532,Feuil1!A2:Q837,6,TRUE)</f>
        <v>1371</v>
      </c>
      <c r="N532" s="49">
        <f>VLOOKUP(H532,Feuil1!A2:Q837,7,TRUE)</f>
        <v>0.96479999999999999</v>
      </c>
      <c r="O532" s="7" t="str">
        <f>VLOOKUP(H532,Feuil1!A2:Q837,4,TRUE)</f>
        <v>1</v>
      </c>
      <c r="P532" s="7">
        <v>1004</v>
      </c>
      <c r="Q532" s="7">
        <v>956</v>
      </c>
      <c r="R532" s="49">
        <f>VLOOKUP(H532,'Relevé T2_2019'!A2:G835,7,TRUE)</f>
        <v>0.97</v>
      </c>
      <c r="S532" s="8">
        <v>0.952191235059761</v>
      </c>
      <c r="T532" s="8">
        <f>VLOOKUP(H532,'Relevé T4_2018'!A2:G835,7,TRUE)</f>
        <v>0.9119669876203581</v>
      </c>
      <c r="U532" s="8">
        <f t="shared" si="24"/>
        <v>4.0224247439402894E-2</v>
      </c>
      <c r="V532" s="8">
        <f t="shared" si="25"/>
        <v>5.2833012379641886E-2</v>
      </c>
      <c r="W532" s="7">
        <v>1232</v>
      </c>
      <c r="X532" s="7">
        <f>VLOOKUP(H532,'Relevé T2_2019'!A2:L837,11,TRUE)</f>
        <v>1036</v>
      </c>
      <c r="Y532" s="60">
        <f>VLOOKUP(H532,Feuil1!A2:Q837,11,TRUE)</f>
        <v>1075</v>
      </c>
      <c r="Z532" s="60">
        <f t="shared" si="26"/>
        <v>3343</v>
      </c>
      <c r="AA532" s="14">
        <v>0.28870292887029297</v>
      </c>
      <c r="AB532" s="14">
        <f>VLOOKUP(H532,'Relevé T2_2019'!A2:L837,12,TRUE)</f>
        <v>-0.33290405670000001</v>
      </c>
      <c r="AC532" s="56">
        <f>VLOOKUP(H532,Feuil1!A2:Q837,12,TRUE)</f>
        <v>-0.215900802334063</v>
      </c>
    </row>
    <row r="533" spans="1:29" ht="27.6" x14ac:dyDescent="0.25">
      <c r="A533" s="5" t="s">
        <v>20</v>
      </c>
      <c r="B533" s="5" t="str">
        <f>VLOOKUP(C533,'Correspondance DEP_REGION'!1:102,2,FALSE)</f>
        <v>NORMANDIE</v>
      </c>
      <c r="C533" s="5" t="s">
        <v>21</v>
      </c>
      <c r="D533" s="6" t="s">
        <v>22</v>
      </c>
      <c r="E533" s="6" t="s">
        <v>1177</v>
      </c>
      <c r="F533" s="6" t="s">
        <v>142</v>
      </c>
      <c r="G533" s="5" t="s">
        <v>1178</v>
      </c>
      <c r="H533" s="23">
        <v>26500105700016</v>
      </c>
      <c r="I533" s="5" t="s">
        <v>57</v>
      </c>
      <c r="J533" s="5"/>
      <c r="K533" s="5"/>
      <c r="L533" s="53">
        <f>VLOOKUP(H533,Feuil1!A2:Q837,5,TRUE)</f>
        <v>1050</v>
      </c>
      <c r="M533" s="5">
        <f>VLOOKUP(H533,Feuil1!A2:Q837,6,TRUE)</f>
        <v>993</v>
      </c>
      <c r="N533" s="49">
        <f>VLOOKUP(H533,Feuil1!A2:Q837,7,TRUE)</f>
        <v>0.94569999999999999</v>
      </c>
      <c r="O533" s="7" t="str">
        <f>VLOOKUP(H533,Feuil1!A2:Q837,4,TRUE)</f>
        <v>1</v>
      </c>
      <c r="P533" s="7">
        <v>438</v>
      </c>
      <c r="Q533" s="7">
        <v>385</v>
      </c>
      <c r="R533" s="49">
        <f>VLOOKUP(H533,'Relevé T2_2019'!A2:G835,7,TRUE)</f>
        <v>0.94159999999999999</v>
      </c>
      <c r="S533" s="8">
        <v>0.87899543378995404</v>
      </c>
      <c r="T533" s="8">
        <f>VLOOKUP(H533,'Relevé T4_2018'!A2:G835,7,TRUE)</f>
        <v>0.93344155844155807</v>
      </c>
      <c r="U533" s="8">
        <f t="shared" si="24"/>
        <v>-5.4446124651604033E-2</v>
      </c>
      <c r="V533" s="8">
        <f t="shared" si="25"/>
        <v>1.2258441558441913E-2</v>
      </c>
      <c r="W533" s="7">
        <v>687</v>
      </c>
      <c r="X533" s="7">
        <f>VLOOKUP(H533,'Relevé T2_2019'!A2:L837,11,TRUE)</f>
        <v>633</v>
      </c>
      <c r="Y533" s="60">
        <f>VLOOKUP(H533,Feuil1!A2:Q837,11,TRUE)</f>
        <v>637</v>
      </c>
      <c r="Z533" s="60">
        <f t="shared" si="26"/>
        <v>1957</v>
      </c>
      <c r="AA533" s="14">
        <v>0.78441558441558401</v>
      </c>
      <c r="AB533" s="14">
        <f>VLOOKUP(H533,'Relevé T2_2019'!A2:L837,12,TRUE)</f>
        <v>-0.25878220140000002</v>
      </c>
      <c r="AC533" s="56">
        <f>VLOOKUP(H533,Feuil1!A2:Q837,12,TRUE)</f>
        <v>-0.358509566968781</v>
      </c>
    </row>
    <row r="534" spans="1:29" x14ac:dyDescent="0.25">
      <c r="A534" s="5" t="s">
        <v>20</v>
      </c>
      <c r="B534" s="5" t="str">
        <f>VLOOKUP(C534,'Correspondance DEP_REGION'!1:102,2,FALSE)</f>
        <v>NORMANDIE</v>
      </c>
      <c r="C534" s="5" t="s">
        <v>21</v>
      </c>
      <c r="D534" s="6" t="s">
        <v>22</v>
      </c>
      <c r="E534" s="6" t="s">
        <v>1174</v>
      </c>
      <c r="F534" s="6" t="s">
        <v>1175</v>
      </c>
      <c r="G534" s="5" t="s">
        <v>1176</v>
      </c>
      <c r="H534" s="23">
        <v>26500103200019</v>
      </c>
      <c r="I534" s="5" t="s">
        <v>38</v>
      </c>
      <c r="J534" s="5"/>
      <c r="K534" s="5"/>
      <c r="L534" s="53">
        <f>VLOOKUP(H534,Feuil1!A2:Q837,5,TRUE)</f>
        <v>860</v>
      </c>
      <c r="M534" s="5">
        <f>VLOOKUP(H534,Feuil1!A2:Q837,6,TRUE)</f>
        <v>804</v>
      </c>
      <c r="N534" s="49">
        <f>VLOOKUP(H534,Feuil1!A2:Q837,7,TRUE)</f>
        <v>0.93489999999999995</v>
      </c>
      <c r="O534" s="7" t="str">
        <f>VLOOKUP(H534,Feuil1!A2:Q837,4,TRUE)</f>
        <v>0</v>
      </c>
      <c r="P534" s="7">
        <v>438</v>
      </c>
      <c r="Q534" s="7">
        <v>383</v>
      </c>
      <c r="R534" s="49">
        <f>VLOOKUP(H534,'Relevé T2_2019'!A2:G835,7,TRUE)</f>
        <v>0.93130000000000002</v>
      </c>
      <c r="S534" s="8">
        <v>0.87442922374429199</v>
      </c>
      <c r="T534" s="8">
        <f>VLOOKUP(H534,'Relevé T4_2018'!A2:G835,7,TRUE)</f>
        <v>0.92307692307692302</v>
      </c>
      <c r="U534" s="8">
        <f t="shared" si="24"/>
        <v>-4.8647699332631023E-2</v>
      </c>
      <c r="V534" s="8">
        <f t="shared" si="25"/>
        <v>1.1823076923076936E-2</v>
      </c>
      <c r="W534" s="7">
        <v>481</v>
      </c>
      <c r="X534" s="7">
        <f>VLOOKUP(H534,'Relevé T2_2019'!A2:L837,11,TRUE)</f>
        <v>413</v>
      </c>
      <c r="Y534" s="60">
        <f>VLOOKUP(H534,Feuil1!A2:Q837,11,TRUE)</f>
        <v>414</v>
      </c>
      <c r="Z534" s="60">
        <f t="shared" si="26"/>
        <v>1308</v>
      </c>
      <c r="AA534" s="14">
        <v>0.25587467362924299</v>
      </c>
      <c r="AB534" s="14">
        <f>VLOOKUP(H534,'Relevé T2_2019'!A2:L837,12,TRUE)</f>
        <v>-0.4463806971</v>
      </c>
      <c r="AC534" s="56">
        <f>VLOOKUP(H534,Feuil1!A2:Q837,12,TRUE)</f>
        <v>-0.48507462686567199</v>
      </c>
    </row>
    <row r="535" spans="1:29" x14ac:dyDescent="0.25">
      <c r="A535" s="5" t="s">
        <v>20</v>
      </c>
      <c r="B535" s="5" t="str">
        <f>VLOOKUP(C535,'Correspondance DEP_REGION'!1:102,2,FALSE)</f>
        <v>NORMANDIE</v>
      </c>
      <c r="C535" s="5" t="s">
        <v>21</v>
      </c>
      <c r="D535" s="6" t="s">
        <v>22</v>
      </c>
      <c r="E535" s="6" t="s">
        <v>23</v>
      </c>
      <c r="F535" s="6" t="s">
        <v>24</v>
      </c>
      <c r="G535" s="5" t="s">
        <v>25</v>
      </c>
      <c r="H535" s="23">
        <v>20000297000016</v>
      </c>
      <c r="I535" s="5" t="s">
        <v>18</v>
      </c>
      <c r="J535" s="5" t="s">
        <v>19</v>
      </c>
      <c r="K535" s="5" t="s">
        <v>9</v>
      </c>
      <c r="L535" s="53">
        <f>VLOOKUP(H535,Feuil1!A2:Q837,5,TRUE)</f>
        <v>8002</v>
      </c>
      <c r="M535" s="5">
        <f>VLOOKUP(H535,Feuil1!A2:Q837,6,TRUE)</f>
        <v>7483</v>
      </c>
      <c r="N535" s="49">
        <f>VLOOKUP(H535,Feuil1!A2:Q837,7,TRUE)</f>
        <v>0.93510000000000004</v>
      </c>
      <c r="O535" s="7" t="str">
        <f>VLOOKUP(H535,Feuil1!A2:Q837,4,TRUE)</f>
        <v>1</v>
      </c>
      <c r="P535" s="7">
        <v>4999</v>
      </c>
      <c r="Q535" s="7">
        <v>4308</v>
      </c>
      <c r="R535" s="49">
        <f>VLOOKUP(H535,'Relevé T2_2019'!A2:G835,7,TRUE)</f>
        <v>0.91830000000000001</v>
      </c>
      <c r="S535" s="8">
        <v>0.86177235447089395</v>
      </c>
      <c r="T535" s="8">
        <f>VLOOKUP(H535,'Relevé T4_2018'!A2:G835,7,TRUE)</f>
        <v>0.21298974493820702</v>
      </c>
      <c r="U535" s="8">
        <f t="shared" si="24"/>
        <v>0.64878260953268696</v>
      </c>
      <c r="V535" s="8">
        <f t="shared" si="25"/>
        <v>0.72211025506179305</v>
      </c>
      <c r="W535" s="7">
        <v>5192</v>
      </c>
      <c r="X535" s="7">
        <f>VLOOKUP(H535,'Relevé T2_2019'!A2:L837,11,TRUE)</f>
        <v>4168</v>
      </c>
      <c r="Y535" s="60">
        <f>VLOOKUP(H535,Feuil1!A2:Q837,11,TRUE)</f>
        <v>4378</v>
      </c>
      <c r="Z535" s="60">
        <f t="shared" si="26"/>
        <v>13738</v>
      </c>
      <c r="AA535" s="14">
        <v>0.20519962859795701</v>
      </c>
      <c r="AB535" s="14">
        <f>VLOOKUP(H535,'Relevé T2_2019'!A2:L837,12,TRUE)</f>
        <v>-0.47605279700000003</v>
      </c>
      <c r="AC535" s="56">
        <f>VLOOKUP(H535,Feuil1!A2:Q837,12,TRUE)</f>
        <v>-0.414940531872244</v>
      </c>
    </row>
    <row r="536" spans="1:29" ht="27.6" x14ac:dyDescent="0.25">
      <c r="A536" s="5" t="s">
        <v>20</v>
      </c>
      <c r="B536" s="5" t="str">
        <f>VLOOKUP(C536,'Correspondance DEP_REGION'!1:102,2,FALSE)</f>
        <v>NORMANDIE</v>
      </c>
      <c r="C536" s="5" t="s">
        <v>21</v>
      </c>
      <c r="D536" s="6" t="s">
        <v>22</v>
      </c>
      <c r="E536" s="6" t="s">
        <v>1192</v>
      </c>
      <c r="F536" s="6" t="s">
        <v>1193</v>
      </c>
      <c r="G536" s="5" t="s">
        <v>1194</v>
      </c>
      <c r="H536" s="23">
        <v>26500165100016</v>
      </c>
      <c r="I536" s="5" t="s">
        <v>18</v>
      </c>
      <c r="J536" s="5" t="s">
        <v>19</v>
      </c>
      <c r="K536" s="5" t="s">
        <v>9</v>
      </c>
      <c r="L536" s="53">
        <f>VLOOKUP(H536,Feuil1!A2:Q837,5,TRUE)</f>
        <v>5972</v>
      </c>
      <c r="M536" s="5">
        <f>VLOOKUP(H536,Feuil1!A2:Q837,6,TRUE)</f>
        <v>5282</v>
      </c>
      <c r="N536" s="49">
        <f>VLOOKUP(H536,Feuil1!A2:Q837,7,TRUE)</f>
        <v>0.88449999999999995</v>
      </c>
      <c r="O536" s="7" t="str">
        <f>VLOOKUP(H536,Feuil1!A2:Q837,4,TRUE)</f>
        <v>1</v>
      </c>
      <c r="P536" s="7">
        <v>3345</v>
      </c>
      <c r="Q536" s="7">
        <v>2667</v>
      </c>
      <c r="R536" s="49">
        <f>VLOOKUP(H536,'Relevé T2_2019'!A2:G835,7,TRUE)</f>
        <v>0.87880000000000003</v>
      </c>
      <c r="S536" s="8">
        <v>0.79730941704035896</v>
      </c>
      <c r="T536" s="8">
        <f>VLOOKUP(H536,'Relevé T4_2018'!A2:G835,7,TRUE)</f>
        <v>0.88369262865090403</v>
      </c>
      <c r="U536" s="8">
        <f t="shared" si="24"/>
        <v>-8.6383211610545074E-2</v>
      </c>
      <c r="V536" s="8">
        <f t="shared" si="25"/>
        <v>8.0737134909592001E-4</v>
      </c>
      <c r="W536" s="7">
        <v>3802</v>
      </c>
      <c r="X536" s="7">
        <f>VLOOKUP(H536,'Relevé T2_2019'!A2:L837,11,TRUE)</f>
        <v>3189</v>
      </c>
      <c r="Y536" s="60">
        <f>VLOOKUP(H536,Feuil1!A2:Q837,11,TRUE)</f>
        <v>3532</v>
      </c>
      <c r="Z536" s="60">
        <f t="shared" si="26"/>
        <v>10523</v>
      </c>
      <c r="AA536" s="14">
        <v>0.42557180352455998</v>
      </c>
      <c r="AB536" s="14">
        <f>VLOOKUP(H536,'Relevé T2_2019'!A2:L837,12,TRUE)</f>
        <v>-0.38065643809999999</v>
      </c>
      <c r="AC536" s="56">
        <f>VLOOKUP(H536,Feuil1!A2:Q837,12,TRUE)</f>
        <v>-0.33131389625141999</v>
      </c>
    </row>
    <row r="537" spans="1:29" ht="27.6" x14ac:dyDescent="0.25">
      <c r="A537" s="5" t="s">
        <v>20</v>
      </c>
      <c r="B537" s="5" t="str">
        <f>VLOOKUP(C537,'Correspondance DEP_REGION'!1:102,2,FALSE)</f>
        <v>NORMANDIE</v>
      </c>
      <c r="C537" s="5" t="s">
        <v>21</v>
      </c>
      <c r="D537" s="6" t="s">
        <v>22</v>
      </c>
      <c r="E537" s="6" t="s">
        <v>1179</v>
      </c>
      <c r="F537" s="6" t="s">
        <v>1190</v>
      </c>
      <c r="G537" s="5" t="s">
        <v>1191</v>
      </c>
      <c r="H537" s="23">
        <v>26500133900018</v>
      </c>
      <c r="I537" s="5" t="s">
        <v>50</v>
      </c>
      <c r="J537" s="5" t="s">
        <v>19</v>
      </c>
      <c r="K537" s="5"/>
      <c r="L537" s="53">
        <f>VLOOKUP(H537,Feuil1!A2:Q837,5,TRUE)</f>
        <v>2680</v>
      </c>
      <c r="M537" s="5">
        <f>VLOOKUP(H537,Feuil1!A2:Q837,6,TRUE)</f>
        <v>349</v>
      </c>
      <c r="N537" s="49">
        <f>VLOOKUP(H537,Feuil1!A2:Q837,7,TRUE)</f>
        <v>0.13020000000000001</v>
      </c>
      <c r="O537" s="7" t="str">
        <f>VLOOKUP(H537,Feuil1!A2:Q837,4,TRUE)</f>
        <v>0</v>
      </c>
      <c r="P537" s="7">
        <v>1283</v>
      </c>
      <c r="Q537" s="7">
        <v>339</v>
      </c>
      <c r="R537" s="49">
        <f>VLOOKUP(H537,'Relevé T2_2019'!A2:G835,7,TRUE)</f>
        <v>0.16400000000000001</v>
      </c>
      <c r="S537" s="8">
        <v>0.26422447388932202</v>
      </c>
      <c r="T537" s="8">
        <f>VLOOKUP(H537,'Relevé T4_2018'!A2:G835,7,TRUE)</f>
        <v>0.13403263403263402</v>
      </c>
      <c r="U537" s="8">
        <f t="shared" si="24"/>
        <v>0.130191839856688</v>
      </c>
      <c r="V537" s="8">
        <f t="shared" si="25"/>
        <v>-3.832634032634008E-3</v>
      </c>
      <c r="W537" s="7">
        <v>1609</v>
      </c>
      <c r="X537" s="7">
        <f>VLOOKUP(H537,'Relevé T2_2019'!A2:L837,11,TRUE)</f>
        <v>1266</v>
      </c>
      <c r="Y537" s="60">
        <f>VLOOKUP(H537,Feuil1!A2:Q837,11,TRUE)</f>
        <v>1416</v>
      </c>
      <c r="Z537" s="60">
        <f t="shared" si="26"/>
        <v>4291</v>
      </c>
      <c r="AA537" s="14">
        <v>3.7463126843657801</v>
      </c>
      <c r="AB537" s="14">
        <f>VLOOKUP(H537,'Relevé T2_2019'!A2:L837,12,TRUE)</f>
        <v>2.4216216215999999</v>
      </c>
      <c r="AC537" s="56">
        <f>VLOOKUP(H537,Feuil1!A2:Q837,12,TRUE)</f>
        <v>3.05730659025788</v>
      </c>
    </row>
    <row r="538" spans="1:29" ht="27.6" x14ac:dyDescent="0.25">
      <c r="A538" s="5" t="s">
        <v>20</v>
      </c>
      <c r="B538" s="5" t="str">
        <f>VLOOKUP(C538,'Correspondance DEP_REGION'!1:102,2,FALSE)</f>
        <v>NORMANDIE</v>
      </c>
      <c r="C538" s="5" t="s">
        <v>21</v>
      </c>
      <c r="D538" s="6" t="s">
        <v>22</v>
      </c>
      <c r="E538" s="6" t="s">
        <v>1184</v>
      </c>
      <c r="F538" s="6" t="s">
        <v>1185</v>
      </c>
      <c r="G538" s="5" t="s">
        <v>1186</v>
      </c>
      <c r="H538" s="23">
        <v>26500109900018</v>
      </c>
      <c r="I538" s="5" t="s">
        <v>38</v>
      </c>
      <c r="J538" s="5"/>
      <c r="K538" s="5"/>
      <c r="L538" s="53">
        <f>VLOOKUP(H538,Feuil1!A2:Q837,5,TRUE)</f>
        <v>464</v>
      </c>
      <c r="M538" s="5">
        <f>VLOOKUP(H538,Feuil1!A2:Q837,6,TRUE)</f>
        <v>3</v>
      </c>
      <c r="N538" s="49">
        <f>VLOOKUP(H538,Feuil1!A2:Q837,7,TRUE)</f>
        <v>6.4999999999999997E-3</v>
      </c>
      <c r="O538" s="7" t="str">
        <f>VLOOKUP(H538,Feuil1!A2:Q837,4,TRUE)</f>
        <v>0</v>
      </c>
      <c r="P538" s="7">
        <v>170</v>
      </c>
      <c r="Q538" s="7">
        <v>2</v>
      </c>
      <c r="R538" s="49">
        <f>VLOOKUP(H538,'Relevé T2_2019'!A2:G835,7,TRUE)</f>
        <v>3.5999999999999999E-3</v>
      </c>
      <c r="S538" s="8">
        <v>1.1764705882352899E-2</v>
      </c>
      <c r="T538" s="8">
        <f>VLOOKUP(H538,'Relevé T4_2018'!A2:G835,7,TRUE)</f>
        <v>7.2463768115941995E-3</v>
      </c>
      <c r="U538" s="8">
        <f t="shared" si="24"/>
        <v>4.5183290707586999E-3</v>
      </c>
      <c r="V538" s="8">
        <f t="shared" si="25"/>
        <v>-7.4637681159419982E-4</v>
      </c>
      <c r="W538" s="7">
        <v>337</v>
      </c>
      <c r="X538" s="7">
        <f>VLOOKUP(H538,'Relevé T2_2019'!A2:L837,11,TRUE)</f>
        <v>268</v>
      </c>
      <c r="Y538" s="60">
        <f>VLOOKUP(H538,Feuil1!A2:Q837,11,TRUE)</f>
        <v>312</v>
      </c>
      <c r="Z538" s="60">
        <f t="shared" si="26"/>
        <v>917</v>
      </c>
      <c r="AA538" s="14">
        <v>167.5</v>
      </c>
      <c r="AB538" s="14">
        <f>VLOOKUP(H538,'Relevé T2_2019'!A2:L837,12,TRUE)</f>
        <v>133</v>
      </c>
      <c r="AC538" s="56">
        <f>VLOOKUP(H538,Feuil1!A2:Q837,12,TRUE)</f>
        <v>103</v>
      </c>
    </row>
    <row r="539" spans="1:29" x14ac:dyDescent="0.25">
      <c r="A539" s="5" t="s">
        <v>20</v>
      </c>
      <c r="B539" s="5" t="str">
        <f>VLOOKUP(C539,'Correspondance DEP_REGION'!1:102,2,FALSE)</f>
        <v>NORMANDIE</v>
      </c>
      <c r="C539" s="5" t="s">
        <v>1389</v>
      </c>
      <c r="D539" s="6" t="s">
        <v>1390</v>
      </c>
      <c r="E539" s="6" t="s">
        <v>1400</v>
      </c>
      <c r="F539" s="6" t="s">
        <v>1412</v>
      </c>
      <c r="G539" s="5" t="s">
        <v>1413</v>
      </c>
      <c r="H539" s="23">
        <v>26610604600011</v>
      </c>
      <c r="I539" s="5" t="s">
        <v>50</v>
      </c>
      <c r="J539" s="5" t="s">
        <v>19</v>
      </c>
      <c r="K539" s="5" t="s">
        <v>9</v>
      </c>
      <c r="L539" s="53">
        <f>VLOOKUP(H539,Feuil1!A2:Q837,5,TRUE)</f>
        <v>7632</v>
      </c>
      <c r="M539" s="5">
        <f>VLOOKUP(H539,Feuil1!A2:Q837,6,TRUE)</f>
        <v>7619</v>
      </c>
      <c r="N539" s="49">
        <f>VLOOKUP(H539,Feuil1!A2:Q837,7,TRUE)</f>
        <v>0.99829999999999997</v>
      </c>
      <c r="O539" s="7" t="str">
        <f>VLOOKUP(H539,Feuil1!A2:Q837,4,TRUE)</f>
        <v>1</v>
      </c>
      <c r="P539" s="7">
        <v>1920</v>
      </c>
      <c r="Q539" s="7">
        <v>1901</v>
      </c>
      <c r="R539" s="49">
        <f>VLOOKUP(H539,'Relevé T2_2019'!A2:G835,7,TRUE)</f>
        <v>0.99419999999999997</v>
      </c>
      <c r="S539" s="8">
        <v>0.99010416666666701</v>
      </c>
      <c r="T539" s="8">
        <f>VLOOKUP(H539,'Relevé T4_2018'!A2:G835,7,TRUE)</f>
        <v>0.185200668896321</v>
      </c>
      <c r="U539" s="8">
        <f t="shared" si="24"/>
        <v>0.80490349777034598</v>
      </c>
      <c r="V539" s="8">
        <f t="shared" si="25"/>
        <v>0.81309933110367894</v>
      </c>
      <c r="W539" s="7">
        <v>3466</v>
      </c>
      <c r="X539" s="7">
        <f>VLOOKUP(H539,'Relevé T2_2019'!A2:L837,11,TRUE)</f>
        <v>2982</v>
      </c>
      <c r="Y539" s="60">
        <f>VLOOKUP(H539,Feuil1!A2:Q837,11,TRUE)</f>
        <v>3269</v>
      </c>
      <c r="Z539" s="60">
        <f t="shared" si="26"/>
        <v>9717</v>
      </c>
      <c r="AA539" s="14">
        <v>0.82325092056812199</v>
      </c>
      <c r="AB539" s="14">
        <f>VLOOKUP(H539,'Relevé T2_2019'!A2:L837,12,TRUE)</f>
        <v>-0.43597503310000002</v>
      </c>
      <c r="AC539" s="56">
        <f>VLOOKUP(H539,Feuil1!A2:Q837,12,TRUE)</f>
        <v>-0.57094106838167702</v>
      </c>
    </row>
    <row r="540" spans="1:29" x14ac:dyDescent="0.25">
      <c r="A540" s="5" t="s">
        <v>20</v>
      </c>
      <c r="B540" s="5" t="str">
        <f>VLOOKUP(C540,'Correspondance DEP_REGION'!1:102,2,FALSE)</f>
        <v>NORMANDIE</v>
      </c>
      <c r="C540" s="5" t="s">
        <v>1389</v>
      </c>
      <c r="D540" s="6" t="s">
        <v>1390</v>
      </c>
      <c r="E540" s="6" t="s">
        <v>1391</v>
      </c>
      <c r="F540" s="6" t="s">
        <v>1392</v>
      </c>
      <c r="G540" s="5" t="s">
        <v>1393</v>
      </c>
      <c r="H540" s="23">
        <v>26610048600015</v>
      </c>
      <c r="I540" s="5" t="s">
        <v>57</v>
      </c>
      <c r="J540" s="5" t="s">
        <v>19</v>
      </c>
      <c r="K540" s="5"/>
      <c r="L540" s="53">
        <f>VLOOKUP(H540,Feuil1!A2:Q837,5,TRUE)</f>
        <v>2547</v>
      </c>
      <c r="M540" s="5">
        <f>VLOOKUP(H540,Feuil1!A2:Q837,6,TRUE)</f>
        <v>2520</v>
      </c>
      <c r="N540" s="49">
        <f>VLOOKUP(H540,Feuil1!A2:Q837,7,TRUE)</f>
        <v>0.98939999999999995</v>
      </c>
      <c r="O540" s="7" t="str">
        <f>VLOOKUP(H540,Feuil1!A2:Q837,4,TRUE)</f>
        <v>1</v>
      </c>
      <c r="P540" s="7">
        <v>1136</v>
      </c>
      <c r="Q540" s="7">
        <v>1116</v>
      </c>
      <c r="R540" s="49">
        <f>VLOOKUP(H540,'Relevé T2_2019'!A2:G835,7,TRUE)</f>
        <v>0.9839</v>
      </c>
      <c r="S540" s="8">
        <v>0.98239436619718301</v>
      </c>
      <c r="T540" s="8">
        <f>VLOOKUP(H540,'Relevé T4_2018'!A2:G835,7,TRUE)</f>
        <v>0.91475998205473308</v>
      </c>
      <c r="U540" s="8">
        <f t="shared" si="24"/>
        <v>6.7634384142449933E-2</v>
      </c>
      <c r="V540" s="8">
        <f t="shared" si="25"/>
        <v>7.4640017945266868E-2</v>
      </c>
      <c r="W540" s="7">
        <v>1687</v>
      </c>
      <c r="X540" s="7">
        <f>VLOOKUP(H540,'Relevé T2_2019'!A2:L837,11,TRUE)</f>
        <v>1534</v>
      </c>
      <c r="Y540" s="60">
        <f>VLOOKUP(H540,Feuil1!A2:Q837,11,TRUE)</f>
        <v>1460</v>
      </c>
      <c r="Z540" s="60">
        <f t="shared" si="26"/>
        <v>4681</v>
      </c>
      <c r="AA540" s="14">
        <v>0.51164874551971296</v>
      </c>
      <c r="AB540" s="14">
        <f>VLOOKUP(H540,'Relevé T2_2019'!A2:L837,12,TRUE)</f>
        <v>-0.42995169080000001</v>
      </c>
      <c r="AC540" s="56">
        <f>VLOOKUP(H540,Feuil1!A2:Q837,12,TRUE)</f>
        <v>-0.42063492063492097</v>
      </c>
    </row>
    <row r="541" spans="1:29" x14ac:dyDescent="0.25">
      <c r="A541" s="5" t="s">
        <v>20</v>
      </c>
      <c r="B541" s="5" t="str">
        <f>VLOOKUP(C541,'Correspondance DEP_REGION'!1:102,2,FALSE)</f>
        <v>NORMANDIE</v>
      </c>
      <c r="C541" s="5" t="s">
        <v>1389</v>
      </c>
      <c r="D541" s="6" t="s">
        <v>1390</v>
      </c>
      <c r="E541" s="6" t="s">
        <v>1394</v>
      </c>
      <c r="F541" s="6" t="s">
        <v>1395</v>
      </c>
      <c r="G541" s="5" t="s">
        <v>1396</v>
      </c>
      <c r="H541" s="23">
        <v>26610050200019</v>
      </c>
      <c r="I541" s="5" t="s">
        <v>57</v>
      </c>
      <c r="J541" s="5" t="s">
        <v>19</v>
      </c>
      <c r="K541" s="5"/>
      <c r="L541" s="53">
        <f>VLOOKUP(H541,Feuil1!A2:Q837,5,TRUE)</f>
        <v>3624</v>
      </c>
      <c r="M541" s="5">
        <f>VLOOKUP(H541,Feuil1!A2:Q837,6,TRUE)</f>
        <v>3565</v>
      </c>
      <c r="N541" s="49">
        <f>VLOOKUP(H541,Feuil1!A2:Q837,7,TRUE)</f>
        <v>0.98370000000000002</v>
      </c>
      <c r="O541" s="7" t="str">
        <f>VLOOKUP(H541,Feuil1!A2:Q837,4,TRUE)</f>
        <v>1</v>
      </c>
      <c r="P541" s="7">
        <v>2352</v>
      </c>
      <c r="Q541" s="7">
        <v>2274</v>
      </c>
      <c r="R541" s="49">
        <f>VLOOKUP(H541,'Relevé T2_2019'!A2:G835,7,TRUE)</f>
        <v>0.97909999999999997</v>
      </c>
      <c r="S541" s="8">
        <v>0.96683673469387799</v>
      </c>
      <c r="T541" s="8">
        <f>VLOOKUP(H541,'Relevé T4_2018'!A2:G835,7,TRUE)</f>
        <v>0.53133514986375996</v>
      </c>
      <c r="U541" s="8">
        <f t="shared" si="24"/>
        <v>0.43550158483011803</v>
      </c>
      <c r="V541" s="8">
        <f t="shared" si="25"/>
        <v>0.45236485013624006</v>
      </c>
      <c r="W541" s="7">
        <v>2604</v>
      </c>
      <c r="X541" s="7">
        <f>VLOOKUP(H541,'Relevé T2_2019'!A2:L837,11,TRUE)</f>
        <v>2216</v>
      </c>
      <c r="Y541" s="60">
        <f>VLOOKUP(H541,Feuil1!A2:Q837,11,TRUE)</f>
        <v>2316</v>
      </c>
      <c r="Z541" s="60">
        <f t="shared" si="26"/>
        <v>7136</v>
      </c>
      <c r="AA541" s="14">
        <v>0.14511873350923499</v>
      </c>
      <c r="AB541" s="14">
        <f>VLOOKUP(H541,'Relevé T2_2019'!A2:L837,12,TRUE)</f>
        <v>-0.1968104386</v>
      </c>
      <c r="AC541" s="56">
        <f>VLOOKUP(H541,Feuil1!A2:Q837,12,TRUE)</f>
        <v>-0.35035063113604498</v>
      </c>
    </row>
    <row r="542" spans="1:29" x14ac:dyDescent="0.25">
      <c r="A542" s="5" t="s">
        <v>20</v>
      </c>
      <c r="B542" s="5" t="str">
        <f>VLOOKUP(C542,'Correspondance DEP_REGION'!1:102,2,FALSE)</f>
        <v>NORMANDIE</v>
      </c>
      <c r="C542" s="5" t="s">
        <v>1389</v>
      </c>
      <c r="D542" s="6" t="s">
        <v>1390</v>
      </c>
      <c r="E542" s="6" t="s">
        <v>1405</v>
      </c>
      <c r="F542" s="6" t="s">
        <v>1406</v>
      </c>
      <c r="G542" s="5" t="s">
        <v>1407</v>
      </c>
      <c r="H542" s="23">
        <v>26610057700011</v>
      </c>
      <c r="I542" s="5" t="s">
        <v>57</v>
      </c>
      <c r="J542" s="5" t="s">
        <v>19</v>
      </c>
      <c r="K542" s="5" t="s">
        <v>9</v>
      </c>
      <c r="L542" s="53">
        <f>VLOOKUP(H542,Feuil1!A2:Q837,5,TRUE)</f>
        <v>4261</v>
      </c>
      <c r="M542" s="5">
        <f>VLOOKUP(H542,Feuil1!A2:Q837,6,TRUE)</f>
        <v>4259</v>
      </c>
      <c r="N542" s="49">
        <f>VLOOKUP(H542,Feuil1!A2:Q837,7,TRUE)</f>
        <v>0.99950000000000006</v>
      </c>
      <c r="O542" s="7" t="str">
        <f>VLOOKUP(H542,Feuil1!A2:Q837,4,TRUE)</f>
        <v>1</v>
      </c>
      <c r="P542" s="7">
        <v>1768</v>
      </c>
      <c r="Q542" s="7">
        <v>1705</v>
      </c>
      <c r="R542" s="49">
        <f>VLOOKUP(H542,'Relevé T2_2019'!A2:G835,7,TRUE)</f>
        <v>0.99980000000000002</v>
      </c>
      <c r="S542" s="8">
        <v>0.96436651583710398</v>
      </c>
      <c r="T542" s="8">
        <f>VLOOKUP(H542,'Relevé T4_2018'!A2:G835,7,TRUE)</f>
        <v>0.97877984084880609</v>
      </c>
      <c r="U542" s="8">
        <f t="shared" si="24"/>
        <v>-1.4413325011702116E-2</v>
      </c>
      <c r="V542" s="8">
        <f t="shared" si="25"/>
        <v>2.0720159151193962E-2</v>
      </c>
      <c r="W542" s="7">
        <v>2699</v>
      </c>
      <c r="X542" s="7">
        <f>VLOOKUP(H542,'Relevé T2_2019'!A2:L837,11,TRUE)</f>
        <v>2345</v>
      </c>
      <c r="Y542" s="60">
        <f>VLOOKUP(H542,Feuil1!A2:Q837,11,TRUE)</f>
        <v>2339</v>
      </c>
      <c r="Z542" s="60">
        <f t="shared" si="26"/>
        <v>7383</v>
      </c>
      <c r="AA542" s="14">
        <v>0.58299120234604096</v>
      </c>
      <c r="AB542" s="14">
        <f>VLOOKUP(H542,'Relevé T2_2019'!A2:L837,12,TRUE)</f>
        <v>-0.44126757210000001</v>
      </c>
      <c r="AC542" s="56">
        <f>VLOOKUP(H542,Feuil1!A2:Q837,12,TRUE)</f>
        <v>-0.45081004930734903</v>
      </c>
    </row>
    <row r="543" spans="1:29" x14ac:dyDescent="0.25">
      <c r="A543" s="5" t="s">
        <v>20</v>
      </c>
      <c r="B543" s="5" t="str">
        <f>VLOOKUP(C543,'Correspondance DEP_REGION'!1:102,2,FALSE)</f>
        <v>NORMANDIE</v>
      </c>
      <c r="C543" s="5" t="s">
        <v>1389</v>
      </c>
      <c r="D543" s="6" t="s">
        <v>1390</v>
      </c>
      <c r="E543" s="6" t="s">
        <v>1400</v>
      </c>
      <c r="F543" s="6" t="s">
        <v>537</v>
      </c>
      <c r="G543" s="5" t="s">
        <v>1401</v>
      </c>
      <c r="H543" s="23">
        <v>26610054400011</v>
      </c>
      <c r="I543" s="5" t="s">
        <v>57</v>
      </c>
      <c r="J543" s="5"/>
      <c r="K543" s="5"/>
      <c r="L543" s="53">
        <f>VLOOKUP(H543,Feuil1!A2:Q837,5,TRUE)</f>
        <v>843</v>
      </c>
      <c r="M543" s="5">
        <f>VLOOKUP(H543,Feuil1!A2:Q837,6,TRUE)</f>
        <v>809</v>
      </c>
      <c r="N543" s="49">
        <f>VLOOKUP(H543,Feuil1!A2:Q837,7,TRUE)</f>
        <v>0.9597</v>
      </c>
      <c r="O543" s="7" t="str">
        <f>VLOOKUP(H543,Feuil1!A2:Q837,4,TRUE)</f>
        <v>1</v>
      </c>
      <c r="P543" s="7">
        <v>814</v>
      </c>
      <c r="Q543" s="7">
        <v>784</v>
      </c>
      <c r="R543" s="49">
        <f>VLOOKUP(H543,'Relevé T2_2019'!A2:G835,7,TRUE)</f>
        <v>0.96889999999999998</v>
      </c>
      <c r="S543" s="8">
        <v>0.96314496314496301</v>
      </c>
      <c r="T543" s="8">
        <f>VLOOKUP(H543,'Relevé T4_2018'!A2:G835,7,TRUE)</f>
        <v>0.94979647218453211</v>
      </c>
      <c r="U543" s="8">
        <f t="shared" si="24"/>
        <v>1.3348490960430892E-2</v>
      </c>
      <c r="V543" s="8">
        <f t="shared" si="25"/>
        <v>9.903527815467883E-3</v>
      </c>
      <c r="W543" s="7">
        <v>755</v>
      </c>
      <c r="X543" s="7">
        <f>VLOOKUP(H543,'Relevé T2_2019'!A2:L837,11,TRUE)</f>
        <v>599</v>
      </c>
      <c r="Y543" s="60">
        <f>VLOOKUP(H543,Feuil1!A2:Q837,11,TRUE)</f>
        <v>703</v>
      </c>
      <c r="Z543" s="60">
        <f t="shared" si="26"/>
        <v>2057</v>
      </c>
      <c r="AA543" s="14">
        <v>-3.6989795918367402E-2</v>
      </c>
      <c r="AB543" s="14">
        <f>VLOOKUP(H543,'Relevé T2_2019'!A2:L837,12,TRUE)</f>
        <v>-0.35867237689999998</v>
      </c>
      <c r="AC543" s="56">
        <f>VLOOKUP(H543,Feuil1!A2:Q837,12,TRUE)</f>
        <v>-0.131025957972806</v>
      </c>
    </row>
    <row r="544" spans="1:29" x14ac:dyDescent="0.25">
      <c r="A544" s="5" t="s">
        <v>20</v>
      </c>
      <c r="B544" s="5" t="str">
        <f>VLOOKUP(C544,'Correspondance DEP_REGION'!1:102,2,FALSE)</f>
        <v>NORMANDIE</v>
      </c>
      <c r="C544" s="5" t="s">
        <v>1389</v>
      </c>
      <c r="D544" s="6" t="s">
        <v>1390</v>
      </c>
      <c r="E544" s="6" t="s">
        <v>1397</v>
      </c>
      <c r="F544" s="6" t="s">
        <v>1398</v>
      </c>
      <c r="G544" s="5" t="s">
        <v>1399</v>
      </c>
      <c r="H544" s="23">
        <v>26610053600017</v>
      </c>
      <c r="I544" s="5" t="s">
        <v>57</v>
      </c>
      <c r="J544" s="5" t="s">
        <v>19</v>
      </c>
      <c r="K544" s="5"/>
      <c r="L544" s="53">
        <f>VLOOKUP(H544,Feuil1!A2:Q837,5,TRUE)</f>
        <v>1769</v>
      </c>
      <c r="M544" s="5">
        <f>VLOOKUP(H544,Feuil1!A2:Q837,6,TRUE)</f>
        <v>1714</v>
      </c>
      <c r="N544" s="49">
        <f>VLOOKUP(H544,Feuil1!A2:Q837,7,TRUE)</f>
        <v>0.96889999999999998</v>
      </c>
      <c r="O544" s="7" t="str">
        <f>VLOOKUP(H544,Feuil1!A2:Q837,4,TRUE)</f>
        <v>1</v>
      </c>
      <c r="P544" s="7">
        <v>1361</v>
      </c>
      <c r="Q544" s="7">
        <v>1310</v>
      </c>
      <c r="R544" s="49">
        <f>VLOOKUP(H544,'Relevé T2_2019'!A2:G835,7,TRUE)</f>
        <v>0.9708</v>
      </c>
      <c r="S544" s="8">
        <v>0.962527553269655</v>
      </c>
      <c r="T544" s="8">
        <f>VLOOKUP(H544,'Relevé T4_2018'!A2:G835,7,TRUE)</f>
        <v>0.89574468085106407</v>
      </c>
      <c r="U544" s="8">
        <f t="shared" si="24"/>
        <v>6.6782872418590933E-2</v>
      </c>
      <c r="V544" s="8">
        <f t="shared" si="25"/>
        <v>7.3155319148935916E-2</v>
      </c>
      <c r="W544" s="7">
        <v>1381</v>
      </c>
      <c r="X544" s="7">
        <f>VLOOKUP(H544,'Relevé T2_2019'!A2:L837,11,TRUE)</f>
        <v>1114</v>
      </c>
      <c r="Y544" s="60">
        <f>VLOOKUP(H544,Feuil1!A2:Q837,11,TRUE)</f>
        <v>1151</v>
      </c>
      <c r="Z544" s="60">
        <f t="shared" si="26"/>
        <v>3646</v>
      </c>
      <c r="AA544" s="14">
        <v>5.4198473282442802E-2</v>
      </c>
      <c r="AB544" s="14">
        <f>VLOOKUP(H544,'Relevé T2_2019'!A2:L837,12,TRUE)</f>
        <v>-0.41213720320000002</v>
      </c>
      <c r="AC544" s="56">
        <f>VLOOKUP(H544,Feuil1!A2:Q837,12,TRUE)</f>
        <v>-0.32847141190198398</v>
      </c>
    </row>
    <row r="545" spans="1:29" x14ac:dyDescent="0.25">
      <c r="A545" s="5" t="s">
        <v>20</v>
      </c>
      <c r="B545" s="5" t="str">
        <f>VLOOKUP(C545,'Correspondance DEP_REGION'!1:102,2,FALSE)</f>
        <v>NORMANDIE</v>
      </c>
      <c r="C545" s="5" t="s">
        <v>1389</v>
      </c>
      <c r="D545" s="6" t="s">
        <v>1390</v>
      </c>
      <c r="E545" s="6" t="s">
        <v>1400</v>
      </c>
      <c r="F545" s="6" t="s">
        <v>1402</v>
      </c>
      <c r="G545" s="5" t="s">
        <v>1403</v>
      </c>
      <c r="H545" s="23">
        <v>26610055100016</v>
      </c>
      <c r="I545" s="5" t="s">
        <v>57</v>
      </c>
      <c r="J545" s="5"/>
      <c r="K545" s="5"/>
      <c r="L545" s="53">
        <f>VLOOKUP(H545,Feuil1!A2:Q837,5,TRUE)</f>
        <v>887</v>
      </c>
      <c r="M545" s="5">
        <f>VLOOKUP(H545,Feuil1!A2:Q837,6,TRUE)</f>
        <v>850</v>
      </c>
      <c r="N545" s="49">
        <f>VLOOKUP(H545,Feuil1!A2:Q837,7,TRUE)</f>
        <v>0.95830000000000004</v>
      </c>
      <c r="O545" s="7" t="str">
        <f>VLOOKUP(H545,Feuil1!A2:Q837,4,TRUE)</f>
        <v>1</v>
      </c>
      <c r="P545" s="7">
        <v>683</v>
      </c>
      <c r="Q545" s="7">
        <v>650</v>
      </c>
      <c r="R545" s="49">
        <f>VLOOKUP(H545,'Relevé T2_2019'!A2:G835,7,TRUE)</f>
        <v>0.96740000000000004</v>
      </c>
      <c r="S545" s="8">
        <v>0.95168374816983903</v>
      </c>
      <c r="T545" s="8">
        <f>VLOOKUP(H545,'Relevé T4_2018'!A2:G835,7,TRUE)</f>
        <v>0.90789473684210509</v>
      </c>
      <c r="U545" s="8">
        <f t="shared" si="24"/>
        <v>4.378901132773394E-2</v>
      </c>
      <c r="V545" s="8">
        <f t="shared" si="25"/>
        <v>5.0405263157894953E-2</v>
      </c>
      <c r="W545" s="7">
        <v>626</v>
      </c>
      <c r="X545" s="7">
        <f>VLOOKUP(H545,'Relevé T2_2019'!A2:L837,11,TRUE)</f>
        <v>555</v>
      </c>
      <c r="Y545" s="60">
        <f>VLOOKUP(H545,Feuil1!A2:Q837,11,TRUE)</f>
        <v>622</v>
      </c>
      <c r="Z545" s="60">
        <f t="shared" si="26"/>
        <v>1803</v>
      </c>
      <c r="AA545" s="14">
        <v>-3.6923076923076899E-2</v>
      </c>
      <c r="AB545" s="14">
        <f>VLOOKUP(H545,'Relevé T2_2019'!A2:L837,12,TRUE)</f>
        <v>-0.4494047619</v>
      </c>
      <c r="AC545" s="56">
        <f>VLOOKUP(H545,Feuil1!A2:Q837,12,TRUE)</f>
        <v>-0.26823529411764702</v>
      </c>
    </row>
    <row r="546" spans="1:29" x14ac:dyDescent="0.25">
      <c r="A546" s="5" t="s">
        <v>20</v>
      </c>
      <c r="B546" s="5" t="str">
        <f>VLOOKUP(C546,'Correspondance DEP_REGION'!1:102,2,FALSE)</f>
        <v>NORMANDIE</v>
      </c>
      <c r="C546" s="5" t="s">
        <v>1389</v>
      </c>
      <c r="D546" s="6" t="s">
        <v>1390</v>
      </c>
      <c r="E546" s="6" t="s">
        <v>1400</v>
      </c>
      <c r="F546" s="6" t="s">
        <v>1410</v>
      </c>
      <c r="G546" s="5" t="s">
        <v>1411</v>
      </c>
      <c r="H546" s="23">
        <v>26610216900015</v>
      </c>
      <c r="I546" s="5" t="s">
        <v>57</v>
      </c>
      <c r="J546" s="5" t="s">
        <v>19</v>
      </c>
      <c r="K546" s="5"/>
      <c r="L546" s="53">
        <f>VLOOKUP(H546,Feuil1!A2:Q837,5,TRUE)</f>
        <v>1863</v>
      </c>
      <c r="M546" s="5">
        <f>VLOOKUP(H546,Feuil1!A2:Q837,6,TRUE)</f>
        <v>1794</v>
      </c>
      <c r="N546" s="49">
        <f>VLOOKUP(H546,Feuil1!A2:Q837,7,TRUE)</f>
        <v>0.96299999999999997</v>
      </c>
      <c r="O546" s="7" t="str">
        <f>VLOOKUP(H546,Feuil1!A2:Q837,4,TRUE)</f>
        <v>1</v>
      </c>
      <c r="P546" s="7">
        <v>1229</v>
      </c>
      <c r="Q546" s="7">
        <v>1160</v>
      </c>
      <c r="R546" s="49">
        <f>VLOOKUP(H546,'Relevé T2_2019'!A2:G835,7,TRUE)</f>
        <v>0.9637</v>
      </c>
      <c r="S546" s="8">
        <v>0.94385679414157897</v>
      </c>
      <c r="T546" s="8">
        <f>VLOOKUP(H546,'Relevé T4_2018'!A2:G835,7,TRUE)</f>
        <v>0.84350132625994712</v>
      </c>
      <c r="U546" s="8">
        <f t="shared" si="24"/>
        <v>0.10035546788163185</v>
      </c>
      <c r="V546" s="8">
        <f t="shared" si="25"/>
        <v>0.11949867374005285</v>
      </c>
      <c r="W546" s="7">
        <v>1079</v>
      </c>
      <c r="X546" s="7">
        <f>VLOOKUP(H546,'Relevé T2_2019'!A2:L837,11,TRUE)</f>
        <v>1032</v>
      </c>
      <c r="Y546" s="60">
        <f>VLOOKUP(H546,Feuil1!A2:Q837,11,TRUE)</f>
        <v>1086</v>
      </c>
      <c r="Z546" s="60">
        <f t="shared" si="26"/>
        <v>3197</v>
      </c>
      <c r="AA546" s="14">
        <v>-6.9827586206896594E-2</v>
      </c>
      <c r="AB546" s="14">
        <f>VLOOKUP(H546,'Relevé T2_2019'!A2:L837,12,TRUE)</f>
        <v>-0.42888765909999998</v>
      </c>
      <c r="AC546" s="56">
        <f>VLOOKUP(H546,Feuil1!A2:Q837,12,TRUE)</f>
        <v>-0.39464882943143798</v>
      </c>
    </row>
    <row r="547" spans="1:29" x14ac:dyDescent="0.25">
      <c r="A547" s="5" t="s">
        <v>20</v>
      </c>
      <c r="B547" s="5" t="str">
        <f>VLOOKUP(C547,'Correspondance DEP_REGION'!1:102,2,FALSE)</f>
        <v>NORMANDIE</v>
      </c>
      <c r="C547" s="5" t="s">
        <v>1389</v>
      </c>
      <c r="D547" s="6" t="s">
        <v>1390</v>
      </c>
      <c r="E547" s="6" t="s">
        <v>1400</v>
      </c>
      <c r="F547" s="6" t="s">
        <v>1408</v>
      </c>
      <c r="G547" s="5" t="s">
        <v>1409</v>
      </c>
      <c r="H547" s="23">
        <v>26610069200018</v>
      </c>
      <c r="I547" s="5" t="s">
        <v>65</v>
      </c>
      <c r="J547" s="5" t="s">
        <v>19</v>
      </c>
      <c r="K547" s="5"/>
      <c r="L547" s="53">
        <f>VLOOKUP(H547,Feuil1!A2:Q837,5,TRUE)</f>
        <v>1676</v>
      </c>
      <c r="M547" s="5">
        <f>VLOOKUP(H547,Feuil1!A2:Q837,6,TRUE)</f>
        <v>1593</v>
      </c>
      <c r="N547" s="49">
        <f>VLOOKUP(H547,Feuil1!A2:Q837,7,TRUE)</f>
        <v>0.95050000000000001</v>
      </c>
      <c r="O547" s="7" t="str">
        <f>VLOOKUP(H547,Feuil1!A2:Q837,4,TRUE)</f>
        <v>1</v>
      </c>
      <c r="P547" s="7">
        <v>1408</v>
      </c>
      <c r="Q547" s="7">
        <v>1313</v>
      </c>
      <c r="R547" s="49">
        <f>VLOOKUP(H547,'Relevé T2_2019'!A2:G835,7,TRUE)</f>
        <v>0.95679999999999998</v>
      </c>
      <c r="S547" s="8">
        <v>0.93252840909090895</v>
      </c>
      <c r="T547" s="8">
        <f>VLOOKUP(H547,'Relevé T4_2018'!A2:G835,7,TRUE)</f>
        <v>0.86980609418282506</v>
      </c>
      <c r="U547" s="8">
        <f t="shared" si="24"/>
        <v>6.2722314908083887E-2</v>
      </c>
      <c r="V547" s="8">
        <f t="shared" si="25"/>
        <v>8.0693905817174949E-2</v>
      </c>
      <c r="W547" s="7">
        <v>916</v>
      </c>
      <c r="X547" s="7">
        <f>VLOOKUP(H547,'Relevé T2_2019'!A2:L837,11,TRUE)</f>
        <v>682</v>
      </c>
      <c r="Y547" s="60">
        <f>VLOOKUP(H547,Feuil1!A2:Q837,11,TRUE)</f>
        <v>773</v>
      </c>
      <c r="Z547" s="60">
        <f t="shared" si="26"/>
        <v>2371</v>
      </c>
      <c r="AA547" s="14">
        <v>-0.302361005331302</v>
      </c>
      <c r="AB547" s="14">
        <f>VLOOKUP(H547,'Relevé T2_2019'!A2:L837,12,TRUE)</f>
        <v>-0.61490683229999998</v>
      </c>
      <c r="AC547" s="56">
        <f>VLOOKUP(H547,Feuil1!A2:Q837,12,TRUE)</f>
        <v>-0.51475204017576903</v>
      </c>
    </row>
    <row r="548" spans="1:29" x14ac:dyDescent="0.25">
      <c r="A548" s="5" t="s">
        <v>20</v>
      </c>
      <c r="B548" s="5" t="str">
        <f>VLOOKUP(C548,'Correspondance DEP_REGION'!1:102,2,FALSE)</f>
        <v>NORMANDIE</v>
      </c>
      <c r="C548" s="5" t="s">
        <v>1389</v>
      </c>
      <c r="D548" s="6" t="s">
        <v>1390</v>
      </c>
      <c r="E548" s="6" t="s">
        <v>1394</v>
      </c>
      <c r="F548" s="6" t="s">
        <v>69</v>
      </c>
      <c r="G548" s="5" t="s">
        <v>1404</v>
      </c>
      <c r="H548" s="23">
        <v>26610056900018</v>
      </c>
      <c r="I548" s="5" t="s">
        <v>50</v>
      </c>
      <c r="J548" s="5"/>
      <c r="K548" s="5"/>
      <c r="L548" s="53">
        <f>VLOOKUP(H548,Feuil1!A2:Q837,5,TRUE)</f>
        <v>949</v>
      </c>
      <c r="M548" s="5">
        <f>VLOOKUP(H548,Feuil1!A2:Q837,6,TRUE)</f>
        <v>829</v>
      </c>
      <c r="N548" s="49">
        <f>VLOOKUP(H548,Feuil1!A2:Q837,7,TRUE)</f>
        <v>0.87360000000000004</v>
      </c>
      <c r="O548" s="7" t="str">
        <f>VLOOKUP(H548,Feuil1!A2:Q837,4,TRUE)</f>
        <v>1</v>
      </c>
      <c r="P548" s="7">
        <v>713</v>
      </c>
      <c r="Q548" s="7">
        <v>370</v>
      </c>
      <c r="R548" s="49">
        <f>VLOOKUP(H548,'Relevé T2_2019'!A2:G835,7,TRUE)</f>
        <v>0.35809999999999997</v>
      </c>
      <c r="S548" s="8">
        <v>0.51893408134642405</v>
      </c>
      <c r="T548" s="8">
        <f>VLOOKUP(H548,'Relevé T4_2018'!A2:G835,7,TRUE)</f>
        <v>0.35106382978723405</v>
      </c>
      <c r="U548" s="8">
        <f t="shared" si="24"/>
        <v>0.16787025155919</v>
      </c>
      <c r="V548" s="8">
        <f t="shared" si="25"/>
        <v>0.52253617021276599</v>
      </c>
      <c r="W548" s="7">
        <v>598</v>
      </c>
      <c r="X548" s="7">
        <f>VLOOKUP(H548,'Relevé T2_2019'!A2:L837,11,TRUE)</f>
        <v>457</v>
      </c>
      <c r="Y548" s="60">
        <f>VLOOKUP(H548,Feuil1!A2:Q837,11,TRUE)</f>
        <v>496</v>
      </c>
      <c r="Z548" s="60">
        <f t="shared" si="26"/>
        <v>1551</v>
      </c>
      <c r="AA548" s="14">
        <v>0.61621621621621603</v>
      </c>
      <c r="AB548" s="14">
        <f>VLOOKUP(H548,'Relevé T2_2019'!A2:L837,12,TRUE)</f>
        <v>0.28011204480000002</v>
      </c>
      <c r="AC548" s="56">
        <f>VLOOKUP(H548,Feuil1!A2:Q837,12,TRUE)</f>
        <v>-0.40168878166465599</v>
      </c>
    </row>
    <row r="549" spans="1:29" ht="27.6" x14ac:dyDescent="0.25">
      <c r="A549" s="5" t="s">
        <v>20</v>
      </c>
      <c r="B549" s="5" t="str">
        <f>VLOOKUP(C549,'Correspondance DEP_REGION'!1:102,2,FALSE)</f>
        <v>NORMANDIE</v>
      </c>
      <c r="C549" s="5" t="s">
        <v>1666</v>
      </c>
      <c r="D549" s="6" t="s">
        <v>1667</v>
      </c>
      <c r="E549" s="6" t="s">
        <v>1672</v>
      </c>
      <c r="F549" s="6" t="s">
        <v>245</v>
      </c>
      <c r="G549" s="5" t="s">
        <v>1673</v>
      </c>
      <c r="H549" s="23">
        <v>26760163100018</v>
      </c>
      <c r="I549" s="5" t="s">
        <v>38</v>
      </c>
      <c r="J549" s="5"/>
      <c r="K549" s="5"/>
      <c r="L549" s="53">
        <f>VLOOKUP(H549,Feuil1!A2:Q837,5,TRUE)</f>
        <v>568</v>
      </c>
      <c r="M549" s="5">
        <f>VLOOKUP(H549,Feuil1!A2:Q837,6,TRUE)</f>
        <v>567</v>
      </c>
      <c r="N549" s="49">
        <f>VLOOKUP(H549,Feuil1!A2:Q837,7,TRUE)</f>
        <v>0.99819999999999998</v>
      </c>
      <c r="O549" s="7" t="str">
        <f>VLOOKUP(H549,Feuil1!A2:Q837,4,TRUE)</f>
        <v>0</v>
      </c>
      <c r="P549" s="7">
        <v>314</v>
      </c>
      <c r="Q549" s="7">
        <v>313</v>
      </c>
      <c r="R549" s="49">
        <f>VLOOKUP(H549,'Relevé T2_2019'!A2:G835,7,TRUE)</f>
        <v>0.99180000000000001</v>
      </c>
      <c r="S549" s="8">
        <v>0.99681528662420404</v>
      </c>
      <c r="T549" s="8">
        <f>VLOOKUP(H549,'Relevé T4_2018'!A2:G835,7,TRUE)</f>
        <v>0.99877600979192205</v>
      </c>
      <c r="U549" s="8">
        <f t="shared" si="24"/>
        <v>-1.9607231677180037E-3</v>
      </c>
      <c r="V549" s="8">
        <f t="shared" si="25"/>
        <v>-5.7600979192207191E-4</v>
      </c>
      <c r="W549" s="7">
        <v>559</v>
      </c>
      <c r="X549" s="7">
        <f>VLOOKUP(H549,'Relevé T2_2019'!A2:L837,11,TRUE)</f>
        <v>520</v>
      </c>
      <c r="Y549" s="60">
        <f>VLOOKUP(H549,Feuil1!A2:Q837,11,TRUE)</f>
        <v>436</v>
      </c>
      <c r="Z549" s="60">
        <f t="shared" si="26"/>
        <v>1515</v>
      </c>
      <c r="AA549" s="14">
        <v>0.78594249201277999</v>
      </c>
      <c r="AB549" s="14">
        <f>VLOOKUP(H549,'Relevé T2_2019'!A2:L837,12,TRUE)</f>
        <v>-0.1390728477</v>
      </c>
      <c r="AC549" s="56">
        <f>VLOOKUP(H549,Feuil1!A2:Q837,12,TRUE)</f>
        <v>-0.231040564373898</v>
      </c>
    </row>
    <row r="550" spans="1:29" x14ac:dyDescent="0.25">
      <c r="A550" s="5" t="s">
        <v>20</v>
      </c>
      <c r="B550" s="5" t="str">
        <f>VLOOKUP(C550,'Correspondance DEP_REGION'!1:102,2,FALSE)</f>
        <v>NORMANDIE</v>
      </c>
      <c r="C550" s="5" t="s">
        <v>1666</v>
      </c>
      <c r="D550" s="6" t="s">
        <v>1667</v>
      </c>
      <c r="E550" s="6" t="s">
        <v>1688</v>
      </c>
      <c r="F550" s="6" t="s">
        <v>485</v>
      </c>
      <c r="G550" s="5" t="s">
        <v>1689</v>
      </c>
      <c r="H550" s="23">
        <v>26760172200197</v>
      </c>
      <c r="I550" s="5" t="s">
        <v>50</v>
      </c>
      <c r="J550" s="5" t="s">
        <v>19</v>
      </c>
      <c r="K550" s="5"/>
      <c r="L550" s="53">
        <f>VLOOKUP(H550,Feuil1!A2:Q837,5,TRUE)</f>
        <v>2977</v>
      </c>
      <c r="M550" s="5">
        <f>VLOOKUP(H550,Feuil1!A2:Q837,6,TRUE)</f>
        <v>2974</v>
      </c>
      <c r="N550" s="49">
        <f>VLOOKUP(H550,Feuil1!A2:Q837,7,TRUE)</f>
        <v>0.999</v>
      </c>
      <c r="O550" s="7" t="str">
        <f>VLOOKUP(H550,Feuil1!A2:Q837,4,TRUE)</f>
        <v>1</v>
      </c>
      <c r="P550" s="7">
        <v>1678</v>
      </c>
      <c r="Q550" s="7">
        <v>1671</v>
      </c>
      <c r="R550" s="49">
        <f>VLOOKUP(H550,'Relevé T2_2019'!A2:G835,7,TRUE)</f>
        <v>0.998</v>
      </c>
      <c r="S550" s="8">
        <v>0.99582836710369504</v>
      </c>
      <c r="T550" s="8">
        <f>VLOOKUP(H550,'Relevé T4_2018'!A2:G835,7,TRUE)</f>
        <v>0.96117921774664306</v>
      </c>
      <c r="U550" s="8">
        <f t="shared" si="24"/>
        <v>3.4649149357051989E-2</v>
      </c>
      <c r="V550" s="8">
        <f t="shared" si="25"/>
        <v>3.7820782253356944E-2</v>
      </c>
      <c r="W550" s="7">
        <v>1678</v>
      </c>
      <c r="X550" s="7">
        <f>VLOOKUP(H550,'Relevé T2_2019'!A2:L837,11,TRUE)</f>
        <v>1505</v>
      </c>
      <c r="Y550" s="60">
        <f>VLOOKUP(H550,Feuil1!A2:Q837,11,TRUE)</f>
        <v>1319</v>
      </c>
      <c r="Z550" s="60">
        <f t="shared" si="26"/>
        <v>4502</v>
      </c>
      <c r="AA550" s="14">
        <v>4.1891083183722699E-3</v>
      </c>
      <c r="AB550" s="14">
        <f>VLOOKUP(H550,'Relevé T2_2019'!A2:L837,12,TRUE)</f>
        <v>-0.56224549160000004</v>
      </c>
      <c r="AC550" s="56">
        <f>VLOOKUP(H550,Feuil1!A2:Q837,12,TRUE)</f>
        <v>-0.55648957632817797</v>
      </c>
    </row>
    <row r="551" spans="1:29" ht="27.6" x14ac:dyDescent="0.25">
      <c r="A551" s="5" t="s">
        <v>20</v>
      </c>
      <c r="B551" s="5" t="str">
        <f>VLOOKUP(C551,'Correspondance DEP_REGION'!1:102,2,FALSE)</f>
        <v>NORMANDIE</v>
      </c>
      <c r="C551" s="5" t="s">
        <v>1666</v>
      </c>
      <c r="D551" s="6" t="s">
        <v>1667</v>
      </c>
      <c r="E551" s="6" t="s">
        <v>1692</v>
      </c>
      <c r="F551" s="6" t="s">
        <v>1693</v>
      </c>
      <c r="G551" s="5" t="s">
        <v>1694</v>
      </c>
      <c r="H551" s="23">
        <v>26760174800010</v>
      </c>
      <c r="I551" s="5" t="s">
        <v>65</v>
      </c>
      <c r="J551" s="5"/>
      <c r="K551" s="5"/>
      <c r="L551" s="53">
        <f>VLOOKUP(H551,Feuil1!A2:Q837,5,TRUE)</f>
        <v>977</v>
      </c>
      <c r="M551" s="5">
        <f>VLOOKUP(H551,Feuil1!A2:Q837,6,TRUE)</f>
        <v>974</v>
      </c>
      <c r="N551" s="49">
        <f>VLOOKUP(H551,Feuil1!A2:Q837,7,TRUE)</f>
        <v>0.99690000000000001</v>
      </c>
      <c r="O551" s="7" t="str">
        <f>VLOOKUP(H551,Feuil1!A2:Q837,4,TRUE)</f>
        <v>1</v>
      </c>
      <c r="P551" s="7">
        <v>552</v>
      </c>
      <c r="Q551" s="7">
        <v>546</v>
      </c>
      <c r="R551" s="49">
        <f>VLOOKUP(H551,'Relevé T2_2019'!A2:G835,7,TRUE)</f>
        <v>1</v>
      </c>
      <c r="S551" s="8">
        <v>0.98913043478260898</v>
      </c>
      <c r="T551" s="8">
        <f>VLOOKUP(H551,'Relevé T4_2018'!A2:G835,7,TRUE)</f>
        <v>4.8295454545454496E-2</v>
      </c>
      <c r="U551" s="8">
        <f t="shared" si="24"/>
        <v>0.94083498023715451</v>
      </c>
      <c r="V551" s="8">
        <f t="shared" si="25"/>
        <v>0.94860454545454553</v>
      </c>
      <c r="W551" s="7">
        <v>639</v>
      </c>
      <c r="X551" s="7">
        <f>VLOOKUP(H551,'Relevé T2_2019'!A2:L837,11,TRUE)</f>
        <v>647</v>
      </c>
      <c r="Y551" s="60">
        <f>VLOOKUP(H551,Feuil1!A2:Q837,11,TRUE)</f>
        <v>640</v>
      </c>
      <c r="Z551" s="60">
        <f t="shared" si="26"/>
        <v>1926</v>
      </c>
      <c r="AA551" s="14">
        <v>0.17032967032967</v>
      </c>
      <c r="AB551" s="14">
        <f>VLOOKUP(H551,'Relevé T2_2019'!A2:L837,12,TRUE)</f>
        <v>-0.39362699159999998</v>
      </c>
      <c r="AC551" s="56">
        <f>VLOOKUP(H551,Feuil1!A2:Q837,12,TRUE)</f>
        <v>-0.342915811088296</v>
      </c>
    </row>
    <row r="552" spans="1:29" x14ac:dyDescent="0.25">
      <c r="A552" s="5" t="s">
        <v>20</v>
      </c>
      <c r="B552" s="5" t="str">
        <f>VLOOKUP(C552,'Correspondance DEP_REGION'!1:102,2,FALSE)</f>
        <v>NORMANDIE</v>
      </c>
      <c r="C552" s="5" t="s">
        <v>1666</v>
      </c>
      <c r="D552" s="6" t="s">
        <v>1667</v>
      </c>
      <c r="E552" s="6" t="s">
        <v>1686</v>
      </c>
      <c r="F552" s="6" t="s">
        <v>194</v>
      </c>
      <c r="G552" s="5" t="s">
        <v>1687</v>
      </c>
      <c r="H552" s="23">
        <v>26760171400012</v>
      </c>
      <c r="I552" s="5" t="s">
        <v>38</v>
      </c>
      <c r="J552" s="5" t="s">
        <v>19</v>
      </c>
      <c r="K552" s="5" t="s">
        <v>9</v>
      </c>
      <c r="L552" s="53">
        <f>VLOOKUP(H552,Feuil1!A2:Q837,5,TRUE)</f>
        <v>9679</v>
      </c>
      <c r="M552" s="5">
        <f>VLOOKUP(H552,Feuil1!A2:Q837,6,TRUE)</f>
        <v>9599</v>
      </c>
      <c r="N552" s="49">
        <f>VLOOKUP(H552,Feuil1!A2:Q837,7,TRUE)</f>
        <v>0.99170000000000003</v>
      </c>
      <c r="O552" s="7" t="str">
        <f>VLOOKUP(H552,Feuil1!A2:Q837,4,TRUE)</f>
        <v>1</v>
      </c>
      <c r="P552" s="7">
        <v>6741</v>
      </c>
      <c r="Q552" s="7">
        <v>6553</v>
      </c>
      <c r="R552" s="49">
        <f>VLOOKUP(H552,'Relevé T2_2019'!A2:G835,7,TRUE)</f>
        <v>0.99219999999999997</v>
      </c>
      <c r="S552" s="8">
        <v>0.97211096276516795</v>
      </c>
      <c r="T552" s="8">
        <f>VLOOKUP(H552,'Relevé T4_2018'!A2:G835,7,TRUE)</f>
        <v>0.74814088420364511</v>
      </c>
      <c r="U552" s="8">
        <f t="shared" si="24"/>
        <v>0.22397007856152285</v>
      </c>
      <c r="V552" s="8">
        <f t="shared" si="25"/>
        <v>0.24355911579635492</v>
      </c>
      <c r="W552" s="7">
        <v>7127</v>
      </c>
      <c r="X552" s="7">
        <f>VLOOKUP(H552,'Relevé T2_2019'!A2:L837,11,TRUE)</f>
        <v>5922</v>
      </c>
      <c r="Y552" s="60">
        <f>VLOOKUP(H552,Feuil1!A2:Q837,11,TRUE)</f>
        <v>6653</v>
      </c>
      <c r="Z552" s="60">
        <f t="shared" si="26"/>
        <v>19702</v>
      </c>
      <c r="AA552" s="14">
        <v>8.7593468640317501E-2</v>
      </c>
      <c r="AB552" s="14">
        <f>VLOOKUP(H552,'Relevé T2_2019'!A2:L837,12,TRUE)</f>
        <v>-0.4072665399</v>
      </c>
      <c r="AC552" s="56">
        <f>VLOOKUP(H552,Feuil1!A2:Q837,12,TRUE)</f>
        <v>-0.306906969475987</v>
      </c>
    </row>
    <row r="553" spans="1:29" ht="27.6" x14ac:dyDescent="0.25">
      <c r="A553" s="5" t="s">
        <v>20</v>
      </c>
      <c r="B553" s="5" t="str">
        <f>VLOOKUP(C553,'Correspondance DEP_REGION'!1:102,2,FALSE)</f>
        <v>NORMANDIE</v>
      </c>
      <c r="C553" s="5" t="s">
        <v>1666</v>
      </c>
      <c r="D553" s="6" t="s">
        <v>1667</v>
      </c>
      <c r="E553" s="6" t="s">
        <v>1678</v>
      </c>
      <c r="F553" s="6" t="s">
        <v>391</v>
      </c>
      <c r="G553" s="5" t="s">
        <v>1679</v>
      </c>
      <c r="H553" s="23">
        <v>26760166400019</v>
      </c>
      <c r="I553" s="5" t="s">
        <v>38</v>
      </c>
      <c r="J553" s="5"/>
      <c r="K553" s="5"/>
      <c r="L553" s="53">
        <f>VLOOKUP(H553,Feuil1!A2:Q837,5,TRUE)</f>
        <v>1289</v>
      </c>
      <c r="M553" s="5">
        <f>VLOOKUP(H553,Feuil1!A2:Q837,6,TRUE)</f>
        <v>1229</v>
      </c>
      <c r="N553" s="49">
        <f>VLOOKUP(H553,Feuil1!A2:Q837,7,TRUE)</f>
        <v>0.95350000000000001</v>
      </c>
      <c r="O553" s="7" t="str">
        <f>VLOOKUP(H553,Feuil1!A2:Q837,4,TRUE)</f>
        <v>1</v>
      </c>
      <c r="P553" s="7">
        <v>1054</v>
      </c>
      <c r="Q553" s="7">
        <v>963</v>
      </c>
      <c r="R553" s="49">
        <f>VLOOKUP(H553,'Relevé T2_2019'!A2:G835,7,TRUE)</f>
        <v>0.94799999999999995</v>
      </c>
      <c r="S553" s="8">
        <v>0.91366223908918398</v>
      </c>
      <c r="T553" s="8">
        <f>VLOOKUP(H553,'Relevé T4_2018'!A2:G835,7,TRUE)</f>
        <v>0.90803814713896502</v>
      </c>
      <c r="U553" s="8">
        <f t="shared" si="24"/>
        <v>5.6240919502189568E-3</v>
      </c>
      <c r="V553" s="8">
        <f t="shared" si="25"/>
        <v>4.546185286103499E-2</v>
      </c>
      <c r="W553" s="7">
        <v>1056</v>
      </c>
      <c r="X553" s="7">
        <f>VLOOKUP(H553,'Relevé T2_2019'!A2:L837,11,TRUE)</f>
        <v>859</v>
      </c>
      <c r="Y553" s="60">
        <f>VLOOKUP(H553,Feuil1!A2:Q837,11,TRUE)</f>
        <v>886</v>
      </c>
      <c r="Z553" s="60">
        <f t="shared" si="26"/>
        <v>2801</v>
      </c>
      <c r="AA553" s="14">
        <v>9.6573208722741305E-2</v>
      </c>
      <c r="AB553" s="14">
        <f>VLOOKUP(H553,'Relevé T2_2019'!A2:L837,12,TRUE)</f>
        <v>-0.43856209149999997</v>
      </c>
      <c r="AC553" s="56">
        <f>VLOOKUP(H553,Feuil1!A2:Q837,12,TRUE)</f>
        <v>-0.27908868999186298</v>
      </c>
    </row>
    <row r="554" spans="1:29" ht="27.6" x14ac:dyDescent="0.25">
      <c r="A554" s="5" t="s">
        <v>20</v>
      </c>
      <c r="B554" s="5" t="str">
        <f>VLOOKUP(C554,'Correspondance DEP_REGION'!1:102,2,FALSE)</f>
        <v>NORMANDIE</v>
      </c>
      <c r="C554" s="5" t="s">
        <v>1666</v>
      </c>
      <c r="D554" s="6" t="s">
        <v>1667</v>
      </c>
      <c r="E554" s="6" t="s">
        <v>1695</v>
      </c>
      <c r="F554" s="6" t="s">
        <v>1696</v>
      </c>
      <c r="G554" s="5" t="s">
        <v>1697</v>
      </c>
      <c r="H554" s="23">
        <v>26760176300019</v>
      </c>
      <c r="I554" s="5" t="s">
        <v>38</v>
      </c>
      <c r="J554" s="5" t="s">
        <v>19</v>
      </c>
      <c r="K554" s="5" t="s">
        <v>9</v>
      </c>
      <c r="L554" s="53">
        <f>VLOOKUP(H554,Feuil1!A2:Q837,5,TRUE)</f>
        <v>6637</v>
      </c>
      <c r="M554" s="5">
        <f>VLOOKUP(H554,Feuil1!A2:Q837,6,TRUE)</f>
        <v>6489</v>
      </c>
      <c r="N554" s="49">
        <f>VLOOKUP(H554,Feuil1!A2:Q837,7,TRUE)</f>
        <v>0.97770000000000001</v>
      </c>
      <c r="O554" s="7" t="str">
        <f>VLOOKUP(H554,Feuil1!A2:Q837,4,TRUE)</f>
        <v>0</v>
      </c>
      <c r="P554" s="7">
        <v>2196</v>
      </c>
      <c r="Q554" s="7">
        <v>1988</v>
      </c>
      <c r="R554" s="49">
        <f>VLOOKUP(H554,'Relevé T2_2019'!A2:G835,7,TRUE)</f>
        <v>0.89080000000000004</v>
      </c>
      <c r="S554" s="8">
        <v>0.90528233151184001</v>
      </c>
      <c r="T554" s="8">
        <f>VLOOKUP(H554,'Relevé T4_2018'!A2:G835,7,TRUE)</f>
        <v>2.45188181929631E-4</v>
      </c>
      <c r="U554" s="8">
        <f t="shared" si="24"/>
        <v>0.90503714332991037</v>
      </c>
      <c r="V554" s="8">
        <f t="shared" si="25"/>
        <v>0.97745481181807037</v>
      </c>
      <c r="W554" s="7">
        <v>5810</v>
      </c>
      <c r="X554" s="7">
        <f>VLOOKUP(H554,'Relevé T2_2019'!A2:L837,11,TRUE)</f>
        <v>5400</v>
      </c>
      <c r="Y554" s="60">
        <f>VLOOKUP(H554,Feuil1!A2:Q837,11,TRUE)</f>
        <v>5272</v>
      </c>
      <c r="Z554" s="60">
        <f t="shared" si="26"/>
        <v>16482</v>
      </c>
      <c r="AA554" s="14">
        <v>1.92253521126761</v>
      </c>
      <c r="AB554" s="14">
        <f>VLOOKUP(H554,'Relevé T2_2019'!A2:L837,12,TRUE)</f>
        <v>9.9572388499999998E-2</v>
      </c>
      <c r="AC554" s="56">
        <f>VLOOKUP(H554,Feuil1!A2:Q837,12,TRUE)</f>
        <v>-0.187548158421945</v>
      </c>
    </row>
    <row r="555" spans="1:29" x14ac:dyDescent="0.25">
      <c r="A555" s="5" t="s">
        <v>20</v>
      </c>
      <c r="B555" s="5" t="str">
        <f>VLOOKUP(C555,'Correspondance DEP_REGION'!1:102,2,FALSE)</f>
        <v>NORMANDIE</v>
      </c>
      <c r="C555" s="5" t="s">
        <v>1666</v>
      </c>
      <c r="D555" s="6" t="s">
        <v>1667</v>
      </c>
      <c r="E555" s="6" t="s">
        <v>1690</v>
      </c>
      <c r="F555" s="6" t="s">
        <v>210</v>
      </c>
      <c r="G555" s="5" t="s">
        <v>1691</v>
      </c>
      <c r="H555" s="23">
        <v>26760173000018</v>
      </c>
      <c r="I555" s="5" t="s">
        <v>38</v>
      </c>
      <c r="J555" s="5" t="s">
        <v>19</v>
      </c>
      <c r="K555" s="5"/>
      <c r="L555" s="53">
        <f>VLOOKUP(H555,Feuil1!A2:Q837,5,TRUE)</f>
        <v>1703</v>
      </c>
      <c r="M555" s="5">
        <f>VLOOKUP(H555,Feuil1!A2:Q837,6,TRUE)</f>
        <v>1631</v>
      </c>
      <c r="N555" s="49">
        <f>VLOOKUP(H555,Feuil1!A2:Q837,7,TRUE)</f>
        <v>0.9577</v>
      </c>
      <c r="O555" s="7" t="str">
        <f>VLOOKUP(H555,Feuil1!A2:Q837,4,TRUE)</f>
        <v>1</v>
      </c>
      <c r="P555" s="7">
        <v>627</v>
      </c>
      <c r="Q555" s="7">
        <v>552</v>
      </c>
      <c r="R555" s="49">
        <f>VLOOKUP(H555,'Relevé T2_2019'!A2:G835,7,TRUE)</f>
        <v>0.94940000000000002</v>
      </c>
      <c r="S555" s="8">
        <v>0.88038277511961704</v>
      </c>
      <c r="T555" s="8">
        <f>VLOOKUP(H555,'Relevé T4_2018'!A2:G835,7,TRUE)</f>
        <v>0.35246913580246902</v>
      </c>
      <c r="U555" s="8">
        <f t="shared" si="24"/>
        <v>0.52791363931714796</v>
      </c>
      <c r="V555" s="8">
        <f t="shared" si="25"/>
        <v>0.60523086419753103</v>
      </c>
      <c r="W555" s="7">
        <v>891</v>
      </c>
      <c r="X555" s="7">
        <f>VLOOKUP(H555,'Relevé T2_2019'!A2:L837,11,TRUE)</f>
        <v>863</v>
      </c>
      <c r="Y555" s="60">
        <f>VLOOKUP(H555,Feuil1!A2:Q837,11,TRUE)</f>
        <v>902</v>
      </c>
      <c r="Z555" s="60">
        <f t="shared" si="26"/>
        <v>2656</v>
      </c>
      <c r="AA555" s="14">
        <v>0.61413043478260898</v>
      </c>
      <c r="AB555" s="14">
        <f>VLOOKUP(H555,'Relevé T2_2019'!A2:L837,12,TRUE)</f>
        <v>-0.3782420749</v>
      </c>
      <c r="AC555" s="56">
        <f>VLOOKUP(H555,Feuil1!A2:Q837,12,TRUE)</f>
        <v>-0.44696505211526699</v>
      </c>
    </row>
    <row r="556" spans="1:29" x14ac:dyDescent="0.25">
      <c r="A556" s="5" t="s">
        <v>20</v>
      </c>
      <c r="B556" s="5" t="str">
        <f>VLOOKUP(C556,'Correspondance DEP_REGION'!1:102,2,FALSE)</f>
        <v>NORMANDIE</v>
      </c>
      <c r="C556" s="5" t="s">
        <v>1666</v>
      </c>
      <c r="D556" s="6" t="s">
        <v>1667</v>
      </c>
      <c r="E556" s="6" t="s">
        <v>1699</v>
      </c>
      <c r="F556" s="6" t="s">
        <v>623</v>
      </c>
      <c r="G556" s="5" t="s">
        <v>1701</v>
      </c>
      <c r="H556" s="23">
        <v>26760217500015</v>
      </c>
      <c r="I556" s="5" t="s">
        <v>38</v>
      </c>
      <c r="J556" s="5" t="s">
        <v>19</v>
      </c>
      <c r="K556" s="5"/>
      <c r="L556" s="53">
        <f>VLOOKUP(H556,Feuil1!A2:Q837,5,TRUE)</f>
        <v>2644</v>
      </c>
      <c r="M556" s="5">
        <f>VLOOKUP(H556,Feuil1!A2:Q837,6,TRUE)</f>
        <v>2567</v>
      </c>
      <c r="N556" s="49">
        <f>VLOOKUP(H556,Feuil1!A2:Q837,7,TRUE)</f>
        <v>0.97089999999999999</v>
      </c>
      <c r="O556" s="7" t="str">
        <f>VLOOKUP(H556,Feuil1!A2:Q837,4,TRUE)</f>
        <v>0</v>
      </c>
      <c r="P556" s="7">
        <v>1852</v>
      </c>
      <c r="Q556" s="7">
        <v>1567</v>
      </c>
      <c r="R556" s="49">
        <f>VLOOKUP(H556,'Relevé T2_2019'!A2:G835,7,TRUE)</f>
        <v>0.9728</v>
      </c>
      <c r="S556" s="8">
        <v>0.84611231101511897</v>
      </c>
      <c r="T556" s="8">
        <f>VLOOKUP(H556,'Relevé T4_2018'!A2:G835,7,TRUE)</f>
        <v>0.12581409117821202</v>
      </c>
      <c r="U556" s="8">
        <f t="shared" si="24"/>
        <v>0.72029821983690701</v>
      </c>
      <c r="V556" s="8">
        <f t="shared" si="25"/>
        <v>0.84508590882178791</v>
      </c>
      <c r="W556" s="7">
        <v>1958</v>
      </c>
      <c r="X556" s="7">
        <f>VLOOKUP(H556,'Relevé T2_2019'!A2:L837,11,TRUE)</f>
        <v>1631</v>
      </c>
      <c r="Y556" s="60">
        <f>VLOOKUP(H556,Feuil1!A2:Q837,11,TRUE)</f>
        <v>1723</v>
      </c>
      <c r="Z556" s="60">
        <f t="shared" si="26"/>
        <v>5312</v>
      </c>
      <c r="AA556" s="14">
        <v>0.24952137843012101</v>
      </c>
      <c r="AB556" s="14">
        <f>VLOOKUP(H556,'Relevé T2_2019'!A2:L837,12,TRUE)</f>
        <v>-0.43031784839999998</v>
      </c>
      <c r="AC556" s="56">
        <f>VLOOKUP(H556,Feuil1!A2:Q837,12,TRUE)</f>
        <v>-0.32878846902999598</v>
      </c>
    </row>
    <row r="557" spans="1:29" ht="27.6" x14ac:dyDescent="0.25">
      <c r="A557" s="5" t="s">
        <v>20</v>
      </c>
      <c r="B557" s="5" t="str">
        <f>VLOOKUP(C557,'Correspondance DEP_REGION'!1:102,2,FALSE)</f>
        <v>NORMANDIE</v>
      </c>
      <c r="C557" s="5" t="s">
        <v>1666</v>
      </c>
      <c r="D557" s="6" t="s">
        <v>1667</v>
      </c>
      <c r="E557" s="6" t="s">
        <v>1676</v>
      </c>
      <c r="F557" s="6" t="s">
        <v>496</v>
      </c>
      <c r="G557" s="5" t="s">
        <v>1677</v>
      </c>
      <c r="H557" s="23">
        <v>26760165600015</v>
      </c>
      <c r="I557" s="5" t="s">
        <v>38</v>
      </c>
      <c r="J557" s="5"/>
      <c r="K557" s="5"/>
      <c r="L557" s="53">
        <f>VLOOKUP(H557,Feuil1!A2:Q837,5,TRUE)</f>
        <v>1065</v>
      </c>
      <c r="M557" s="5">
        <f>VLOOKUP(H557,Feuil1!A2:Q837,6,TRUE)</f>
        <v>632</v>
      </c>
      <c r="N557" s="49">
        <f>VLOOKUP(H557,Feuil1!A2:Q837,7,TRUE)</f>
        <v>0.59340000000000004</v>
      </c>
      <c r="O557" s="7" t="str">
        <f>VLOOKUP(H557,Feuil1!A2:Q837,4,TRUE)</f>
        <v>0</v>
      </c>
      <c r="P557" s="7">
        <v>520</v>
      </c>
      <c r="Q557" s="7">
        <v>343</v>
      </c>
      <c r="R557" s="49">
        <f>VLOOKUP(H557,'Relevé T2_2019'!A2:G835,7,TRUE)</f>
        <v>0.6</v>
      </c>
      <c r="S557" s="8">
        <v>0.65961538461538505</v>
      </c>
      <c r="T557" s="8">
        <f>VLOOKUP(H557,'Relevé T4_2018'!A2:G835,7,TRUE)</f>
        <v>0.27085201793722002</v>
      </c>
      <c r="U557" s="8">
        <f t="shared" si="24"/>
        <v>0.38876336667816502</v>
      </c>
      <c r="V557" s="8">
        <f t="shared" si="25"/>
        <v>0.32254798206278001</v>
      </c>
      <c r="W557" s="7">
        <v>888</v>
      </c>
      <c r="X557" s="7">
        <f>VLOOKUP(H557,'Relevé T2_2019'!A2:L837,11,TRUE)</f>
        <v>706</v>
      </c>
      <c r="Y557" s="60">
        <f>VLOOKUP(H557,Feuil1!A2:Q837,11,TRUE)</f>
        <v>702</v>
      </c>
      <c r="Z557" s="60">
        <f t="shared" si="26"/>
        <v>2296</v>
      </c>
      <c r="AA557" s="14">
        <v>1.5889212827988299</v>
      </c>
      <c r="AB557" s="14">
        <f>VLOOKUP(H557,'Relevé T2_2019'!A2:L837,12,TRUE)</f>
        <v>6.00600601E-2</v>
      </c>
      <c r="AC557" s="56">
        <f>VLOOKUP(H557,Feuil1!A2:Q837,12,TRUE)</f>
        <v>0.110759493670886</v>
      </c>
    </row>
    <row r="558" spans="1:29" x14ac:dyDescent="0.25">
      <c r="A558" s="5" t="s">
        <v>20</v>
      </c>
      <c r="B558" s="5" t="str">
        <f>VLOOKUP(C558,'Correspondance DEP_REGION'!1:102,2,FALSE)</f>
        <v>NORMANDIE</v>
      </c>
      <c r="C558" s="5" t="s">
        <v>1666</v>
      </c>
      <c r="D558" s="6" t="s">
        <v>1667</v>
      </c>
      <c r="E558" s="6" t="s">
        <v>1670</v>
      </c>
      <c r="F558" s="6" t="s">
        <v>422</v>
      </c>
      <c r="G558" s="5" t="s">
        <v>1671</v>
      </c>
      <c r="H558" s="23">
        <v>26760162300015</v>
      </c>
      <c r="I558" s="5" t="s">
        <v>57</v>
      </c>
      <c r="J558" s="5"/>
      <c r="K558" s="5"/>
      <c r="L558" s="53">
        <f>VLOOKUP(H558,Feuil1!A2:Q837,5,TRUE)</f>
        <v>863</v>
      </c>
      <c r="M558" s="5">
        <f>VLOOKUP(H558,Feuil1!A2:Q837,6,TRUE)</f>
        <v>694</v>
      </c>
      <c r="N558" s="49">
        <f>VLOOKUP(H558,Feuil1!A2:Q837,7,TRUE)</f>
        <v>0.80420000000000003</v>
      </c>
      <c r="O558" s="7" t="str">
        <f>VLOOKUP(H558,Feuil1!A2:Q837,4,TRUE)</f>
        <v>0</v>
      </c>
      <c r="P558" s="7">
        <v>522</v>
      </c>
      <c r="Q558" s="7">
        <v>309</v>
      </c>
      <c r="R558" s="49" t="e">
        <v>#REF!</v>
      </c>
      <c r="S558" s="8">
        <v>0.59195402298850597</v>
      </c>
      <c r="T558" s="8">
        <f>VLOOKUP(H558,'Relevé T4_2018'!A2:G835,7,TRUE)</f>
        <v>0.47145328719723206</v>
      </c>
      <c r="U558" s="8">
        <f t="shared" si="24"/>
        <v>0.12050073579127391</v>
      </c>
      <c r="V558" s="8">
        <f t="shared" si="25"/>
        <v>0.33274671280276796</v>
      </c>
      <c r="W558" s="7">
        <v>546</v>
      </c>
      <c r="X558" s="7">
        <f>VLOOKUP(H558,'Relevé T2_2019'!A2:L837,11,TRUE)</f>
        <v>499</v>
      </c>
      <c r="Y558" s="60">
        <f>VLOOKUP(H558,Feuil1!A2:Q837,11,TRUE)</f>
        <v>547</v>
      </c>
      <c r="Z558" s="60">
        <f t="shared" si="26"/>
        <v>1592</v>
      </c>
      <c r="AA558" s="14">
        <v>0.76699029126213603</v>
      </c>
      <c r="AB558" s="14">
        <f>VLOOKUP(H558,'Relevé T2_2019'!A2:L837,12,TRUE)</f>
        <v>-0.23230769230000001</v>
      </c>
      <c r="AC558" s="56">
        <f>VLOOKUP(H558,Feuil1!A2:Q837,12,TRUE)</f>
        <v>-0.21181556195965401</v>
      </c>
    </row>
    <row r="559" spans="1:29" ht="27.6" x14ac:dyDescent="0.25">
      <c r="A559" s="5" t="s">
        <v>20</v>
      </c>
      <c r="B559" s="5" t="str">
        <f>VLOOKUP(C559,'Correspondance DEP_REGION'!1:102,2,FALSE)</f>
        <v>NORMANDIE</v>
      </c>
      <c r="C559" s="5" t="s">
        <v>1666</v>
      </c>
      <c r="D559" s="6" t="s">
        <v>1667</v>
      </c>
      <c r="E559" s="6" t="s">
        <v>1668</v>
      </c>
      <c r="F559" s="6" t="s">
        <v>1369</v>
      </c>
      <c r="G559" s="5" t="s">
        <v>1669</v>
      </c>
      <c r="H559" s="23">
        <v>26760161500011</v>
      </c>
      <c r="I559" s="5" t="s">
        <v>38</v>
      </c>
      <c r="J559" s="5" t="s">
        <v>19</v>
      </c>
      <c r="K559" s="5" t="s">
        <v>9</v>
      </c>
      <c r="L559" s="53">
        <f>VLOOKUP(H559,Feuil1!A2:Q837,5,TRUE)</f>
        <v>5590</v>
      </c>
      <c r="M559" s="5">
        <f>VLOOKUP(H559,Feuil1!A2:Q837,6,TRUE)</f>
        <v>3550</v>
      </c>
      <c r="N559" s="49">
        <f>VLOOKUP(H559,Feuil1!A2:Q837,7,TRUE)</f>
        <v>0.6351</v>
      </c>
      <c r="O559" s="7" t="str">
        <f>VLOOKUP(H559,Feuil1!A2:Q837,4,TRUE)</f>
        <v>0</v>
      </c>
      <c r="P559" s="7">
        <v>2331</v>
      </c>
      <c r="Q559" s="7">
        <v>1258</v>
      </c>
      <c r="R559" s="49">
        <f>VLOOKUP(H559,'Relevé T2_2019'!A2:G835,7,TRUE)</f>
        <v>0.53620000000000001</v>
      </c>
      <c r="S559" s="8">
        <v>0.53968253968253999</v>
      </c>
      <c r="T559" s="8">
        <f>VLOOKUP(H559,'Relevé T4_2018'!A2:G835,7,TRUE)</f>
        <v>5.67310640907697E-3</v>
      </c>
      <c r="U559" s="8">
        <f t="shared" si="24"/>
        <v>0.53400943327346306</v>
      </c>
      <c r="V559" s="8">
        <f t="shared" si="25"/>
        <v>0.62942689359092308</v>
      </c>
      <c r="W559" s="7">
        <v>3655</v>
      </c>
      <c r="X559" s="7">
        <f>VLOOKUP(H559,'Relevé T2_2019'!A2:L837,11,TRUE)</f>
        <v>3173</v>
      </c>
      <c r="Y559" s="60">
        <f>VLOOKUP(H559,Feuil1!A2:Q837,11,TRUE)</f>
        <v>3736</v>
      </c>
      <c r="Z559" s="60">
        <f t="shared" si="26"/>
        <v>10564</v>
      </c>
      <c r="AA559" s="14">
        <v>1.9054054054054099</v>
      </c>
      <c r="AB559" s="14">
        <f>VLOOKUP(H559,'Relevé T2_2019'!A2:L837,12,TRUE)</f>
        <v>-8.4375000000000006E-3</v>
      </c>
      <c r="AC559" s="56">
        <f>VLOOKUP(H559,Feuil1!A2:Q837,12,TRUE)</f>
        <v>5.2394366197183101E-2</v>
      </c>
    </row>
    <row r="560" spans="1:29" x14ac:dyDescent="0.25">
      <c r="A560" s="5" t="s">
        <v>20</v>
      </c>
      <c r="B560" s="5" t="str">
        <f>VLOOKUP(C560,'Correspondance DEP_REGION'!1:102,2,FALSE)</f>
        <v>NORMANDIE</v>
      </c>
      <c r="C560" s="5" t="s">
        <v>1666</v>
      </c>
      <c r="D560" s="6" t="s">
        <v>1667</v>
      </c>
      <c r="E560" s="6" t="s">
        <v>1674</v>
      </c>
      <c r="F560" s="6" t="s">
        <v>476</v>
      </c>
      <c r="G560" s="5" t="s">
        <v>1675</v>
      </c>
      <c r="H560" s="23">
        <v>26760164900010</v>
      </c>
      <c r="I560" s="5" t="s">
        <v>38</v>
      </c>
      <c r="J560" s="5"/>
      <c r="K560" s="5"/>
      <c r="L560" s="53">
        <f>VLOOKUP(H560,Feuil1!A2:Q837,5,TRUE)</f>
        <v>1085</v>
      </c>
      <c r="M560" s="5">
        <f>VLOOKUP(H560,Feuil1!A2:Q837,6,TRUE)</f>
        <v>443</v>
      </c>
      <c r="N560" s="49">
        <f>VLOOKUP(H560,Feuil1!A2:Q837,7,TRUE)</f>
        <v>0.4083</v>
      </c>
      <c r="O560" s="7" t="str">
        <f>VLOOKUP(H560,Feuil1!A2:Q837,4,TRUE)</f>
        <v>0</v>
      </c>
      <c r="P560" s="7">
        <v>942</v>
      </c>
      <c r="Q560" s="7">
        <v>422</v>
      </c>
      <c r="R560" s="49">
        <f>VLOOKUP(H560,'Relevé T2_2019'!A2:G835,7,TRUE)</f>
        <v>0.50700000000000001</v>
      </c>
      <c r="S560" s="8">
        <v>0.44798301486199599</v>
      </c>
      <c r="T560" s="8">
        <f>VLOOKUP(H560,'Relevé T4_2018'!A2:G835,7,TRUE)</f>
        <v>0.31396287328490702</v>
      </c>
      <c r="U560" s="8">
        <f t="shared" si="24"/>
        <v>0.13402014157708897</v>
      </c>
      <c r="V560" s="8">
        <f t="shared" si="25"/>
        <v>9.4337126715092978E-2</v>
      </c>
      <c r="W560" s="7">
        <v>821</v>
      </c>
      <c r="X560" s="7">
        <f>VLOOKUP(H560,'Relevé T2_2019'!A2:L837,11,TRUE)</f>
        <v>668</v>
      </c>
      <c r="Y560" s="60">
        <f>VLOOKUP(H560,Feuil1!A2:Q837,11,TRUE)</f>
        <v>596</v>
      </c>
      <c r="Z560" s="60">
        <f t="shared" si="26"/>
        <v>2085</v>
      </c>
      <c r="AA560" s="14">
        <v>0.94549763033175405</v>
      </c>
      <c r="AB560" s="14">
        <f>VLOOKUP(H560,'Relevé T2_2019'!A2:L837,12,TRUE)</f>
        <v>8.6178861800000006E-2</v>
      </c>
      <c r="AC560" s="56">
        <f>VLOOKUP(H560,Feuil1!A2:Q837,12,TRUE)</f>
        <v>0.34537246049661402</v>
      </c>
    </row>
    <row r="561" spans="1:29" x14ac:dyDescent="0.25">
      <c r="A561" s="5" t="s">
        <v>20</v>
      </c>
      <c r="B561" s="5" t="str">
        <f>VLOOKUP(C561,'Correspondance DEP_REGION'!1:102,2,FALSE)</f>
        <v>NORMANDIE</v>
      </c>
      <c r="C561" s="5" t="s">
        <v>1666</v>
      </c>
      <c r="D561" s="6" t="s">
        <v>1667</v>
      </c>
      <c r="E561" s="6" t="s">
        <v>1680</v>
      </c>
      <c r="F561" s="6" t="s">
        <v>251</v>
      </c>
      <c r="G561" s="5" t="s">
        <v>1681</v>
      </c>
      <c r="H561" s="23">
        <v>26760168000015</v>
      </c>
      <c r="I561" s="5" t="s">
        <v>38</v>
      </c>
      <c r="J561" s="5" t="s">
        <v>19</v>
      </c>
      <c r="K561" s="5" t="s">
        <v>9</v>
      </c>
      <c r="L561" s="53">
        <f>VLOOKUP(H561,Feuil1!A2:Q837,5,TRUE)</f>
        <v>21181</v>
      </c>
      <c r="M561" s="5">
        <f>VLOOKUP(H561,Feuil1!A2:Q837,6,TRUE)</f>
        <v>16216</v>
      </c>
      <c r="N561" s="49">
        <f>VLOOKUP(H561,Feuil1!A2:Q837,7,TRUE)</f>
        <v>0.76559999999999995</v>
      </c>
      <c r="O561" s="7" t="str">
        <f>VLOOKUP(H561,Feuil1!A2:Q837,4,TRUE)</f>
        <v>0</v>
      </c>
      <c r="P561" s="7">
        <v>5728</v>
      </c>
      <c r="Q561" s="7">
        <v>1775</v>
      </c>
      <c r="R561" s="49">
        <f>VLOOKUP(H561,'Relevé T2_2019'!A2:G835,7,TRUE)</f>
        <v>0.55630000000000002</v>
      </c>
      <c r="S561" s="8">
        <v>0.30988128491620098</v>
      </c>
      <c r="T561" s="8">
        <f>VLOOKUP(H561,'Relevé T4_2018'!A2:G835,7,TRUE)</f>
        <v>0.337979407400746</v>
      </c>
      <c r="U561" s="8">
        <f t="shared" si="24"/>
        <v>-2.8098122484545018E-2</v>
      </c>
      <c r="V561" s="8">
        <f t="shared" si="25"/>
        <v>0.42762059259925395</v>
      </c>
      <c r="W561" s="7">
        <v>19395</v>
      </c>
      <c r="X561" s="7">
        <f>VLOOKUP(H561,'Relevé T2_2019'!A2:L837,11,TRUE)</f>
        <v>18935</v>
      </c>
      <c r="Y561" s="60">
        <f>VLOOKUP(H561,Feuil1!A2:Q837,11,TRUE)</f>
        <v>21225</v>
      </c>
      <c r="Z561" s="60">
        <f t="shared" si="26"/>
        <v>59555</v>
      </c>
      <c r="AA561" s="14">
        <v>9.9267605633802791</v>
      </c>
      <c r="AB561" s="14">
        <f>VLOOKUP(H561,'Relevé T2_2019'!A2:L837,12,TRUE)</f>
        <v>0.46419733990000001</v>
      </c>
      <c r="AC561" s="56">
        <f>VLOOKUP(H561,Feuil1!A2:Q837,12,TRUE)</f>
        <v>0.30889245189935899</v>
      </c>
    </row>
    <row r="562" spans="1:29" x14ac:dyDescent="0.25">
      <c r="A562" s="5" t="s">
        <v>20</v>
      </c>
      <c r="B562" s="5" t="str">
        <f>VLOOKUP(C562,'Correspondance DEP_REGION'!1:102,2,FALSE)</f>
        <v>NORMANDIE</v>
      </c>
      <c r="C562" s="5" t="s">
        <v>1666</v>
      </c>
      <c r="D562" s="6" t="s">
        <v>1667</v>
      </c>
      <c r="E562" s="6" t="s">
        <v>1684</v>
      </c>
      <c r="F562" s="6" t="s">
        <v>1170</v>
      </c>
      <c r="G562" s="5" t="s">
        <v>1685</v>
      </c>
      <c r="H562" s="23">
        <v>26760170600018</v>
      </c>
      <c r="I562" s="5" t="s">
        <v>38</v>
      </c>
      <c r="J562" s="5" t="s">
        <v>19</v>
      </c>
      <c r="K562" s="5"/>
      <c r="L562" s="53">
        <f>VLOOKUP(H562,Feuil1!A2:Q837,5,TRUE)</f>
        <v>699</v>
      </c>
      <c r="M562" s="5">
        <f>VLOOKUP(H562,Feuil1!A2:Q837,6,TRUE)</f>
        <v>324</v>
      </c>
      <c r="N562" s="49">
        <f>VLOOKUP(H562,Feuil1!A2:Q837,7,TRUE)</f>
        <v>0.46350000000000002</v>
      </c>
      <c r="O562" s="7" t="str">
        <f>VLOOKUP(H562,Feuil1!A2:Q837,4,TRUE)</f>
        <v>0</v>
      </c>
      <c r="P562" s="7">
        <v>404</v>
      </c>
      <c r="Q562" s="7">
        <v>36</v>
      </c>
      <c r="R562" s="49">
        <f>VLOOKUP(H562,'Relevé T2_2019'!A2:G835,7,TRUE)</f>
        <v>0.29409999999999997</v>
      </c>
      <c r="S562" s="8">
        <v>8.9108910891089105E-2</v>
      </c>
      <c r="T562" s="8">
        <f>VLOOKUP(H562,'Relevé T4_2018'!A2:G835,7,TRUE)</f>
        <v>2.2300469483568099E-2</v>
      </c>
      <c r="U562" s="8">
        <f t="shared" si="24"/>
        <v>6.6808441407521013E-2</v>
      </c>
      <c r="V562" s="8">
        <f t="shared" si="25"/>
        <v>0.4411995305164319</v>
      </c>
      <c r="W562" s="7">
        <v>631</v>
      </c>
      <c r="X562" s="7">
        <f>VLOOKUP(H562,'Relevé T2_2019'!A2:L837,11,TRUE)</f>
        <v>544</v>
      </c>
      <c r="Y562" s="60">
        <f>VLOOKUP(H562,Feuil1!A2:Q837,11,TRUE)</f>
        <v>514</v>
      </c>
      <c r="Z562" s="60">
        <f t="shared" si="26"/>
        <v>1689</v>
      </c>
      <c r="AA562" s="14">
        <v>16.5277777777778</v>
      </c>
      <c r="AB562" s="14">
        <f>VLOOKUP(H562,'Relevé T2_2019'!A2:L837,12,TRUE)</f>
        <v>1.1759999999999999</v>
      </c>
      <c r="AC562" s="56">
        <f>VLOOKUP(H562,Feuil1!A2:Q837,12,TRUE)</f>
        <v>0.58641975308642003</v>
      </c>
    </row>
    <row r="563" spans="1:29" ht="27.6" x14ac:dyDescent="0.25">
      <c r="A563" s="5" t="s">
        <v>20</v>
      </c>
      <c r="B563" s="5" t="str">
        <f>VLOOKUP(C563,'Correspondance DEP_REGION'!1:102,2,FALSE)</f>
        <v>NORMANDIE</v>
      </c>
      <c r="C563" s="5" t="s">
        <v>1666</v>
      </c>
      <c r="D563" s="6" t="s">
        <v>1667</v>
      </c>
      <c r="E563" s="6" t="s">
        <v>1680</v>
      </c>
      <c r="F563" s="6" t="s">
        <v>982</v>
      </c>
      <c r="G563" s="5" t="s">
        <v>1698</v>
      </c>
      <c r="H563" s="23">
        <v>26760183900017</v>
      </c>
      <c r="I563" s="5" t="s">
        <v>38</v>
      </c>
      <c r="J563" s="5" t="s">
        <v>19</v>
      </c>
      <c r="K563" s="5"/>
      <c r="L563" s="53">
        <f>VLOOKUP(H563,Feuil1!A2:Q837,5,TRUE)</f>
        <v>1191</v>
      </c>
      <c r="M563" s="5">
        <f>VLOOKUP(H563,Feuil1!A2:Q837,6,TRUE)</f>
        <v>3</v>
      </c>
      <c r="N563" s="49">
        <f>VLOOKUP(H563,Feuil1!A2:Q837,7,TRUE)</f>
        <v>2.5000000000000001E-3</v>
      </c>
      <c r="O563" s="7" t="str">
        <f>VLOOKUP(H563,Feuil1!A2:Q837,4,TRUE)</f>
        <v>0</v>
      </c>
      <c r="P563" s="7">
        <v>214</v>
      </c>
      <c r="Q563" s="7">
        <v>3</v>
      </c>
      <c r="R563" s="49">
        <f>VLOOKUP(H563,'Relevé T2_2019'!A2:G835,7,TRUE)</f>
        <v>4.5999999999999999E-3</v>
      </c>
      <c r="S563" s="8">
        <v>1.4018691588785E-2</v>
      </c>
      <c r="T563" s="8">
        <f>VLOOKUP(H563,'Relevé T4_2018'!A2:G835,7,TRUE)</f>
        <v>5.6179775280898901E-3</v>
      </c>
      <c r="U563" s="8">
        <f t="shared" si="24"/>
        <v>8.4007140606951088E-3</v>
      </c>
      <c r="V563" s="8">
        <f t="shared" si="25"/>
        <v>-3.11797752808989E-3</v>
      </c>
      <c r="W563" s="7">
        <v>544</v>
      </c>
      <c r="X563" s="7">
        <f>VLOOKUP(H563,'Relevé T2_2019'!A2:L837,11,TRUE)</f>
        <v>454</v>
      </c>
      <c r="Y563" s="60">
        <f>VLOOKUP(H563,Feuil1!A2:Q837,11,TRUE)</f>
        <v>473</v>
      </c>
      <c r="Z563" s="60">
        <f t="shared" si="26"/>
        <v>1471</v>
      </c>
      <c r="AA563" s="14">
        <v>180.333333333333</v>
      </c>
      <c r="AB563" s="14">
        <f>VLOOKUP(H563,'Relevé T2_2019'!A2:L837,12,TRUE)</f>
        <v>150.3333333333</v>
      </c>
      <c r="AC563" s="56">
        <f>VLOOKUP(H563,Feuil1!A2:Q837,12,TRUE)</f>
        <v>156.666666666667</v>
      </c>
    </row>
    <row r="564" spans="1:29" x14ac:dyDescent="0.25">
      <c r="A564" s="5" t="s">
        <v>20</v>
      </c>
      <c r="B564" s="5" t="str">
        <f>VLOOKUP(C564,'Correspondance DEP_REGION'!1:102,2,FALSE)</f>
        <v>NORMANDIE</v>
      </c>
      <c r="C564" s="5" t="s">
        <v>1666</v>
      </c>
      <c r="D564" s="6" t="s">
        <v>1667</v>
      </c>
      <c r="E564" s="6" t="s">
        <v>1682</v>
      </c>
      <c r="F564" s="6" t="s">
        <v>63</v>
      </c>
      <c r="G564" s="5" t="s">
        <v>1683</v>
      </c>
      <c r="H564" s="23">
        <v>26760169800017</v>
      </c>
      <c r="I564" s="5" t="s">
        <v>38</v>
      </c>
      <c r="J564" s="5"/>
      <c r="K564" s="5"/>
      <c r="L564" s="53">
        <f>VLOOKUP(H564,Feuil1!A2:Q837,5,TRUE)</f>
        <v>756</v>
      </c>
      <c r="M564" s="5">
        <f>VLOOKUP(H564,Feuil1!A2:Q837,6,TRUE)</f>
        <v>3</v>
      </c>
      <c r="N564" s="49">
        <f>VLOOKUP(H564,Feuil1!A2:Q837,7,TRUE)</f>
        <v>4.0000000000000001E-3</v>
      </c>
      <c r="O564" s="7" t="str">
        <f>VLOOKUP(H564,Feuil1!A2:Q837,4,TRUE)</f>
        <v>0</v>
      </c>
      <c r="P564" s="7">
        <v>645</v>
      </c>
      <c r="Q564" s="7">
        <v>3</v>
      </c>
      <c r="R564" s="49">
        <f>VLOOKUP(H564,'Relevé T2_2019'!A2:G835,7,TRUE)</f>
        <v>2.8999999999999998E-3</v>
      </c>
      <c r="S564" s="8">
        <v>4.65116279069767E-3</v>
      </c>
      <c r="T564" s="8">
        <f>VLOOKUP(H564,'Relevé T4_2018'!A2:G835,7,TRUE)</f>
        <v>2.37529691211401E-3</v>
      </c>
      <c r="U564" s="8">
        <f t="shared" si="24"/>
        <v>2.27586587858366E-3</v>
      </c>
      <c r="V564" s="8">
        <f t="shared" si="25"/>
        <v>1.6247030878859901E-3</v>
      </c>
      <c r="W564" s="7">
        <v>911</v>
      </c>
      <c r="X564" s="7">
        <f>VLOOKUP(H564,'Relevé T2_2019'!A2:L837,11,TRUE)</f>
        <v>796</v>
      </c>
      <c r="Y564" s="60">
        <f>VLOOKUP(H564,Feuil1!A2:Q837,11,TRUE)</f>
        <v>768</v>
      </c>
      <c r="Z564" s="60">
        <f t="shared" si="26"/>
        <v>2475</v>
      </c>
      <c r="AA564" s="14">
        <v>302.66666666666703</v>
      </c>
      <c r="AB564" s="14">
        <f>VLOOKUP(H564,'Relevé T2_2019'!A2:L837,12,TRUE)</f>
        <v>264.3333333333</v>
      </c>
      <c r="AC564" s="56">
        <f>VLOOKUP(H564,Feuil1!A2:Q837,12,TRUE)</f>
        <v>255</v>
      </c>
    </row>
    <row r="565" spans="1:29" x14ac:dyDescent="0.25">
      <c r="A565" s="5" t="s">
        <v>20</v>
      </c>
      <c r="B565" s="5" t="str">
        <f>VLOOKUP(C565,'Correspondance DEP_REGION'!1:102,2,FALSE)</f>
        <v>NORMANDIE</v>
      </c>
      <c r="C565" s="5" t="s">
        <v>1666</v>
      </c>
      <c r="D565" s="6" t="s">
        <v>1667</v>
      </c>
      <c r="E565" s="6" t="s">
        <v>1699</v>
      </c>
      <c r="F565" s="6" t="s">
        <v>534</v>
      </c>
      <c r="G565" s="5" t="s">
        <v>1700</v>
      </c>
      <c r="H565" s="23">
        <v>26760202700026</v>
      </c>
      <c r="I565" s="5" t="s">
        <v>38</v>
      </c>
      <c r="J565" s="5"/>
      <c r="K565" s="5"/>
      <c r="L565" s="53">
        <f>VLOOKUP(H565,Feuil1!A2:Q837,5,TRUE)</f>
        <v>612</v>
      </c>
      <c r="M565" s="5">
        <f>VLOOKUP(H565,Feuil1!A2:Q837,6,TRUE)</f>
        <v>31</v>
      </c>
      <c r="N565" s="49">
        <f>VLOOKUP(H565,Feuil1!A2:Q837,7,TRUE)</f>
        <v>5.0700000000000002E-2</v>
      </c>
      <c r="O565" s="7" t="str">
        <f>VLOOKUP(H565,Feuil1!A2:Q837,4,TRUE)</f>
        <v>0</v>
      </c>
      <c r="P565" s="7">
        <v>228</v>
      </c>
      <c r="Q565" s="7">
        <v>0</v>
      </c>
      <c r="R565" s="49">
        <f>VLOOKUP(H565,'Relevé T2_2019'!A2:G835,7,TRUE)</f>
        <v>1.11E-2</v>
      </c>
      <c r="S565" s="8">
        <v>0</v>
      </c>
      <c r="T565" s="8">
        <f>VLOOKUP(H565,'Relevé T4_2018'!A2:G835,7,TRUE)</f>
        <v>0</v>
      </c>
      <c r="U565" s="8">
        <f t="shared" si="24"/>
        <v>0</v>
      </c>
      <c r="V565" s="8">
        <f t="shared" si="25"/>
        <v>5.0700000000000002E-2</v>
      </c>
      <c r="W565" s="7">
        <v>303</v>
      </c>
      <c r="X565" s="7">
        <f>VLOOKUP(H565,'Relevé T2_2019'!A2:L837,11,TRUE)</f>
        <v>250</v>
      </c>
      <c r="Y565" s="60">
        <f>VLOOKUP(H565,Feuil1!A2:Q837,11,TRUE)</f>
        <v>229</v>
      </c>
      <c r="Z565" s="60">
        <f t="shared" si="26"/>
        <v>782</v>
      </c>
      <c r="AA565" s="14">
        <v>302</v>
      </c>
      <c r="AB565" s="14">
        <f>VLOOKUP(H565,'Relevé T2_2019'!A2:L837,12,TRUE)</f>
        <v>40.666666666700003</v>
      </c>
      <c r="AC565" s="56">
        <f>VLOOKUP(H565,Feuil1!A2:Q837,12,TRUE)</f>
        <v>6.3870967741935498</v>
      </c>
    </row>
    <row r="566" spans="1:29" x14ac:dyDescent="0.25">
      <c r="A566" s="5" t="s">
        <v>26</v>
      </c>
      <c r="B566" s="5" t="str">
        <f>VLOOKUP(C566,'Correspondance DEP_REGION'!1:102,2,FALSE)</f>
        <v>NOUVELLE AQUITAINE</v>
      </c>
      <c r="C566" s="5" t="s">
        <v>92</v>
      </c>
      <c r="D566" s="6" t="s">
        <v>93</v>
      </c>
      <c r="E566" s="6" t="s">
        <v>94</v>
      </c>
      <c r="F566" s="6" t="s">
        <v>344</v>
      </c>
      <c r="G566" s="5" t="s">
        <v>600</v>
      </c>
      <c r="H566" s="23">
        <v>26160026600017</v>
      </c>
      <c r="I566" s="5" t="s">
        <v>65</v>
      </c>
      <c r="J566" s="5" t="s">
        <v>19</v>
      </c>
      <c r="K566" s="5"/>
      <c r="L566" s="53">
        <f>VLOOKUP(H566,Feuil1!A2:Q837,5,TRUE)</f>
        <v>1646</v>
      </c>
      <c r="M566" s="5">
        <f>VLOOKUP(H566,Feuil1!A2:Q837,6,TRUE)</f>
        <v>1646</v>
      </c>
      <c r="N566" s="49">
        <f>VLOOKUP(H566,Feuil1!A2:Q837,7,TRUE)</f>
        <v>1</v>
      </c>
      <c r="O566" s="7" t="str">
        <f>VLOOKUP(H566,Feuil1!A2:Q837,4,TRUE)</f>
        <v>1</v>
      </c>
      <c r="P566" s="7">
        <v>812</v>
      </c>
      <c r="Q566" s="7">
        <v>812</v>
      </c>
      <c r="R566" s="49">
        <f>VLOOKUP(H566,'Relevé T2_2019'!A2:G835,7,TRUE)</f>
        <v>1</v>
      </c>
      <c r="S566" s="8">
        <v>1</v>
      </c>
      <c r="T566" s="8">
        <f>VLOOKUP(H566,'Relevé T4_2018'!A2:G835,7,TRUE)</f>
        <v>1</v>
      </c>
      <c r="U566" s="8">
        <f t="shared" si="24"/>
        <v>0</v>
      </c>
      <c r="V566" s="8">
        <f t="shared" si="25"/>
        <v>0</v>
      </c>
      <c r="W566" s="7">
        <v>1241</v>
      </c>
      <c r="X566" s="7">
        <f>VLOOKUP(H566,'Relevé T2_2019'!A2:L837,11,TRUE)</f>
        <v>1062</v>
      </c>
      <c r="Y566" s="60">
        <f>VLOOKUP(H566,Feuil1!A2:Q837,11,TRUE)</f>
        <v>1083</v>
      </c>
      <c r="Z566" s="60">
        <f t="shared" si="26"/>
        <v>3386</v>
      </c>
      <c r="AA566" s="14">
        <v>0.52832512315270896</v>
      </c>
      <c r="AB566" s="14">
        <f>VLOOKUP(H566,'Relevé T2_2019'!A2:L837,12,TRUE)</f>
        <v>-0.43056300269999997</v>
      </c>
      <c r="AC566" s="56">
        <f>VLOOKUP(H566,Feuil1!A2:Q837,12,TRUE)</f>
        <v>-0.34204131227217499</v>
      </c>
    </row>
    <row r="567" spans="1:29" x14ac:dyDescent="0.25">
      <c r="A567" s="5" t="s">
        <v>26</v>
      </c>
      <c r="B567" s="5" t="str">
        <f>VLOOKUP(C567,'Correspondance DEP_REGION'!1:102,2,FALSE)</f>
        <v>NOUVELLE AQUITAINE</v>
      </c>
      <c r="C567" s="5" t="s">
        <v>92</v>
      </c>
      <c r="D567" s="6" t="s">
        <v>93</v>
      </c>
      <c r="E567" s="6" t="s">
        <v>94</v>
      </c>
      <c r="F567" s="6" t="s">
        <v>604</v>
      </c>
      <c r="G567" s="5" t="s">
        <v>605</v>
      </c>
      <c r="H567" s="23">
        <v>26160034000010</v>
      </c>
      <c r="I567" s="5" t="s">
        <v>50</v>
      </c>
      <c r="J567" s="5" t="s">
        <v>19</v>
      </c>
      <c r="K567" s="5" t="s">
        <v>9</v>
      </c>
      <c r="L567" s="53">
        <f>VLOOKUP(H567,Feuil1!A2:Q837,5,TRUE)</f>
        <v>7377</v>
      </c>
      <c r="M567" s="5">
        <f>VLOOKUP(H567,Feuil1!A2:Q837,6,TRUE)</f>
        <v>7377</v>
      </c>
      <c r="N567" s="49">
        <f>VLOOKUP(H567,Feuil1!A2:Q837,7,TRUE)</f>
        <v>1</v>
      </c>
      <c r="O567" s="7" t="str">
        <f>VLOOKUP(H567,Feuil1!A2:Q837,4,TRUE)</f>
        <v>1</v>
      </c>
      <c r="P567" s="7">
        <v>4880</v>
      </c>
      <c r="Q567" s="7">
        <v>4879</v>
      </c>
      <c r="R567" s="49">
        <f>VLOOKUP(H567,'Relevé T2_2019'!A2:G835,7,TRUE)</f>
        <v>1</v>
      </c>
      <c r="S567" s="8">
        <v>0.99979508196721301</v>
      </c>
      <c r="T567" s="8">
        <f>VLOOKUP(H567,'Relevé T4_2018'!A2:G835,7,TRUE)</f>
        <v>0.49053238199780502</v>
      </c>
      <c r="U567" s="8">
        <f t="shared" si="24"/>
        <v>0.50926269996940798</v>
      </c>
      <c r="V567" s="8">
        <f t="shared" si="25"/>
        <v>0.50946761800219498</v>
      </c>
      <c r="W567" s="7">
        <v>5165</v>
      </c>
      <c r="X567" s="7">
        <f>VLOOKUP(H567,'Relevé T2_2019'!A2:L837,11,TRUE)</f>
        <v>4438</v>
      </c>
      <c r="Y567" s="60">
        <f>VLOOKUP(H567,Feuil1!A2:Q837,11,TRUE)</f>
        <v>4870</v>
      </c>
      <c r="Z567" s="60">
        <f t="shared" si="26"/>
        <v>14473</v>
      </c>
      <c r="AA567" s="14">
        <v>5.86185693789711E-2</v>
      </c>
      <c r="AB567" s="14">
        <f>VLOOKUP(H567,'Relevé T2_2019'!A2:L837,12,TRUE)</f>
        <v>-0.53136219640000004</v>
      </c>
      <c r="AC567" s="56">
        <f>VLOOKUP(H567,Feuil1!A2:Q837,12,TRUE)</f>
        <v>-0.339840043378067</v>
      </c>
    </row>
    <row r="568" spans="1:29" x14ac:dyDescent="0.25">
      <c r="A568" s="5" t="s">
        <v>26</v>
      </c>
      <c r="B568" s="5" t="str">
        <f>VLOOKUP(C568,'Correspondance DEP_REGION'!1:102,2,FALSE)</f>
        <v>NOUVELLE AQUITAINE</v>
      </c>
      <c r="C568" s="5" t="s">
        <v>92</v>
      </c>
      <c r="D568" s="6" t="s">
        <v>93</v>
      </c>
      <c r="E568" s="6" t="s">
        <v>94</v>
      </c>
      <c r="F568" s="6" t="s">
        <v>503</v>
      </c>
      <c r="G568" s="5" t="s">
        <v>601</v>
      </c>
      <c r="H568" s="23">
        <v>26160028200014</v>
      </c>
      <c r="I568" s="5" t="s">
        <v>65</v>
      </c>
      <c r="J568" s="5"/>
      <c r="K568" s="5"/>
      <c r="L568" s="53">
        <f>VLOOKUP(H568,Feuil1!A2:Q837,5,TRUE)</f>
        <v>1260</v>
      </c>
      <c r="M568" s="5">
        <f>VLOOKUP(H568,Feuil1!A2:Q837,6,TRUE)</f>
        <v>1257</v>
      </c>
      <c r="N568" s="49">
        <f>VLOOKUP(H568,Feuil1!A2:Q837,7,TRUE)</f>
        <v>0.99760000000000004</v>
      </c>
      <c r="O568" s="7" t="str">
        <f>VLOOKUP(H568,Feuil1!A2:Q837,4,TRUE)</f>
        <v>0</v>
      </c>
      <c r="P568" s="7">
        <v>778</v>
      </c>
      <c r="Q568" s="7">
        <v>772</v>
      </c>
      <c r="R568" s="49">
        <f>VLOOKUP(H568,'Relevé T2_2019'!A2:G835,7,TRUE)</f>
        <v>0.99239999999999995</v>
      </c>
      <c r="S568" s="8">
        <v>0.99228791773778902</v>
      </c>
      <c r="T568" s="8">
        <f>VLOOKUP(H568,'Relevé T4_2018'!A2:G835,7,TRUE)</f>
        <v>0.99888268156424609</v>
      </c>
      <c r="U568" s="8">
        <f t="shared" si="24"/>
        <v>-6.5947638264570729E-3</v>
      </c>
      <c r="V568" s="8">
        <f t="shared" si="25"/>
        <v>-1.2826815642460465E-3</v>
      </c>
      <c r="W568" s="7">
        <v>1052</v>
      </c>
      <c r="X568" s="7">
        <f>VLOOKUP(H568,'Relevé T2_2019'!A2:L837,11,TRUE)</f>
        <v>822</v>
      </c>
      <c r="Y568" s="60">
        <f>VLOOKUP(H568,Feuil1!A2:Q837,11,TRUE)</f>
        <v>777</v>
      </c>
      <c r="Z568" s="60">
        <f t="shared" si="26"/>
        <v>2651</v>
      </c>
      <c r="AA568" s="14">
        <v>0.362694300518135</v>
      </c>
      <c r="AB568" s="14">
        <f>VLOOKUP(H568,'Relevé T2_2019'!A2:L837,12,TRUE)</f>
        <v>-0.55155482820000001</v>
      </c>
      <c r="AC568" s="56">
        <f>VLOOKUP(H568,Feuil1!A2:Q837,12,TRUE)</f>
        <v>-0.38186157517899799</v>
      </c>
    </row>
    <row r="569" spans="1:29" x14ac:dyDescent="0.25">
      <c r="A569" s="5" t="s">
        <v>26</v>
      </c>
      <c r="B569" s="5" t="str">
        <f>VLOOKUP(C569,'Correspondance DEP_REGION'!1:102,2,FALSE)</f>
        <v>NOUVELLE AQUITAINE</v>
      </c>
      <c r="C569" s="5" t="s">
        <v>92</v>
      </c>
      <c r="D569" s="6" t="s">
        <v>93</v>
      </c>
      <c r="E569" s="6" t="s">
        <v>94</v>
      </c>
      <c r="F569" s="6" t="s">
        <v>598</v>
      </c>
      <c r="G569" s="5" t="s">
        <v>599</v>
      </c>
      <c r="H569" s="23">
        <v>26160022500062</v>
      </c>
      <c r="I569" s="5" t="s">
        <v>65</v>
      </c>
      <c r="J569" s="5"/>
      <c r="K569" s="5"/>
      <c r="L569" s="53">
        <f>VLOOKUP(H569,Feuil1!A2:Q837,5,TRUE)</f>
        <v>1772</v>
      </c>
      <c r="M569" s="5">
        <f>VLOOKUP(H569,Feuil1!A2:Q837,6,TRUE)</f>
        <v>1719</v>
      </c>
      <c r="N569" s="49">
        <f>VLOOKUP(H569,Feuil1!A2:Q837,7,TRUE)</f>
        <v>0.97009999999999996</v>
      </c>
      <c r="O569" s="7" t="str">
        <f>VLOOKUP(H569,Feuil1!A2:Q837,4,TRUE)</f>
        <v>1</v>
      </c>
      <c r="P569" s="7">
        <v>1021</v>
      </c>
      <c r="Q569" s="7">
        <v>974</v>
      </c>
      <c r="R569" s="49">
        <f>VLOOKUP(H569,'Relevé T2_2019'!A2:G835,7,TRUE)</f>
        <v>0.97019999999999995</v>
      </c>
      <c r="S569" s="8">
        <v>0.95396669931439804</v>
      </c>
      <c r="T569" s="8">
        <f>VLOOKUP(H569,'Relevé T4_2018'!A2:G835,7,TRUE)</f>
        <v>7.5702629193109702E-2</v>
      </c>
      <c r="U569" s="8">
        <f t="shared" si="24"/>
        <v>0.87826407012128838</v>
      </c>
      <c r="V569" s="8">
        <f t="shared" si="25"/>
        <v>0.8943973708068903</v>
      </c>
      <c r="W569" s="7">
        <v>1066</v>
      </c>
      <c r="X569" s="7">
        <f>VLOOKUP(H569,'Relevé T2_2019'!A2:L837,11,TRUE)</f>
        <v>972</v>
      </c>
      <c r="Y569" s="60">
        <f>VLOOKUP(H569,Feuil1!A2:Q837,11,TRUE)</f>
        <v>988</v>
      </c>
      <c r="Z569" s="60">
        <f t="shared" si="26"/>
        <v>3026</v>
      </c>
      <c r="AA569" s="14">
        <v>9.4455852156057396E-2</v>
      </c>
      <c r="AB569" s="14">
        <f>VLOOKUP(H569,'Relevé T2_2019'!A2:L837,12,TRUE)</f>
        <v>-0.56077722549999998</v>
      </c>
      <c r="AC569" s="56">
        <f>VLOOKUP(H569,Feuil1!A2:Q837,12,TRUE)</f>
        <v>-0.42524723676556098</v>
      </c>
    </row>
    <row r="570" spans="1:29" x14ac:dyDescent="0.25">
      <c r="A570" s="5" t="s">
        <v>26</v>
      </c>
      <c r="B570" s="5" t="str">
        <f>VLOOKUP(C570,'Correspondance DEP_REGION'!1:102,2,FALSE)</f>
        <v>NOUVELLE AQUITAINE</v>
      </c>
      <c r="C570" s="5" t="s">
        <v>92</v>
      </c>
      <c r="D570" s="6" t="s">
        <v>93</v>
      </c>
      <c r="E570" s="6" t="s">
        <v>602</v>
      </c>
      <c r="F570" s="6" t="s">
        <v>95</v>
      </c>
      <c r="G570" s="5" t="s">
        <v>603</v>
      </c>
      <c r="H570" s="23">
        <v>26160032400014</v>
      </c>
      <c r="I570" s="5" t="s">
        <v>18</v>
      </c>
      <c r="J570" s="5" t="s">
        <v>19</v>
      </c>
      <c r="K570" s="5"/>
      <c r="L570" s="53">
        <f>VLOOKUP(H570,Feuil1!A2:Q837,5,TRUE)</f>
        <v>2476</v>
      </c>
      <c r="M570" s="5">
        <f>VLOOKUP(H570,Feuil1!A2:Q837,6,TRUE)</f>
        <v>1897</v>
      </c>
      <c r="N570" s="49">
        <f>VLOOKUP(H570,Feuil1!A2:Q837,7,TRUE)</f>
        <v>0.76619999999999999</v>
      </c>
      <c r="O570" s="7" t="str">
        <f>VLOOKUP(H570,Feuil1!A2:Q837,4,TRUE)</f>
        <v>1</v>
      </c>
      <c r="P570" s="7">
        <v>2073</v>
      </c>
      <c r="Q570" s="7">
        <v>1506</v>
      </c>
      <c r="R570" s="49">
        <f>VLOOKUP(H570,'Relevé T2_2019'!A2:G835,7,TRUE)</f>
        <v>0.80189999999999995</v>
      </c>
      <c r="S570" s="8">
        <v>0.72648335745296699</v>
      </c>
      <c r="T570" s="8">
        <f>VLOOKUP(H570,'Relevé T4_2018'!A2:G835,7,TRUE)</f>
        <v>0.79874213836478003</v>
      </c>
      <c r="U570" s="8">
        <f t="shared" si="24"/>
        <v>-7.2258780911813036E-2</v>
      </c>
      <c r="V570" s="8">
        <f t="shared" si="25"/>
        <v>-3.2542138364780038E-2</v>
      </c>
      <c r="W570" s="7">
        <v>1354</v>
      </c>
      <c r="X570" s="7">
        <f>VLOOKUP(H570,'Relevé T2_2019'!A2:L837,11,TRUE)</f>
        <v>1004</v>
      </c>
      <c r="Y570" s="60">
        <f>VLOOKUP(H570,Feuil1!A2:Q837,11,TRUE)</f>
        <v>1004</v>
      </c>
      <c r="Z570" s="60">
        <f t="shared" si="26"/>
        <v>3362</v>
      </c>
      <c r="AA570" s="14">
        <v>-0.100929614873838</v>
      </c>
      <c r="AB570" s="14">
        <f>VLOOKUP(H570,'Relevé T2_2019'!A2:L837,12,TRUE)</f>
        <v>-0.5700214133</v>
      </c>
      <c r="AC570" s="56">
        <f>VLOOKUP(H570,Feuil1!A2:Q837,12,TRUE)</f>
        <v>-0.47074327886136003</v>
      </c>
    </row>
    <row r="571" spans="1:29" x14ac:dyDescent="0.25">
      <c r="A571" s="5" t="s">
        <v>26</v>
      </c>
      <c r="B571" s="5" t="str">
        <f>VLOOKUP(C571,'Correspondance DEP_REGION'!1:102,2,FALSE)</f>
        <v>NOUVELLE AQUITAINE</v>
      </c>
      <c r="C571" s="5" t="s">
        <v>92</v>
      </c>
      <c r="D571" s="6" t="s">
        <v>93</v>
      </c>
      <c r="E571" s="6" t="s">
        <v>606</v>
      </c>
      <c r="F571" s="6" t="s">
        <v>607</v>
      </c>
      <c r="G571" s="5" t="s">
        <v>608</v>
      </c>
      <c r="H571" s="23">
        <v>26161071100010</v>
      </c>
      <c r="I571" s="5" t="s">
        <v>18</v>
      </c>
      <c r="J571" s="5" t="s">
        <v>19</v>
      </c>
      <c r="K571" s="5"/>
      <c r="L571" s="53">
        <f>VLOOKUP(H571,Feuil1!A2:Q837,5,TRUE)</f>
        <v>2838</v>
      </c>
      <c r="M571" s="5">
        <f>VLOOKUP(H571,Feuil1!A2:Q837,6,TRUE)</f>
        <v>2199</v>
      </c>
      <c r="N571" s="49">
        <f>VLOOKUP(H571,Feuil1!A2:Q837,7,TRUE)</f>
        <v>0.77480000000000004</v>
      </c>
      <c r="O571" s="7" t="str">
        <f>VLOOKUP(H571,Feuil1!A2:Q837,4,TRUE)</f>
        <v>1</v>
      </c>
      <c r="P571" s="7">
        <v>1506</v>
      </c>
      <c r="Q571" s="7">
        <v>946</v>
      </c>
      <c r="R571" s="49">
        <f>VLOOKUP(H571,'Relevé T2_2019'!A2:G835,7,TRUE)</f>
        <v>0.77569999999999995</v>
      </c>
      <c r="S571" s="8">
        <v>0.62815405046480699</v>
      </c>
      <c r="T571" s="8">
        <f>VLOOKUP(H571,'Relevé T4_2018'!A2:G835,7,TRUE)</f>
        <v>0</v>
      </c>
      <c r="U571" s="8">
        <f t="shared" si="24"/>
        <v>0.62815405046480699</v>
      </c>
      <c r="V571" s="8">
        <f t="shared" si="25"/>
        <v>0.77480000000000004</v>
      </c>
      <c r="W571" s="7">
        <v>1480</v>
      </c>
      <c r="X571" s="7">
        <f>VLOOKUP(H571,'Relevé T2_2019'!A2:L837,11,TRUE)</f>
        <v>1302</v>
      </c>
      <c r="Y571" s="60">
        <f>VLOOKUP(H571,Feuil1!A2:Q837,11,TRUE)</f>
        <v>1330</v>
      </c>
      <c r="Z571" s="60">
        <f t="shared" si="26"/>
        <v>4112</v>
      </c>
      <c r="AA571" s="14">
        <v>0.56448202959830895</v>
      </c>
      <c r="AB571" s="14">
        <f>VLOOKUP(H571,'Relevé T2_2019'!A2:L837,12,TRUE)</f>
        <v>-0.42440318300000002</v>
      </c>
      <c r="AC571" s="56">
        <f>VLOOKUP(H571,Feuil1!A2:Q837,12,TRUE)</f>
        <v>-0.39517962710322901</v>
      </c>
    </row>
    <row r="572" spans="1:29" x14ac:dyDescent="0.25">
      <c r="A572" s="5" t="s">
        <v>26</v>
      </c>
      <c r="B572" s="5" t="str">
        <f>VLOOKUP(C572,'Correspondance DEP_REGION'!1:102,2,FALSE)</f>
        <v>NOUVELLE AQUITAINE</v>
      </c>
      <c r="C572" s="5" t="s">
        <v>92</v>
      </c>
      <c r="D572" s="6" t="s">
        <v>93</v>
      </c>
      <c r="E572" s="6" t="s">
        <v>94</v>
      </c>
      <c r="F572" s="6" t="s">
        <v>95</v>
      </c>
      <c r="G572" s="5" t="s">
        <v>96</v>
      </c>
      <c r="H572" s="23">
        <v>20001870300104</v>
      </c>
      <c r="I572" s="5" t="s">
        <v>18</v>
      </c>
      <c r="J572" s="5" t="s">
        <v>19</v>
      </c>
      <c r="K572" s="5"/>
      <c r="L572" s="53">
        <f>VLOOKUP(H572,Feuil1!A2:Q837,5,TRUE)</f>
        <v>3423</v>
      </c>
      <c r="M572" s="5">
        <f>VLOOKUP(H572,Feuil1!A2:Q837,6,TRUE)</f>
        <v>2792</v>
      </c>
      <c r="N572" s="49">
        <f>VLOOKUP(H572,Feuil1!A2:Q837,7,TRUE)</f>
        <v>0.81569999999999998</v>
      </c>
      <c r="O572" s="7" t="str">
        <f>VLOOKUP(H572,Feuil1!A2:Q837,4,TRUE)</f>
        <v>1</v>
      </c>
      <c r="P572" s="7">
        <v>1566</v>
      </c>
      <c r="Q572" s="7">
        <v>941</v>
      </c>
      <c r="R572" s="49">
        <f>VLOOKUP(H572,'Relevé T2_2019'!A2:G835,7,TRUE)</f>
        <v>0.80900000000000005</v>
      </c>
      <c r="S572" s="8">
        <v>0.60089399744572203</v>
      </c>
      <c r="T572" s="8">
        <f>VLOOKUP(H572,'Relevé T4_2018'!A2:G835,7,TRUE)</f>
        <v>0.17320534223706202</v>
      </c>
      <c r="U572" s="8">
        <f t="shared" si="24"/>
        <v>0.42768865520866001</v>
      </c>
      <c r="V572" s="8">
        <f t="shared" si="25"/>
        <v>0.64249465776293802</v>
      </c>
      <c r="W572" s="7">
        <v>1302</v>
      </c>
      <c r="X572" s="7">
        <f>VLOOKUP(H572,'Relevé T2_2019'!A2:L837,11,TRUE)</f>
        <v>1164</v>
      </c>
      <c r="Y572" s="60">
        <f>VLOOKUP(H572,Feuil1!A2:Q837,11,TRUE)</f>
        <v>1170</v>
      </c>
      <c r="Z572" s="60">
        <f t="shared" si="26"/>
        <v>3636</v>
      </c>
      <c r="AA572" s="14">
        <v>0.38363443145589798</v>
      </c>
      <c r="AB572" s="14">
        <f>VLOOKUP(H572,'Relevé T2_2019'!A2:L837,12,TRUE)</f>
        <v>-0.40246406569999998</v>
      </c>
      <c r="AC572" s="56">
        <f>VLOOKUP(H572,Feuil1!A2:Q837,12,TRUE)</f>
        <v>-0.58094555873925502</v>
      </c>
    </row>
    <row r="573" spans="1:29" x14ac:dyDescent="0.25">
      <c r="A573" s="5" t="s">
        <v>26</v>
      </c>
      <c r="B573" s="5" t="str">
        <f>VLOOKUP(C573,'Correspondance DEP_REGION'!1:102,2,FALSE)</f>
        <v>NOUVELLE AQUITAINE</v>
      </c>
      <c r="C573" s="5" t="s">
        <v>92</v>
      </c>
      <c r="D573" s="6" t="s">
        <v>93</v>
      </c>
      <c r="E573" s="6" t="s">
        <v>94</v>
      </c>
      <c r="F573" s="6" t="s">
        <v>596</v>
      </c>
      <c r="G573" s="5" t="s">
        <v>597</v>
      </c>
      <c r="H573" s="23">
        <v>26160018300014</v>
      </c>
      <c r="I573" s="5" t="s">
        <v>18</v>
      </c>
      <c r="J573" s="5"/>
      <c r="K573" s="5"/>
      <c r="L573" s="53">
        <f>VLOOKUP(H573,Feuil1!A2:Q837,5,TRUE)</f>
        <v>813</v>
      </c>
      <c r="M573" s="5">
        <f>VLOOKUP(H573,Feuil1!A2:Q837,6,TRUE)</f>
        <v>598</v>
      </c>
      <c r="N573" s="49">
        <f>VLOOKUP(H573,Feuil1!A2:Q837,7,TRUE)</f>
        <v>0.73550000000000004</v>
      </c>
      <c r="O573" s="7" t="str">
        <f>VLOOKUP(H573,Feuil1!A2:Q837,4,TRUE)</f>
        <v>1</v>
      </c>
      <c r="P573" s="7">
        <v>351</v>
      </c>
      <c r="Q573" s="7">
        <v>148</v>
      </c>
      <c r="R573" s="49">
        <f>VLOOKUP(H573,'Relevé T2_2019'!A2:G835,7,TRUE)</f>
        <v>0.63380000000000003</v>
      </c>
      <c r="S573" s="8">
        <v>0.421652421652422</v>
      </c>
      <c r="T573" s="8">
        <f>VLOOKUP(H573,'Relevé T4_2018'!A2:G835,7,TRUE)</f>
        <v>8.1664098613251093E-2</v>
      </c>
      <c r="U573" s="8">
        <f t="shared" si="24"/>
        <v>0.33998832303917093</v>
      </c>
      <c r="V573" s="8">
        <f t="shared" si="25"/>
        <v>0.65383590138674896</v>
      </c>
      <c r="W573" s="7">
        <v>629</v>
      </c>
      <c r="X573" s="7">
        <f>VLOOKUP(H573,'Relevé T2_2019'!A2:L837,11,TRUE)</f>
        <v>452</v>
      </c>
      <c r="Y573" s="60">
        <f>VLOOKUP(H573,Feuil1!A2:Q837,11,TRUE)</f>
        <v>437</v>
      </c>
      <c r="Z573" s="60">
        <f t="shared" si="26"/>
        <v>1518</v>
      </c>
      <c r="AA573" s="14">
        <v>3.25</v>
      </c>
      <c r="AB573" s="14">
        <f>VLOOKUP(H573,'Relevé T2_2019'!A2:L837,12,TRUE)</f>
        <v>-0.18115942030000001</v>
      </c>
      <c r="AC573" s="56">
        <f>VLOOKUP(H573,Feuil1!A2:Q837,12,TRUE)</f>
        <v>-0.269230769230769</v>
      </c>
    </row>
    <row r="574" spans="1:29" ht="27.6" x14ac:dyDescent="0.25">
      <c r="A574" s="5" t="s">
        <v>26</v>
      </c>
      <c r="B574" s="5" t="str">
        <f>VLOOKUP(C574,'Correspondance DEP_REGION'!1:102,2,FALSE)</f>
        <v>NOUVELLE AQUITAINE</v>
      </c>
      <c r="C574" s="5" t="s">
        <v>27</v>
      </c>
      <c r="D574" s="6" t="s">
        <v>28</v>
      </c>
      <c r="E574" s="6" t="s">
        <v>620</v>
      </c>
      <c r="F574" s="6" t="s">
        <v>621</v>
      </c>
      <c r="G574" s="5" t="s">
        <v>622</v>
      </c>
      <c r="H574" s="23">
        <v>26170037100014</v>
      </c>
      <c r="I574" s="5" t="s">
        <v>71</v>
      </c>
      <c r="J574" s="5"/>
      <c r="K574" s="5"/>
      <c r="L574" s="53">
        <f>VLOOKUP(H574,Feuil1!A2:Q837,5,TRUE)</f>
        <v>1405</v>
      </c>
      <c r="M574" s="5">
        <f>VLOOKUP(H574,Feuil1!A2:Q837,6,TRUE)</f>
        <v>1405</v>
      </c>
      <c r="N574" s="49">
        <f>VLOOKUP(H574,Feuil1!A2:Q837,7,TRUE)</f>
        <v>1</v>
      </c>
      <c r="O574" s="7" t="str">
        <f>VLOOKUP(H574,Feuil1!A2:Q837,4,TRUE)</f>
        <v>0</v>
      </c>
      <c r="P574" s="7">
        <v>528</v>
      </c>
      <c r="Q574" s="7">
        <v>527</v>
      </c>
      <c r="R574" s="49">
        <f>VLOOKUP(H574,'Relevé T2_2019'!A2:G835,7,TRUE)</f>
        <v>1</v>
      </c>
      <c r="S574" s="8">
        <v>0.998106060606061</v>
      </c>
      <c r="T574" s="8">
        <f>VLOOKUP(H574,'Relevé T4_2018'!A2:G835,7,TRUE)</f>
        <v>0.98623188405797113</v>
      </c>
      <c r="U574" s="8">
        <f t="shared" si="24"/>
        <v>1.1874176548089865E-2</v>
      </c>
      <c r="V574" s="8">
        <f t="shared" si="25"/>
        <v>1.3768115942028869E-2</v>
      </c>
      <c r="W574" s="7">
        <v>628</v>
      </c>
      <c r="X574" s="7">
        <f>VLOOKUP(H574,'Relevé T2_2019'!A2:L837,11,TRUE)</f>
        <v>574</v>
      </c>
      <c r="Y574" s="60">
        <f>VLOOKUP(H574,Feuil1!A2:Q837,11,TRUE)</f>
        <v>613</v>
      </c>
      <c r="Z574" s="60">
        <f t="shared" si="26"/>
        <v>1815</v>
      </c>
      <c r="AA574" s="14">
        <v>0.19165085388994299</v>
      </c>
      <c r="AB574" s="14">
        <f>VLOOKUP(H574,'Relevé T2_2019'!A2:L837,12,TRUE)</f>
        <v>-0.4288557214</v>
      </c>
      <c r="AC574" s="56">
        <f>VLOOKUP(H574,Feuil1!A2:Q837,12,TRUE)</f>
        <v>-0.56370106761565797</v>
      </c>
    </row>
    <row r="575" spans="1:29" ht="27.6" x14ac:dyDescent="0.25">
      <c r="A575" s="5" t="s">
        <v>26</v>
      </c>
      <c r="B575" s="5" t="str">
        <f>VLOOKUP(C575,'Correspondance DEP_REGION'!1:102,2,FALSE)</f>
        <v>NOUVELLE AQUITAINE</v>
      </c>
      <c r="C575" s="5" t="s">
        <v>27</v>
      </c>
      <c r="D575" s="6" t="s">
        <v>28</v>
      </c>
      <c r="E575" s="6" t="s">
        <v>611</v>
      </c>
      <c r="F575" s="6" t="s">
        <v>612</v>
      </c>
      <c r="G575" s="5" t="s">
        <v>613</v>
      </c>
      <c r="H575" s="23">
        <v>26170026400011</v>
      </c>
      <c r="I575" s="5" t="s">
        <v>50</v>
      </c>
      <c r="J575" s="5"/>
      <c r="K575" s="5"/>
      <c r="L575" s="53">
        <f>VLOOKUP(H575,Feuil1!A2:Q837,5,TRUE)</f>
        <v>2148</v>
      </c>
      <c r="M575" s="5">
        <f>VLOOKUP(H575,Feuil1!A2:Q837,6,TRUE)</f>
        <v>2144</v>
      </c>
      <c r="N575" s="49">
        <f>VLOOKUP(H575,Feuil1!A2:Q837,7,TRUE)</f>
        <v>0.99809999999999999</v>
      </c>
      <c r="O575" s="7" t="str">
        <f>VLOOKUP(H575,Feuil1!A2:Q837,4,TRUE)</f>
        <v>1</v>
      </c>
      <c r="P575" s="7">
        <v>1250</v>
      </c>
      <c r="Q575" s="7">
        <v>1242</v>
      </c>
      <c r="R575" s="49">
        <f>VLOOKUP(H575,'Relevé T2_2019'!A2:G835,7,TRUE)</f>
        <v>0.995</v>
      </c>
      <c r="S575" s="8">
        <v>0.99360000000000004</v>
      </c>
      <c r="T575" s="8">
        <f>VLOOKUP(H575,'Relevé T4_2018'!A2:G835,7,TRUE)</f>
        <v>0.82413350449293998</v>
      </c>
      <c r="U575" s="8">
        <f t="shared" si="24"/>
        <v>0.16946649550706006</v>
      </c>
      <c r="V575" s="8">
        <f t="shared" si="25"/>
        <v>0.17396649550706</v>
      </c>
      <c r="W575" s="7">
        <v>957</v>
      </c>
      <c r="X575" s="7">
        <f>VLOOKUP(H575,'Relevé T2_2019'!A2:L837,11,TRUE)</f>
        <v>814</v>
      </c>
      <c r="Y575" s="60">
        <f>VLOOKUP(H575,Feuil1!A2:Q837,11,TRUE)</f>
        <v>930</v>
      </c>
      <c r="Z575" s="60">
        <f t="shared" si="26"/>
        <v>2701</v>
      </c>
      <c r="AA575" s="14">
        <v>-0.229468599033816</v>
      </c>
      <c r="AB575" s="14">
        <f>VLOOKUP(H575,'Relevé T2_2019'!A2:L837,12,TRUE)</f>
        <v>-0.41773962799999997</v>
      </c>
      <c r="AC575" s="56">
        <f>VLOOKUP(H575,Feuil1!A2:Q837,12,TRUE)</f>
        <v>-0.56623134328358204</v>
      </c>
    </row>
    <row r="576" spans="1:29" x14ac:dyDescent="0.25">
      <c r="A576" s="5" t="s">
        <v>26</v>
      </c>
      <c r="B576" s="5" t="str">
        <f>VLOOKUP(C576,'Correspondance DEP_REGION'!1:102,2,FALSE)</f>
        <v>NOUVELLE AQUITAINE</v>
      </c>
      <c r="C576" s="5" t="s">
        <v>27</v>
      </c>
      <c r="D576" s="6" t="s">
        <v>28</v>
      </c>
      <c r="E576" s="6" t="s">
        <v>611</v>
      </c>
      <c r="F576" s="6" t="s">
        <v>488</v>
      </c>
      <c r="G576" s="5" t="s">
        <v>614</v>
      </c>
      <c r="H576" s="23">
        <v>26170027200014</v>
      </c>
      <c r="I576" s="5" t="s">
        <v>50</v>
      </c>
      <c r="J576" s="5" t="s">
        <v>19</v>
      </c>
      <c r="K576" s="5"/>
      <c r="L576" s="53">
        <f>VLOOKUP(H576,Feuil1!A2:Q837,5,TRUE)</f>
        <v>6240</v>
      </c>
      <c r="M576" s="5">
        <f>VLOOKUP(H576,Feuil1!A2:Q837,6,TRUE)</f>
        <v>6128</v>
      </c>
      <c r="N576" s="49">
        <f>VLOOKUP(H576,Feuil1!A2:Q837,7,TRUE)</f>
        <v>0.98209999999999997</v>
      </c>
      <c r="O576" s="7" t="str">
        <f>VLOOKUP(H576,Feuil1!A2:Q837,4,TRUE)</f>
        <v>1</v>
      </c>
      <c r="P576" s="7">
        <v>2835</v>
      </c>
      <c r="Q576" s="7">
        <v>2720</v>
      </c>
      <c r="R576" s="49">
        <f>VLOOKUP(H576,'Relevé T2_2019'!A2:G835,7,TRUE)</f>
        <v>0.97470000000000001</v>
      </c>
      <c r="S576" s="8">
        <v>0.95943562610229305</v>
      </c>
      <c r="T576" s="8">
        <f>VLOOKUP(H576,'Relevé T4_2018'!A2:G835,7,TRUE)</f>
        <v>0.88008800880088001</v>
      </c>
      <c r="U576" s="8">
        <f t="shared" si="24"/>
        <v>7.9347617301413043E-2</v>
      </c>
      <c r="V576" s="8">
        <f t="shared" si="25"/>
        <v>0.10201199119911997</v>
      </c>
      <c r="W576" s="7">
        <v>2970</v>
      </c>
      <c r="X576" s="7">
        <f>VLOOKUP(H576,'Relevé T2_2019'!A2:L837,11,TRUE)</f>
        <v>2702</v>
      </c>
      <c r="Y576" s="60">
        <f>VLOOKUP(H576,Feuil1!A2:Q837,11,TRUE)</f>
        <v>2989</v>
      </c>
      <c r="Z576" s="60">
        <f t="shared" si="26"/>
        <v>8661</v>
      </c>
      <c r="AA576" s="14">
        <v>9.1911764705882304E-2</v>
      </c>
      <c r="AB576" s="14">
        <f>VLOOKUP(H576,'Relevé T2_2019'!A2:L837,12,TRUE)</f>
        <v>-0.41464471400000003</v>
      </c>
      <c r="AC576" s="56">
        <f>VLOOKUP(H576,Feuil1!A2:Q837,12,TRUE)</f>
        <v>-0.51223890339425604</v>
      </c>
    </row>
    <row r="577" spans="1:29" x14ac:dyDescent="0.25">
      <c r="A577" s="5" t="s">
        <v>26</v>
      </c>
      <c r="B577" s="5" t="str">
        <f>VLOOKUP(C577,'Correspondance DEP_REGION'!1:102,2,FALSE)</f>
        <v>NOUVELLE AQUITAINE</v>
      </c>
      <c r="C577" s="5" t="s">
        <v>27</v>
      </c>
      <c r="D577" s="6" t="s">
        <v>28</v>
      </c>
      <c r="E577" s="6" t="s">
        <v>29</v>
      </c>
      <c r="F577" s="6" t="s">
        <v>623</v>
      </c>
      <c r="G577" s="5" t="s">
        <v>624</v>
      </c>
      <c r="H577" s="23">
        <v>26170039700019</v>
      </c>
      <c r="I577" s="5" t="s">
        <v>18</v>
      </c>
      <c r="J577" s="5" t="s">
        <v>19</v>
      </c>
      <c r="K577" s="5"/>
      <c r="L577" s="53">
        <f>VLOOKUP(H577,Feuil1!A2:Q837,5,TRUE)</f>
        <v>2872</v>
      </c>
      <c r="M577" s="5">
        <f>VLOOKUP(H577,Feuil1!A2:Q837,6,TRUE)</f>
        <v>2296</v>
      </c>
      <c r="N577" s="49">
        <f>VLOOKUP(H577,Feuil1!A2:Q837,7,TRUE)</f>
        <v>0.7994</v>
      </c>
      <c r="O577" s="7" t="str">
        <f>VLOOKUP(H577,Feuil1!A2:Q837,4,TRUE)</f>
        <v>1</v>
      </c>
      <c r="P577" s="7">
        <v>1368</v>
      </c>
      <c r="Q577" s="7">
        <v>6</v>
      </c>
      <c r="R577" s="49">
        <f>VLOOKUP(H577,'Relevé T2_2019'!A2:G835,7,TRUE)</f>
        <v>0.28570000000000001</v>
      </c>
      <c r="S577" s="8">
        <v>4.3859649122806998E-3</v>
      </c>
      <c r="T577" s="8">
        <f>VLOOKUP(H577,'Relevé T4_2018'!A2:G835,7,TRUE)</f>
        <v>2.8441410693970403E-3</v>
      </c>
      <c r="U577" s="8">
        <f t="shared" si="24"/>
        <v>1.5418238428836595E-3</v>
      </c>
      <c r="V577" s="8">
        <f t="shared" si="25"/>
        <v>0.79655585893060299</v>
      </c>
      <c r="W577" s="7">
        <v>2082</v>
      </c>
      <c r="X577" s="7">
        <f>VLOOKUP(H577,'Relevé T2_2019'!A2:L837,11,TRUE)</f>
        <v>1771</v>
      </c>
      <c r="Y577" s="60">
        <f>VLOOKUP(H577,Feuil1!A2:Q837,11,TRUE)</f>
        <v>1872</v>
      </c>
      <c r="Z577" s="60">
        <f t="shared" si="26"/>
        <v>5725</v>
      </c>
      <c r="AA577" s="14">
        <v>346</v>
      </c>
      <c r="AB577" s="14">
        <f>VLOOKUP(H577,'Relevé T2_2019'!A2:L837,12,TRUE)</f>
        <v>1.1783517834999999</v>
      </c>
      <c r="AC577" s="56">
        <f>VLOOKUP(H577,Feuil1!A2:Q837,12,TRUE)</f>
        <v>-0.184668989547038</v>
      </c>
    </row>
    <row r="578" spans="1:29" ht="27.6" x14ac:dyDescent="0.25">
      <c r="A578" s="5" t="s">
        <v>26</v>
      </c>
      <c r="B578" s="5" t="str">
        <f>VLOOKUP(C578,'Correspondance DEP_REGION'!1:102,2,FALSE)</f>
        <v>NOUVELLE AQUITAINE</v>
      </c>
      <c r="C578" s="5" t="s">
        <v>27</v>
      </c>
      <c r="D578" s="6" t="s">
        <v>28</v>
      </c>
      <c r="E578" s="6" t="s">
        <v>29</v>
      </c>
      <c r="F578" s="6" t="s">
        <v>30</v>
      </c>
      <c r="G578" s="5" t="s">
        <v>31</v>
      </c>
      <c r="H578" s="23">
        <v>13000579600011</v>
      </c>
      <c r="I578" s="5" t="s">
        <v>18</v>
      </c>
      <c r="J578" s="5"/>
      <c r="K578" s="5"/>
      <c r="L578" s="53">
        <f>VLOOKUP(H578,Feuil1!A2:Q837,5,TRUE)</f>
        <v>68</v>
      </c>
      <c r="M578" s="5">
        <f>VLOOKUP(H578,Feuil1!A2:Q837,6,TRUE)</f>
        <v>0</v>
      </c>
      <c r="N578" s="49">
        <f>VLOOKUP(H578,Feuil1!A2:Q837,7,TRUE)</f>
        <v>0</v>
      </c>
      <c r="O578" s="7" t="str">
        <f>VLOOKUP(H578,Feuil1!A2:Q837,4,TRUE)</f>
        <v>0</v>
      </c>
      <c r="P578" s="7">
        <v>25</v>
      </c>
      <c r="Q578" s="7">
        <v>0</v>
      </c>
      <c r="R578" s="49">
        <f>VLOOKUP(H578,'Relevé T2_2019'!A2:G835,7,TRUE)</f>
        <v>0</v>
      </c>
      <c r="S578" s="8">
        <v>0</v>
      </c>
      <c r="T578" s="8">
        <f>VLOOKUP(H578,'Relevé T4_2018'!A2:G835,7,TRUE)</f>
        <v>0</v>
      </c>
      <c r="U578" s="8">
        <f t="shared" ref="U578:U641" si="27">(S578-T578)</f>
        <v>0</v>
      </c>
      <c r="V578" s="8">
        <f t="shared" si="25"/>
        <v>0</v>
      </c>
      <c r="W578" s="7">
        <v>6</v>
      </c>
      <c r="X578" s="7">
        <f>VLOOKUP(H578,'Relevé T2_2019'!A2:L837,11,TRUE)</f>
        <v>10</v>
      </c>
      <c r="Y578" s="60">
        <f>VLOOKUP(H578,Feuil1!A2:Q837,11,TRUE)</f>
        <v>10</v>
      </c>
      <c r="Z578" s="60">
        <f t="shared" si="26"/>
        <v>26</v>
      </c>
      <c r="AA578" s="14">
        <v>5</v>
      </c>
      <c r="AB578" s="14">
        <f>VLOOKUP(H578,'Relevé T2_2019'!A2:L837,12,TRUE)</f>
        <v>9</v>
      </c>
      <c r="AC578" s="56">
        <f>VLOOKUP(H578,Feuil1!A2:Q837,12,TRUE)</f>
        <v>10</v>
      </c>
    </row>
    <row r="579" spans="1:29" ht="27.6" x14ac:dyDescent="0.25">
      <c r="A579" s="5" t="s">
        <v>26</v>
      </c>
      <c r="B579" s="5" t="str">
        <f>VLOOKUP(C579,'Correspondance DEP_REGION'!1:102,2,FALSE)</f>
        <v>NOUVELLE AQUITAINE</v>
      </c>
      <c r="C579" s="5" t="s">
        <v>27</v>
      </c>
      <c r="D579" s="6" t="s">
        <v>28</v>
      </c>
      <c r="E579" s="6" t="s">
        <v>250</v>
      </c>
      <c r="F579" s="6" t="s">
        <v>251</v>
      </c>
      <c r="G579" s="5" t="s">
        <v>252</v>
      </c>
      <c r="H579" s="23">
        <v>20004783500018</v>
      </c>
      <c r="I579" s="5" t="s">
        <v>18</v>
      </c>
      <c r="J579" s="5" t="s">
        <v>19</v>
      </c>
      <c r="K579" s="5" t="s">
        <v>9</v>
      </c>
      <c r="L579" s="53">
        <f>VLOOKUP(H579,Feuil1!A2:Q837,5,TRUE)</f>
        <v>13239</v>
      </c>
      <c r="M579" s="5">
        <f>VLOOKUP(H579,Feuil1!A2:Q837,6,TRUE)</f>
        <v>0</v>
      </c>
      <c r="N579" s="49">
        <f>VLOOKUP(H579,Feuil1!A2:Q837,7,TRUE)</f>
        <v>0</v>
      </c>
      <c r="O579" s="7" t="str">
        <f>VLOOKUP(H579,Feuil1!A2:Q837,4,TRUE)</f>
        <v>0</v>
      </c>
      <c r="P579" s="7">
        <v>6823</v>
      </c>
      <c r="Q579" s="7">
        <v>0</v>
      </c>
      <c r="R579" s="49">
        <f>VLOOKUP(H579,'Relevé T2_2019'!A2:G835,7,TRUE)</f>
        <v>0</v>
      </c>
      <c r="S579" s="8">
        <v>0</v>
      </c>
      <c r="T579" s="8">
        <f>VLOOKUP(H579,'Relevé T4_2018'!A2:G835,7,TRUE)</f>
        <v>0</v>
      </c>
      <c r="U579" s="8">
        <f t="shared" si="27"/>
        <v>0</v>
      </c>
      <c r="V579" s="8">
        <f t="shared" ref="V579:V642" si="28">(N579-T579)</f>
        <v>0</v>
      </c>
      <c r="W579" s="7">
        <v>8368</v>
      </c>
      <c r="X579" s="7">
        <f>VLOOKUP(H579,'Relevé T2_2019'!A2:L837,11,TRUE)</f>
        <v>7315</v>
      </c>
      <c r="Y579" s="60">
        <f>VLOOKUP(H579,Feuil1!A2:Q837,11,TRUE)</f>
        <v>7932</v>
      </c>
      <c r="Z579" s="60">
        <f t="shared" ref="Z579:Z642" si="29">SUM(W579:Y579)</f>
        <v>23615</v>
      </c>
      <c r="AA579" s="14">
        <v>8367</v>
      </c>
      <c r="AB579" s="14">
        <f>VLOOKUP(H579,'Relevé T2_2019'!A2:L837,12,TRUE)</f>
        <v>7314</v>
      </c>
      <c r="AC579" s="56">
        <f>VLOOKUP(H579,Feuil1!A2:Q837,12,TRUE)</f>
        <v>7932</v>
      </c>
    </row>
    <row r="580" spans="1:29" x14ac:dyDescent="0.25">
      <c r="A580" s="5" t="s">
        <v>26</v>
      </c>
      <c r="B580" s="5" t="str">
        <f>VLOOKUP(C580,'Correspondance DEP_REGION'!1:102,2,FALSE)</f>
        <v>NOUVELLE AQUITAINE</v>
      </c>
      <c r="C580" s="5" t="s">
        <v>27</v>
      </c>
      <c r="D580" s="6" t="s">
        <v>28</v>
      </c>
      <c r="E580" s="6" t="s">
        <v>609</v>
      </c>
      <c r="F580" s="6" t="s">
        <v>483</v>
      </c>
      <c r="G580" s="5" t="s">
        <v>610</v>
      </c>
      <c r="H580" s="23">
        <v>26170002500339</v>
      </c>
      <c r="I580" s="5" t="s">
        <v>18</v>
      </c>
      <c r="J580" s="5" t="s">
        <v>19</v>
      </c>
      <c r="K580" s="5" t="s">
        <v>9</v>
      </c>
      <c r="L580" s="53">
        <f>VLOOKUP(H580,Feuil1!A2:Q837,5,TRUE)</f>
        <v>9642</v>
      </c>
      <c r="M580" s="5">
        <f>VLOOKUP(H580,Feuil1!A2:Q837,6,TRUE)</f>
        <v>8856</v>
      </c>
      <c r="N580" s="49">
        <f>VLOOKUP(H580,Feuil1!A2:Q837,7,TRUE)</f>
        <v>0.91849999999999998</v>
      </c>
      <c r="O580" s="7" t="str">
        <f>VLOOKUP(H580,Feuil1!A2:Q837,4,TRUE)</f>
        <v>0</v>
      </c>
      <c r="P580" s="7">
        <v>4751</v>
      </c>
      <c r="Q580" s="7">
        <v>0</v>
      </c>
      <c r="R580" s="49">
        <f>VLOOKUP(H580,'Relevé T2_2019'!A2:G835,7,TRUE)</f>
        <v>0.53049999999999997</v>
      </c>
      <c r="S580" s="8">
        <v>0</v>
      </c>
      <c r="T580" s="8">
        <f>VLOOKUP(H580,'Relevé T4_2018'!A2:G835,7,TRUE)</f>
        <v>0</v>
      </c>
      <c r="U580" s="8">
        <f t="shared" si="27"/>
        <v>0</v>
      </c>
      <c r="V580" s="8">
        <f t="shared" si="28"/>
        <v>0.91849999999999998</v>
      </c>
      <c r="W580" s="7">
        <v>7071</v>
      </c>
      <c r="X580" s="7">
        <f>VLOOKUP(H580,'Relevé T2_2019'!A2:L837,11,TRUE)</f>
        <v>6134</v>
      </c>
      <c r="Y580" s="60">
        <f>VLOOKUP(H580,Feuil1!A2:Q837,11,TRUE)</f>
        <v>6646</v>
      </c>
      <c r="Z580" s="60">
        <f t="shared" si="29"/>
        <v>19851</v>
      </c>
      <c r="AA580" s="14">
        <v>7070</v>
      </c>
      <c r="AB580" s="14">
        <f>VLOOKUP(H580,'Relevé T2_2019'!A2:L837,12,TRUE)</f>
        <v>0.38935447340000001</v>
      </c>
      <c r="AC580" s="56">
        <f>VLOOKUP(H580,Feuil1!A2:Q837,12,TRUE)</f>
        <v>-0.24954832881662101</v>
      </c>
    </row>
    <row r="581" spans="1:29" x14ac:dyDescent="0.25">
      <c r="A581" s="5" t="s">
        <v>26</v>
      </c>
      <c r="B581" s="5" t="str">
        <f>VLOOKUP(C581,'Correspondance DEP_REGION'!1:102,2,FALSE)</f>
        <v>NOUVELLE AQUITAINE</v>
      </c>
      <c r="C581" s="5" t="s">
        <v>27</v>
      </c>
      <c r="D581" s="6" t="s">
        <v>28</v>
      </c>
      <c r="E581" s="6" t="s">
        <v>250</v>
      </c>
      <c r="F581" s="6" t="s">
        <v>615</v>
      </c>
      <c r="G581" s="5" t="s">
        <v>616</v>
      </c>
      <c r="H581" s="23">
        <v>26170030600069</v>
      </c>
      <c r="I581" s="5" t="s">
        <v>18</v>
      </c>
      <c r="J581" s="5"/>
      <c r="K581" s="5"/>
      <c r="L581" s="53">
        <f>VLOOKUP(H581,Feuil1!A2:Q837,5,TRUE)</f>
        <v>857</v>
      </c>
      <c r="M581" s="5">
        <f>VLOOKUP(H581,Feuil1!A2:Q837,6,TRUE)</f>
        <v>569</v>
      </c>
      <c r="N581" s="49">
        <f>VLOOKUP(H581,Feuil1!A2:Q837,7,TRUE)</f>
        <v>0.66390000000000005</v>
      </c>
      <c r="O581" s="7" t="str">
        <f>VLOOKUP(H581,Feuil1!A2:Q837,4,TRUE)</f>
        <v>1</v>
      </c>
      <c r="P581" s="7">
        <v>620</v>
      </c>
      <c r="Q581" s="7">
        <v>0</v>
      </c>
      <c r="R581" s="49">
        <f>VLOOKUP(H581,'Relevé T2_2019'!A2:G835,7,TRUE)</f>
        <v>1.9199999999999998E-2</v>
      </c>
      <c r="S581" s="8">
        <v>0</v>
      </c>
      <c r="T581" s="8">
        <f>VLOOKUP(H581,'Relevé T4_2018'!A2:G835,7,TRUE)</f>
        <v>0</v>
      </c>
      <c r="U581" s="8">
        <f t="shared" si="27"/>
        <v>0</v>
      </c>
      <c r="V581" s="8">
        <f t="shared" si="28"/>
        <v>0.66390000000000005</v>
      </c>
      <c r="W581" s="7">
        <v>392</v>
      </c>
      <c r="X581" s="7">
        <f>VLOOKUP(H581,'Relevé T2_2019'!A2:L837,11,TRUE)</f>
        <v>307</v>
      </c>
      <c r="Y581" s="60">
        <f>VLOOKUP(H581,Feuil1!A2:Q837,11,TRUE)</f>
        <v>349</v>
      </c>
      <c r="Z581" s="60">
        <f t="shared" si="29"/>
        <v>1048</v>
      </c>
      <c r="AA581" s="14">
        <v>391</v>
      </c>
      <c r="AB581" s="14">
        <f>VLOOKUP(H581,'Relevé T2_2019'!A2:L837,12,TRUE)</f>
        <v>17.058823529400001</v>
      </c>
      <c r="AC581" s="56">
        <f>VLOOKUP(H581,Feuil1!A2:Q837,12,TRUE)</f>
        <v>-0.38664323374340898</v>
      </c>
    </row>
    <row r="582" spans="1:29" ht="27.6" x14ac:dyDescent="0.25">
      <c r="A582" s="5" t="s">
        <v>26</v>
      </c>
      <c r="B582" s="5" t="str">
        <f>VLOOKUP(C582,'Correspondance DEP_REGION'!1:102,2,FALSE)</f>
        <v>NOUVELLE AQUITAINE</v>
      </c>
      <c r="C582" s="5" t="s">
        <v>27</v>
      </c>
      <c r="D582" s="6" t="s">
        <v>28</v>
      </c>
      <c r="E582" s="6" t="s">
        <v>250</v>
      </c>
      <c r="F582" s="6" t="s">
        <v>617</v>
      </c>
      <c r="G582" s="5" t="s">
        <v>618</v>
      </c>
      <c r="H582" s="23">
        <v>26170033000135</v>
      </c>
      <c r="I582" s="5" t="s">
        <v>18</v>
      </c>
      <c r="J582" s="5" t="s">
        <v>19</v>
      </c>
      <c r="K582" s="5"/>
      <c r="L582" s="53">
        <f>VLOOKUP(H582,Feuil1!A2:Q837,5,TRUE)</f>
        <v>3394</v>
      </c>
      <c r="M582" s="5">
        <f>VLOOKUP(H582,Feuil1!A2:Q837,6,TRUE)</f>
        <v>2684</v>
      </c>
      <c r="N582" s="49">
        <f>VLOOKUP(H582,Feuil1!A2:Q837,7,TRUE)</f>
        <v>0.79079999999999995</v>
      </c>
      <c r="O582" s="7" t="str">
        <f>VLOOKUP(H582,Feuil1!A2:Q837,4,TRUE)</f>
        <v>1</v>
      </c>
      <c r="P582" s="7">
        <v>2884</v>
      </c>
      <c r="Q582" s="7">
        <v>0</v>
      </c>
      <c r="R582" s="49">
        <f>VLOOKUP(H582,'Relevé T2_2019'!A2:G835,7,TRUE)</f>
        <v>1.2999999999999999E-3</v>
      </c>
      <c r="S582" s="8">
        <v>0</v>
      </c>
      <c r="T582" s="8">
        <f>VLOOKUP(H582,'Relevé T4_2018'!A2:G835,7,TRUE)</f>
        <v>0</v>
      </c>
      <c r="U582" s="8">
        <f t="shared" si="27"/>
        <v>0</v>
      </c>
      <c r="V582" s="8">
        <f t="shared" si="28"/>
        <v>0.79079999999999995</v>
      </c>
      <c r="W582" s="7">
        <v>2708</v>
      </c>
      <c r="X582" s="7">
        <f>VLOOKUP(H582,'Relevé T2_2019'!A2:L837,11,TRUE)</f>
        <v>2086</v>
      </c>
      <c r="Y582" s="60">
        <f>VLOOKUP(H582,Feuil1!A2:Q837,11,TRUE)</f>
        <v>2428</v>
      </c>
      <c r="Z582" s="60">
        <f t="shared" si="29"/>
        <v>7222</v>
      </c>
      <c r="AA582" s="14">
        <v>2707</v>
      </c>
      <c r="AB582" s="14">
        <f>VLOOKUP(H582,'Relevé T2_2019'!A2:L837,12,TRUE)</f>
        <v>346.6666666667</v>
      </c>
      <c r="AC582" s="56">
        <f>VLOOKUP(H582,Feuil1!A2:Q837,12,TRUE)</f>
        <v>-9.5380029806259398E-2</v>
      </c>
    </row>
    <row r="583" spans="1:29" ht="27.6" x14ac:dyDescent="0.25">
      <c r="A583" s="5" t="s">
        <v>26</v>
      </c>
      <c r="B583" s="5" t="str">
        <f>VLOOKUP(C583,'Correspondance DEP_REGION'!1:102,2,FALSE)</f>
        <v>NOUVELLE AQUITAINE</v>
      </c>
      <c r="C583" s="5" t="s">
        <v>27</v>
      </c>
      <c r="D583" s="6" t="s">
        <v>28</v>
      </c>
      <c r="E583" s="6" t="s">
        <v>609</v>
      </c>
      <c r="F583" s="6" t="s">
        <v>496</v>
      </c>
      <c r="G583" s="5" t="s">
        <v>619</v>
      </c>
      <c r="H583" s="23">
        <v>26170035500017</v>
      </c>
      <c r="I583" s="5" t="s">
        <v>18</v>
      </c>
      <c r="J583" s="5" t="s">
        <v>19</v>
      </c>
      <c r="K583" s="5"/>
      <c r="L583" s="53">
        <f>VLOOKUP(H583,Feuil1!A2:Q837,5,TRUE)</f>
        <v>3342</v>
      </c>
      <c r="M583" s="5">
        <f>VLOOKUP(H583,Feuil1!A2:Q837,6,TRUE)</f>
        <v>2675</v>
      </c>
      <c r="N583" s="49">
        <f>VLOOKUP(H583,Feuil1!A2:Q837,7,TRUE)</f>
        <v>0.8004</v>
      </c>
      <c r="O583" s="7" t="str">
        <f>VLOOKUP(H583,Feuil1!A2:Q837,4,TRUE)</f>
        <v>0</v>
      </c>
      <c r="P583" s="7">
        <v>1765</v>
      </c>
      <c r="Q583" s="7">
        <v>0</v>
      </c>
      <c r="R583" s="49">
        <f>VLOOKUP(H583,'Relevé T2_2019'!A2:G835,7,TRUE)</f>
        <v>0.46229999999999999</v>
      </c>
      <c r="S583" s="8">
        <v>0</v>
      </c>
      <c r="T583" s="8">
        <f>VLOOKUP(H583,'Relevé T4_2018'!A2:G835,7,TRUE)</f>
        <v>0</v>
      </c>
      <c r="U583" s="8">
        <f t="shared" si="27"/>
        <v>0</v>
      </c>
      <c r="V583" s="8">
        <f t="shared" si="28"/>
        <v>0.8004</v>
      </c>
      <c r="W583" s="7">
        <v>2248</v>
      </c>
      <c r="X583" s="7">
        <f>VLOOKUP(H583,'Relevé T2_2019'!A2:L837,11,TRUE)</f>
        <v>1867</v>
      </c>
      <c r="Y583" s="60">
        <f>VLOOKUP(H583,Feuil1!A2:Q837,11,TRUE)</f>
        <v>2069</v>
      </c>
      <c r="Z583" s="60">
        <f t="shared" si="29"/>
        <v>6184</v>
      </c>
      <c r="AA583" s="14">
        <v>2247</v>
      </c>
      <c r="AB583" s="14">
        <f>VLOOKUP(H583,'Relevé T2_2019'!A2:L837,12,TRUE)</f>
        <v>3.9532294000000003E-2</v>
      </c>
      <c r="AC583" s="56">
        <f>VLOOKUP(H583,Feuil1!A2:Q837,12,TRUE)</f>
        <v>-0.22654205607476599</v>
      </c>
    </row>
    <row r="584" spans="1:29" x14ac:dyDescent="0.25">
      <c r="A584" s="5" t="s">
        <v>26</v>
      </c>
      <c r="B584" s="5" t="str">
        <f>VLOOKUP(C584,'Correspondance DEP_REGION'!1:102,2,FALSE)</f>
        <v>NOUVELLE AQUITAINE</v>
      </c>
      <c r="C584" s="5" t="s">
        <v>637</v>
      </c>
      <c r="D584" s="6" t="s">
        <v>638</v>
      </c>
      <c r="E584" s="6" t="s">
        <v>647</v>
      </c>
      <c r="F584" s="6" t="s">
        <v>648</v>
      </c>
      <c r="G584" s="5" t="s">
        <v>649</v>
      </c>
      <c r="H584" s="23">
        <v>26192750300019</v>
      </c>
      <c r="I584" s="5" t="s">
        <v>50</v>
      </c>
      <c r="J584" s="5" t="s">
        <v>19</v>
      </c>
      <c r="K584" s="5"/>
      <c r="L584" s="53">
        <f>VLOOKUP(H584,Feuil1!A2:Q837,5,TRUE)</f>
        <v>3119</v>
      </c>
      <c r="M584" s="5">
        <f>VLOOKUP(H584,Feuil1!A2:Q837,6,TRUE)</f>
        <v>3119</v>
      </c>
      <c r="N584" s="49">
        <f>VLOOKUP(H584,Feuil1!A2:Q837,7,TRUE)</f>
        <v>1</v>
      </c>
      <c r="O584" s="7" t="str">
        <f>VLOOKUP(H584,Feuil1!A2:Q837,4,TRUE)</f>
        <v>1</v>
      </c>
      <c r="P584" s="7">
        <v>1770</v>
      </c>
      <c r="Q584" s="7">
        <v>1770</v>
      </c>
      <c r="R584" s="49">
        <f>VLOOKUP(H584,'Relevé T2_2019'!A2:G835,7,TRUE)</f>
        <v>0.99939999999999996</v>
      </c>
      <c r="S584" s="8">
        <v>1</v>
      </c>
      <c r="T584" s="8">
        <f>VLOOKUP(H584,'Relevé T4_2018'!A2:G835,7,TRUE)</f>
        <v>1</v>
      </c>
      <c r="U584" s="8">
        <f t="shared" si="27"/>
        <v>0</v>
      </c>
      <c r="V584" s="8">
        <f t="shared" si="28"/>
        <v>0</v>
      </c>
      <c r="W584" s="7">
        <v>1964</v>
      </c>
      <c r="X584" s="7">
        <f>VLOOKUP(H584,'Relevé T2_2019'!A2:L837,11,TRUE)</f>
        <v>1686</v>
      </c>
      <c r="Y584" s="60">
        <f>VLOOKUP(H584,Feuil1!A2:Q837,11,TRUE)</f>
        <v>1775</v>
      </c>
      <c r="Z584" s="60">
        <f t="shared" si="29"/>
        <v>5425</v>
      </c>
      <c r="AA584" s="14">
        <v>0.10960451977401101</v>
      </c>
      <c r="AB584" s="14">
        <f>VLOOKUP(H584,'Relevé T2_2019'!A2:L837,12,TRUE)</f>
        <v>-0.46780303029999998</v>
      </c>
      <c r="AC584" s="56">
        <f>VLOOKUP(H584,Feuil1!A2:Q837,12,TRUE)</f>
        <v>-0.43090734209682602</v>
      </c>
    </row>
    <row r="585" spans="1:29" x14ac:dyDescent="0.25">
      <c r="A585" s="5" t="s">
        <v>26</v>
      </c>
      <c r="B585" s="5" t="str">
        <f>VLOOKUP(C585,'Correspondance DEP_REGION'!1:102,2,FALSE)</f>
        <v>NOUVELLE AQUITAINE</v>
      </c>
      <c r="C585" s="5" t="s">
        <v>637</v>
      </c>
      <c r="D585" s="6" t="s">
        <v>638</v>
      </c>
      <c r="E585" s="6" t="s">
        <v>650</v>
      </c>
      <c r="F585" s="6" t="s">
        <v>527</v>
      </c>
      <c r="G585" s="5" t="s">
        <v>651</v>
      </c>
      <c r="H585" s="23">
        <v>26192760200035</v>
      </c>
      <c r="I585" s="5" t="s">
        <v>65</v>
      </c>
      <c r="J585" s="5"/>
      <c r="K585" s="5"/>
      <c r="L585" s="53">
        <f>VLOOKUP(H585,Feuil1!A2:Q837,5,TRUE)</f>
        <v>18</v>
      </c>
      <c r="M585" s="5">
        <f>VLOOKUP(H585,Feuil1!A2:Q837,6,TRUE)</f>
        <v>18</v>
      </c>
      <c r="N585" s="49">
        <f>VLOOKUP(H585,Feuil1!A2:Q837,7,TRUE)</f>
        <v>1</v>
      </c>
      <c r="O585" s="7" t="str">
        <f>VLOOKUP(H585,Feuil1!A2:Q837,4,TRUE)</f>
        <v>1</v>
      </c>
      <c r="P585" s="7">
        <v>14</v>
      </c>
      <c r="Q585" s="7">
        <v>14</v>
      </c>
      <c r="R585" s="49">
        <f>VLOOKUP(H585,'Relevé T2_2019'!A2:G835,7,TRUE)</f>
        <v>1</v>
      </c>
      <c r="S585" s="8">
        <v>1</v>
      </c>
      <c r="T585" s="8">
        <f>VLOOKUP(H585,'Relevé T4_2018'!A2:G835,7,TRUE)</f>
        <v>1</v>
      </c>
      <c r="U585" s="8">
        <f t="shared" si="27"/>
        <v>0</v>
      </c>
      <c r="V585" s="8">
        <f t="shared" si="28"/>
        <v>0</v>
      </c>
      <c r="W585" s="7">
        <v>600</v>
      </c>
      <c r="X585" s="7">
        <f>VLOOKUP(H585,'Relevé T2_2019'!A2:L837,11,TRUE)</f>
        <v>415</v>
      </c>
      <c r="Y585" s="60">
        <f>VLOOKUP(H585,Feuil1!A2:Q837,11,TRUE)</f>
        <v>570</v>
      </c>
      <c r="Z585" s="60">
        <f t="shared" si="29"/>
        <v>1585</v>
      </c>
      <c r="AA585" s="14">
        <v>41.857142857142897</v>
      </c>
      <c r="AB585" s="14">
        <f>VLOOKUP(H585,'Relevé T2_2019'!A2:L837,12,TRUE)</f>
        <v>13.8214285714</v>
      </c>
      <c r="AC585" s="56">
        <f>VLOOKUP(H585,Feuil1!A2:Q837,12,TRUE)</f>
        <v>30.6666666666667</v>
      </c>
    </row>
    <row r="586" spans="1:29" x14ac:dyDescent="0.25">
      <c r="A586" s="5" t="s">
        <v>26</v>
      </c>
      <c r="B586" s="5" t="str">
        <f>VLOOKUP(C586,'Correspondance DEP_REGION'!1:102,2,FALSE)</f>
        <v>NOUVELLE AQUITAINE</v>
      </c>
      <c r="C586" s="5" t="s">
        <v>637</v>
      </c>
      <c r="D586" s="6" t="s">
        <v>638</v>
      </c>
      <c r="E586" s="6" t="s">
        <v>639</v>
      </c>
      <c r="F586" s="6" t="s">
        <v>640</v>
      </c>
      <c r="G586" s="5" t="s">
        <v>641</v>
      </c>
      <c r="H586" s="23">
        <v>26190280300012</v>
      </c>
      <c r="I586" s="5" t="s">
        <v>65</v>
      </c>
      <c r="J586" s="5"/>
      <c r="K586" s="5"/>
      <c r="L586" s="53">
        <f>VLOOKUP(H586,Feuil1!A2:Q837,5,TRUE)</f>
        <v>1125</v>
      </c>
      <c r="M586" s="5">
        <f>VLOOKUP(H586,Feuil1!A2:Q837,6,TRUE)</f>
        <v>1114</v>
      </c>
      <c r="N586" s="49">
        <f>VLOOKUP(H586,Feuil1!A2:Q837,7,TRUE)</f>
        <v>0.99019999999999997</v>
      </c>
      <c r="O586" s="7" t="str">
        <f>VLOOKUP(H586,Feuil1!A2:Q837,4,TRUE)</f>
        <v>1</v>
      </c>
      <c r="P586" s="7">
        <v>745</v>
      </c>
      <c r="Q586" s="7">
        <v>738</v>
      </c>
      <c r="R586" s="49">
        <f>VLOOKUP(H586,'Relevé T2_2019'!A2:G835,7,TRUE)</f>
        <v>0.99439999999999995</v>
      </c>
      <c r="S586" s="8">
        <v>0.99060402684563797</v>
      </c>
      <c r="T586" s="8">
        <f>VLOOKUP(H586,'Relevé T4_2018'!A2:G835,7,TRUE)</f>
        <v>0.96774193548387111</v>
      </c>
      <c r="U586" s="8">
        <f t="shared" si="27"/>
        <v>2.2862091361766868E-2</v>
      </c>
      <c r="V586" s="8">
        <f t="shared" si="28"/>
        <v>2.2458064516128862E-2</v>
      </c>
      <c r="W586" s="7">
        <v>550</v>
      </c>
      <c r="X586" s="7">
        <f>VLOOKUP(H586,'Relevé T2_2019'!A2:L837,11,TRUE)</f>
        <v>475</v>
      </c>
      <c r="Y586" s="60">
        <f>VLOOKUP(H586,Feuil1!A2:Q837,11,TRUE)</f>
        <v>527</v>
      </c>
      <c r="Z586" s="60">
        <f t="shared" si="29"/>
        <v>1552</v>
      </c>
      <c r="AA586" s="14">
        <v>-0.25474254742547398</v>
      </c>
      <c r="AB586" s="14">
        <f>VLOOKUP(H586,'Relevé T2_2019'!A2:L837,12,TRUE)</f>
        <v>-0.55315145809999999</v>
      </c>
      <c r="AC586" s="56">
        <f>VLOOKUP(H586,Feuil1!A2:Q837,12,TRUE)</f>
        <v>-0.52692998204667896</v>
      </c>
    </row>
    <row r="587" spans="1:29" x14ac:dyDescent="0.25">
      <c r="A587" s="5" t="s">
        <v>26</v>
      </c>
      <c r="B587" s="5" t="str">
        <f>VLOOKUP(C587,'Correspondance DEP_REGION'!1:102,2,FALSE)</f>
        <v>NOUVELLE AQUITAINE</v>
      </c>
      <c r="C587" s="5" t="s">
        <v>637</v>
      </c>
      <c r="D587" s="6" t="s">
        <v>638</v>
      </c>
      <c r="E587" s="6" t="s">
        <v>644</v>
      </c>
      <c r="F587" s="6" t="s">
        <v>268</v>
      </c>
      <c r="G587" s="5" t="s">
        <v>645</v>
      </c>
      <c r="H587" s="23">
        <v>26190610100033</v>
      </c>
      <c r="I587" s="5" t="s">
        <v>65</v>
      </c>
      <c r="J587" s="5"/>
      <c r="K587" s="5"/>
      <c r="L587" s="53">
        <f>VLOOKUP(H587,Feuil1!A2:Q837,5,TRUE)</f>
        <v>141</v>
      </c>
      <c r="M587" s="5">
        <f>VLOOKUP(H587,Feuil1!A2:Q837,6,TRUE)</f>
        <v>90</v>
      </c>
      <c r="N587" s="49">
        <f>VLOOKUP(H587,Feuil1!A2:Q837,7,TRUE)</f>
        <v>0.63829999999999998</v>
      </c>
      <c r="O587" s="7" t="str">
        <f>VLOOKUP(H587,Feuil1!A2:Q837,4,TRUE)</f>
        <v>1</v>
      </c>
      <c r="P587" s="7">
        <v>80</v>
      </c>
      <c r="Q587" s="7">
        <v>29</v>
      </c>
      <c r="R587" s="49">
        <f>VLOOKUP(H587,'Relevé T2_2019'!A2:G835,7,TRUE)</f>
        <v>0.60219999999999996</v>
      </c>
      <c r="S587" s="8">
        <v>0.36249999999999999</v>
      </c>
      <c r="T587" s="8">
        <f>VLOOKUP(H587,'Relevé T4_2018'!A2:G835,7,TRUE)</f>
        <v>0.41714285714285704</v>
      </c>
      <c r="U587" s="8">
        <f t="shared" si="27"/>
        <v>-5.4642857142857049E-2</v>
      </c>
      <c r="V587" s="8">
        <f t="shared" si="28"/>
        <v>0.22115714285714294</v>
      </c>
      <c r="W587" s="7">
        <v>726</v>
      </c>
      <c r="X587" s="7">
        <f>VLOOKUP(H587,'Relevé T2_2019'!A2:L837,11,TRUE)</f>
        <v>635</v>
      </c>
      <c r="Y587" s="60">
        <f>VLOOKUP(H587,Feuil1!A2:Q837,11,TRUE)</f>
        <v>648</v>
      </c>
      <c r="Z587" s="60">
        <f t="shared" si="29"/>
        <v>2009</v>
      </c>
      <c r="AA587" s="14">
        <v>24.034482758620701</v>
      </c>
      <c r="AB587" s="14">
        <f>VLOOKUP(H587,'Relevé T2_2019'!A2:L837,12,TRUE)</f>
        <v>10.339285714300001</v>
      </c>
      <c r="AC587" s="56">
        <f>VLOOKUP(H587,Feuil1!A2:Q837,12,TRUE)</f>
        <v>6.2</v>
      </c>
    </row>
    <row r="588" spans="1:29" x14ac:dyDescent="0.25">
      <c r="A588" s="5" t="s">
        <v>26</v>
      </c>
      <c r="B588" s="5" t="str">
        <f>VLOOKUP(C588,'Correspondance DEP_REGION'!1:102,2,FALSE)</f>
        <v>NOUVELLE AQUITAINE</v>
      </c>
      <c r="C588" s="5" t="s">
        <v>637</v>
      </c>
      <c r="D588" s="6" t="s">
        <v>638</v>
      </c>
      <c r="E588" s="6" t="s">
        <v>644</v>
      </c>
      <c r="F588" s="6" t="s">
        <v>194</v>
      </c>
      <c r="G588" s="5" t="s">
        <v>646</v>
      </c>
      <c r="H588" s="23">
        <v>26192720600019</v>
      </c>
      <c r="I588" s="5" t="s">
        <v>18</v>
      </c>
      <c r="J588" s="5" t="s">
        <v>19</v>
      </c>
      <c r="K588" s="5"/>
      <c r="L588" s="53">
        <f>VLOOKUP(H588,Feuil1!A2:Q837,5,TRUE)</f>
        <v>5315</v>
      </c>
      <c r="M588" s="5">
        <f>VLOOKUP(H588,Feuil1!A2:Q837,6,TRUE)</f>
        <v>3</v>
      </c>
      <c r="N588" s="49">
        <f>VLOOKUP(H588,Feuil1!A2:Q837,7,TRUE)</f>
        <v>5.9999999999999995E-4</v>
      </c>
      <c r="O588" s="7" t="str">
        <f>VLOOKUP(H588,Feuil1!A2:Q837,4,TRUE)</f>
        <v>0</v>
      </c>
      <c r="P588" s="7">
        <v>5798</v>
      </c>
      <c r="Q588" s="7">
        <v>3</v>
      </c>
      <c r="R588" s="49">
        <f>VLOOKUP(H588,'Relevé T2_2019'!A2:G835,7,TRUE)</f>
        <v>6.9999999999999999E-4</v>
      </c>
      <c r="S588" s="8">
        <v>5.1741979993101105E-4</v>
      </c>
      <c r="T588" s="8">
        <f>VLOOKUP(H588,'Relevé T4_2018'!A2:G835,7,TRUE)</f>
        <v>4.3579314352120904E-4</v>
      </c>
      <c r="U588" s="8">
        <f t="shared" si="27"/>
        <v>8.1626656409802009E-5</v>
      </c>
      <c r="V588" s="8">
        <f t="shared" si="28"/>
        <v>1.642068564787909E-4</v>
      </c>
      <c r="W588" s="7">
        <v>3504</v>
      </c>
      <c r="X588" s="7">
        <f>VLOOKUP(H588,'Relevé T2_2019'!A2:L837,11,TRUE)</f>
        <v>2919</v>
      </c>
      <c r="Y588" s="60">
        <f>VLOOKUP(H588,Feuil1!A2:Q837,11,TRUE)</f>
        <v>3160</v>
      </c>
      <c r="Z588" s="60">
        <f t="shared" si="29"/>
        <v>9583</v>
      </c>
      <c r="AA588" s="14">
        <v>1167</v>
      </c>
      <c r="AB588" s="14">
        <f>VLOOKUP(H588,'Relevé T2_2019'!A2:L837,12,TRUE)</f>
        <v>728.75</v>
      </c>
      <c r="AC588" s="56">
        <f>VLOOKUP(H588,Feuil1!A2:Q837,12,TRUE)</f>
        <v>1052.3333333333301</v>
      </c>
    </row>
    <row r="589" spans="1:29" x14ac:dyDescent="0.25">
      <c r="A589" s="5" t="s">
        <v>26</v>
      </c>
      <c r="B589" s="5" t="str">
        <f>VLOOKUP(C589,'Correspondance DEP_REGION'!1:102,2,FALSE)</f>
        <v>NOUVELLE AQUITAINE</v>
      </c>
      <c r="C589" s="5" t="s">
        <v>637</v>
      </c>
      <c r="D589" s="6" t="s">
        <v>638</v>
      </c>
      <c r="E589" s="6" t="s">
        <v>642</v>
      </c>
      <c r="F589" s="6" t="s">
        <v>251</v>
      </c>
      <c r="G589" s="5" t="s">
        <v>643</v>
      </c>
      <c r="H589" s="23">
        <v>26190310800015</v>
      </c>
      <c r="I589" s="5" t="s">
        <v>18</v>
      </c>
      <c r="J589" s="5" t="s">
        <v>19</v>
      </c>
      <c r="K589" s="5"/>
      <c r="L589" s="53">
        <f>VLOOKUP(H589,Feuil1!A2:Q837,5,TRUE)</f>
        <v>7279</v>
      </c>
      <c r="M589" s="5">
        <f>VLOOKUP(H589,Feuil1!A2:Q837,6,TRUE)</f>
        <v>2772</v>
      </c>
      <c r="N589" s="49">
        <f>VLOOKUP(H589,Feuil1!A2:Q837,7,TRUE)</f>
        <v>0.38080000000000003</v>
      </c>
      <c r="O589" s="7" t="str">
        <f>VLOOKUP(H589,Feuil1!A2:Q837,4,TRUE)</f>
        <v>0</v>
      </c>
      <c r="P589" s="7">
        <v>2588</v>
      </c>
      <c r="Q589" s="7">
        <v>0</v>
      </c>
      <c r="R589" s="49">
        <f>VLOOKUP(H589,'Relevé T2_2019'!A2:G835,7,TRUE)</f>
        <v>4.5400000000000003E-2</v>
      </c>
      <c r="S589" s="8">
        <v>0</v>
      </c>
      <c r="T589" s="8">
        <f>VLOOKUP(H589,'Relevé T4_2018'!A2:G835,7,TRUE)</f>
        <v>0</v>
      </c>
      <c r="U589" s="8">
        <f t="shared" si="27"/>
        <v>0</v>
      </c>
      <c r="V589" s="8">
        <f t="shared" si="28"/>
        <v>0.38080000000000003</v>
      </c>
      <c r="W589" s="7">
        <v>5925</v>
      </c>
      <c r="X589" s="7">
        <f>VLOOKUP(H589,'Relevé T2_2019'!A2:L837,11,TRUE)</f>
        <v>5040</v>
      </c>
      <c r="Y589" s="60">
        <f>VLOOKUP(H589,Feuil1!A2:Q837,11,TRUE)</f>
        <v>5488</v>
      </c>
      <c r="Z589" s="60">
        <f t="shared" si="29"/>
        <v>16453</v>
      </c>
      <c r="AA589" s="14">
        <v>5924</v>
      </c>
      <c r="AB589" s="14">
        <f>VLOOKUP(H589,'Relevé T2_2019'!A2:L837,12,TRUE)</f>
        <v>13.651162790700001</v>
      </c>
      <c r="AC589" s="56">
        <f>VLOOKUP(H589,Feuil1!A2:Q837,12,TRUE)</f>
        <v>0.97979797979798</v>
      </c>
    </row>
    <row r="590" spans="1:29" x14ac:dyDescent="0.25">
      <c r="A590" s="5" t="s">
        <v>26</v>
      </c>
      <c r="B590" s="5" t="str">
        <f>VLOOKUP(C590,'Correspondance DEP_REGION'!1:102,2,FALSE)</f>
        <v>NOUVELLE AQUITAINE</v>
      </c>
      <c r="C590" s="5" t="s">
        <v>693</v>
      </c>
      <c r="D590" s="6" t="s">
        <v>694</v>
      </c>
      <c r="E590" s="6" t="s">
        <v>695</v>
      </c>
      <c r="F590" s="6" t="s">
        <v>696</v>
      </c>
      <c r="G590" s="5" t="s">
        <v>697</v>
      </c>
      <c r="H590" s="23">
        <v>26230080900015</v>
      </c>
      <c r="I590" s="5" t="s">
        <v>50</v>
      </c>
      <c r="J590" s="5" t="s">
        <v>19</v>
      </c>
      <c r="K590" s="5"/>
      <c r="L590" s="53">
        <f>VLOOKUP(H590,Feuil1!A2:Q837,5,TRUE)</f>
        <v>2424</v>
      </c>
      <c r="M590" s="5">
        <f>VLOOKUP(H590,Feuil1!A2:Q837,6,TRUE)</f>
        <v>2424</v>
      </c>
      <c r="N590" s="49">
        <f>VLOOKUP(H590,Feuil1!A2:Q837,7,TRUE)</f>
        <v>1</v>
      </c>
      <c r="O590" s="7" t="str">
        <f>VLOOKUP(H590,Feuil1!A2:Q837,4,TRUE)</f>
        <v>1</v>
      </c>
      <c r="P590" s="7">
        <v>1407</v>
      </c>
      <c r="Q590" s="7">
        <v>1407</v>
      </c>
      <c r="R590" s="49">
        <f>VLOOKUP(H590,'Relevé T2_2019'!A2:G835,7,TRUE)</f>
        <v>0.99960000000000004</v>
      </c>
      <c r="S590" s="8">
        <v>1</v>
      </c>
      <c r="T590" s="8">
        <f>VLOOKUP(H590,'Relevé T4_2018'!A2:G835,7,TRUE)</f>
        <v>0.99922869263401504</v>
      </c>
      <c r="U590" s="8">
        <f t="shared" si="27"/>
        <v>7.7130736598496341E-4</v>
      </c>
      <c r="V590" s="8">
        <f t="shared" si="28"/>
        <v>7.7130736598496341E-4</v>
      </c>
      <c r="W590" s="7">
        <v>1441</v>
      </c>
      <c r="X590" s="7">
        <f>VLOOKUP(H590,'Relevé T2_2019'!A2:L837,11,TRUE)</f>
        <v>1149</v>
      </c>
      <c r="Y590" s="60">
        <f>VLOOKUP(H590,Feuil1!A2:Q837,11,TRUE)</f>
        <v>1075</v>
      </c>
      <c r="Z590" s="60">
        <f t="shared" si="29"/>
        <v>3665</v>
      </c>
      <c r="AA590" s="14">
        <v>2.4164889836531599E-2</v>
      </c>
      <c r="AB590" s="14">
        <f>VLOOKUP(H590,'Relevé T2_2019'!A2:L837,12,TRUE)</f>
        <v>-0.53330625509999996</v>
      </c>
      <c r="AC590" s="56">
        <f>VLOOKUP(H590,Feuil1!A2:Q837,12,TRUE)</f>
        <v>-0.55651815181518105</v>
      </c>
    </row>
    <row r="591" spans="1:29" x14ac:dyDescent="0.25">
      <c r="A591" s="5" t="s">
        <v>26</v>
      </c>
      <c r="B591" s="5" t="str">
        <f>VLOOKUP(C591,'Correspondance DEP_REGION'!1:102,2,FALSE)</f>
        <v>NOUVELLE AQUITAINE</v>
      </c>
      <c r="C591" s="5" t="s">
        <v>693</v>
      </c>
      <c r="D591" s="6" t="s">
        <v>694</v>
      </c>
      <c r="E591" s="6" t="s">
        <v>695</v>
      </c>
      <c r="F591" s="6" t="s">
        <v>63</v>
      </c>
      <c r="G591" s="5" t="s">
        <v>698</v>
      </c>
      <c r="H591" s="23">
        <v>26230300100016</v>
      </c>
      <c r="I591" s="5" t="s">
        <v>50</v>
      </c>
      <c r="J591" s="5"/>
      <c r="K591" s="5"/>
      <c r="L591" s="53">
        <f>VLOOKUP(H591,Feuil1!A2:Q837,5,TRUE)</f>
        <v>1733</v>
      </c>
      <c r="M591" s="5">
        <f>VLOOKUP(H591,Feuil1!A2:Q837,6,TRUE)</f>
        <v>1706</v>
      </c>
      <c r="N591" s="49">
        <f>VLOOKUP(H591,Feuil1!A2:Q837,7,TRUE)</f>
        <v>0.98440000000000005</v>
      </c>
      <c r="O591" s="7" t="str">
        <f>VLOOKUP(H591,Feuil1!A2:Q837,4,TRUE)</f>
        <v>1</v>
      </c>
      <c r="P591" s="7">
        <v>1312</v>
      </c>
      <c r="Q591" s="7">
        <v>1312</v>
      </c>
      <c r="R591" s="49">
        <f>VLOOKUP(H591,'Relevé T2_2019'!A2:G835,7,TRUE)</f>
        <v>0.99390000000000001</v>
      </c>
      <c r="S591" s="8">
        <v>1</v>
      </c>
      <c r="T591" s="8">
        <f>VLOOKUP(H591,'Relevé T4_2018'!A2:G835,7,TRUE)</f>
        <v>0.91224018475750612</v>
      </c>
      <c r="U591" s="8">
        <f t="shared" si="27"/>
        <v>8.7759815242493877E-2</v>
      </c>
      <c r="V591" s="8">
        <f t="shared" si="28"/>
        <v>7.215981524249393E-2</v>
      </c>
      <c r="W591" s="7">
        <v>792</v>
      </c>
      <c r="X591" s="7">
        <f>VLOOKUP(H591,'Relevé T2_2019'!A2:L837,11,TRUE)</f>
        <v>702</v>
      </c>
      <c r="Y591" s="60">
        <f>VLOOKUP(H591,Feuil1!A2:Q837,11,TRUE)</f>
        <v>708</v>
      </c>
      <c r="Z591" s="60">
        <f t="shared" si="29"/>
        <v>2202</v>
      </c>
      <c r="AA591" s="14">
        <v>-0.396341463414634</v>
      </c>
      <c r="AB591" s="14">
        <f>VLOOKUP(H591,'Relevé T2_2019'!A2:L837,12,TRUE)</f>
        <v>-0.57195121950000005</v>
      </c>
      <c r="AC591" s="56">
        <f>VLOOKUP(H591,Feuil1!A2:Q837,12,TRUE)</f>
        <v>-0.58499413833528702</v>
      </c>
    </row>
    <row r="592" spans="1:29" x14ac:dyDescent="0.25">
      <c r="A592" s="5" t="s">
        <v>26</v>
      </c>
      <c r="B592" s="5" t="str">
        <f>VLOOKUP(C592,'Correspondance DEP_REGION'!1:102,2,FALSE)</f>
        <v>NOUVELLE AQUITAINE</v>
      </c>
      <c r="C592" s="5" t="s">
        <v>693</v>
      </c>
      <c r="D592" s="6" t="s">
        <v>694</v>
      </c>
      <c r="E592" s="6" t="s">
        <v>695</v>
      </c>
      <c r="F592" s="6" t="s">
        <v>380</v>
      </c>
      <c r="G592" s="5" t="s">
        <v>699</v>
      </c>
      <c r="H592" s="23">
        <v>26230763000018</v>
      </c>
      <c r="I592" s="5" t="s">
        <v>65</v>
      </c>
      <c r="J592" s="5"/>
      <c r="K592" s="5"/>
      <c r="L592" s="53">
        <f>VLOOKUP(H592,Feuil1!A2:Q837,5,TRUE)</f>
        <v>615</v>
      </c>
      <c r="M592" s="5">
        <f>VLOOKUP(H592,Feuil1!A2:Q837,6,TRUE)</f>
        <v>615</v>
      </c>
      <c r="N592" s="49">
        <f>VLOOKUP(H592,Feuil1!A2:Q837,7,TRUE)</f>
        <v>1</v>
      </c>
      <c r="O592" s="7" t="str">
        <f>VLOOKUP(H592,Feuil1!A2:Q837,4,TRUE)</f>
        <v>1</v>
      </c>
      <c r="P592" s="7">
        <v>172</v>
      </c>
      <c r="Q592" s="7">
        <v>172</v>
      </c>
      <c r="R592" s="49">
        <f>VLOOKUP(H592,'Relevé T2_2019'!A2:G835,7,TRUE)</f>
        <v>1</v>
      </c>
      <c r="S592" s="8">
        <v>1</v>
      </c>
      <c r="T592" s="8">
        <f>VLOOKUP(H592,'Relevé T4_2018'!A2:G835,7,TRUE)</f>
        <v>0.99571734475374707</v>
      </c>
      <c r="U592" s="8">
        <f t="shared" si="27"/>
        <v>4.282655246252931E-3</v>
      </c>
      <c r="V592" s="8">
        <f t="shared" si="28"/>
        <v>4.282655246252931E-3</v>
      </c>
      <c r="W592" s="7">
        <v>690</v>
      </c>
      <c r="X592" s="7">
        <f>VLOOKUP(H592,'Relevé T2_2019'!A2:L837,11,TRUE)</f>
        <v>621</v>
      </c>
      <c r="Y592" s="60">
        <f>VLOOKUP(H592,Feuil1!A2:Q837,11,TRUE)</f>
        <v>669</v>
      </c>
      <c r="Z592" s="60">
        <f t="shared" si="29"/>
        <v>1980</v>
      </c>
      <c r="AA592" s="14">
        <v>3.0116279069767402</v>
      </c>
      <c r="AB592" s="14">
        <f>VLOOKUP(H592,'Relevé T2_2019'!A2:L837,12,TRUE)</f>
        <v>-0.14344827590000001</v>
      </c>
      <c r="AC592" s="56">
        <f>VLOOKUP(H592,Feuil1!A2:Q837,12,TRUE)</f>
        <v>8.7804878048780594E-2</v>
      </c>
    </row>
    <row r="593" spans="1:29" x14ac:dyDescent="0.25">
      <c r="A593" s="5" t="s">
        <v>26</v>
      </c>
      <c r="B593" s="5" t="str">
        <f>VLOOKUP(C593,'Correspondance DEP_REGION'!1:102,2,FALSE)</f>
        <v>NOUVELLE AQUITAINE</v>
      </c>
      <c r="C593" s="5" t="s">
        <v>693</v>
      </c>
      <c r="D593" s="6" t="s">
        <v>694</v>
      </c>
      <c r="E593" s="6" t="s">
        <v>695</v>
      </c>
      <c r="F593" s="6" t="s">
        <v>701</v>
      </c>
      <c r="G593" s="5" t="s">
        <v>702</v>
      </c>
      <c r="H593" s="23">
        <v>26231760500018</v>
      </c>
      <c r="I593" s="5" t="s">
        <v>65</v>
      </c>
      <c r="J593" s="5"/>
      <c r="K593" s="5"/>
      <c r="L593" s="53">
        <f>VLOOKUP(H593,Feuil1!A2:Q837,5,TRUE)</f>
        <v>1009</v>
      </c>
      <c r="M593" s="5">
        <f>VLOOKUP(H593,Feuil1!A2:Q837,6,TRUE)</f>
        <v>1007</v>
      </c>
      <c r="N593" s="49">
        <f>VLOOKUP(H593,Feuil1!A2:Q837,7,TRUE)</f>
        <v>0.998</v>
      </c>
      <c r="O593" s="7" t="str">
        <f>VLOOKUP(H593,Feuil1!A2:Q837,4,TRUE)</f>
        <v>1</v>
      </c>
      <c r="P593" s="7">
        <v>481</v>
      </c>
      <c r="Q593" s="7">
        <v>481</v>
      </c>
      <c r="R593" s="49">
        <f>VLOOKUP(H593,'Relevé T2_2019'!A2:G835,7,TRUE)</f>
        <v>1</v>
      </c>
      <c r="S593" s="8">
        <v>1</v>
      </c>
      <c r="T593" s="8">
        <f>VLOOKUP(H593,'Relevé T4_2018'!A2:G835,7,TRUE)</f>
        <v>1</v>
      </c>
      <c r="U593" s="8">
        <f t="shared" si="27"/>
        <v>0</v>
      </c>
      <c r="V593" s="8">
        <f t="shared" si="28"/>
        <v>-2.0000000000000018E-3</v>
      </c>
      <c r="W593" s="7">
        <v>611</v>
      </c>
      <c r="X593" s="7">
        <f>VLOOKUP(H593,'Relevé T2_2019'!A2:L837,11,TRUE)</f>
        <v>603</v>
      </c>
      <c r="Y593" s="60">
        <f>VLOOKUP(H593,Feuil1!A2:Q837,11,TRUE)</f>
        <v>591</v>
      </c>
      <c r="Z593" s="60">
        <f t="shared" si="29"/>
        <v>1805</v>
      </c>
      <c r="AA593" s="14">
        <v>0.27027027027027001</v>
      </c>
      <c r="AB593" s="14">
        <f>VLOOKUP(H593,'Relevé T2_2019'!A2:L837,12,TRUE)</f>
        <v>-0.38967611340000002</v>
      </c>
      <c r="AC593" s="56">
        <f>VLOOKUP(H593,Feuil1!A2:Q837,12,TRUE)</f>
        <v>-0.413108242303873</v>
      </c>
    </row>
    <row r="594" spans="1:29" x14ac:dyDescent="0.25">
      <c r="A594" s="5" t="s">
        <v>26</v>
      </c>
      <c r="B594" s="5" t="str">
        <f>VLOOKUP(C594,'Correspondance DEP_REGION'!1:102,2,FALSE)</f>
        <v>NOUVELLE AQUITAINE</v>
      </c>
      <c r="C594" s="5" t="s">
        <v>693</v>
      </c>
      <c r="D594" s="6" t="s">
        <v>694</v>
      </c>
      <c r="E594" s="6" t="s">
        <v>695</v>
      </c>
      <c r="F594" s="6" t="s">
        <v>623</v>
      </c>
      <c r="G594" s="5" t="s">
        <v>703</v>
      </c>
      <c r="H594" s="23">
        <v>26232470000018</v>
      </c>
      <c r="I594" s="5" t="s">
        <v>50</v>
      </c>
      <c r="J594" s="5" t="s">
        <v>19</v>
      </c>
      <c r="K594" s="5"/>
      <c r="L594" s="53">
        <f>VLOOKUP(H594,Feuil1!A2:Q837,5,TRUE)</f>
        <v>1953</v>
      </c>
      <c r="M594" s="5">
        <f>VLOOKUP(H594,Feuil1!A2:Q837,6,TRUE)</f>
        <v>1953</v>
      </c>
      <c r="N594" s="49">
        <f>VLOOKUP(H594,Feuil1!A2:Q837,7,TRUE)</f>
        <v>1</v>
      </c>
      <c r="O594" s="7" t="str">
        <f>VLOOKUP(H594,Feuil1!A2:Q837,4,TRUE)</f>
        <v>1</v>
      </c>
      <c r="P594" s="7">
        <v>1345</v>
      </c>
      <c r="Q594" s="7">
        <v>1343</v>
      </c>
      <c r="R594" s="49">
        <f>VLOOKUP(H594,'Relevé T2_2019'!A2:G835,7,TRUE)</f>
        <v>0.99809999999999999</v>
      </c>
      <c r="S594" s="8">
        <v>0.99851301115241597</v>
      </c>
      <c r="T594" s="8">
        <f>VLOOKUP(H594,'Relevé T4_2018'!A2:G835,7,TRUE)</f>
        <v>0.93185550082101809</v>
      </c>
      <c r="U594" s="8">
        <f t="shared" si="27"/>
        <v>6.6657510331397885E-2</v>
      </c>
      <c r="V594" s="8">
        <f t="shared" si="28"/>
        <v>6.814449917898191E-2</v>
      </c>
      <c r="W594" s="7">
        <v>953</v>
      </c>
      <c r="X594" s="7">
        <f>VLOOKUP(H594,'Relevé T2_2019'!A2:L837,11,TRUE)</f>
        <v>825</v>
      </c>
      <c r="Y594" s="60">
        <f>VLOOKUP(H594,Feuil1!A2:Q837,11,TRUE)</f>
        <v>855</v>
      </c>
      <c r="Z594" s="60">
        <f t="shared" si="29"/>
        <v>2633</v>
      </c>
      <c r="AA594" s="14">
        <v>-0.29039463886820499</v>
      </c>
      <c r="AB594" s="14">
        <f>VLOOKUP(H594,'Relevé T2_2019'!A2:L837,12,TRUE)</f>
        <v>-0.60918995740000004</v>
      </c>
      <c r="AC594" s="56">
        <f>VLOOKUP(H594,Feuil1!A2:Q837,12,TRUE)</f>
        <v>-0.56221198156681995</v>
      </c>
    </row>
    <row r="595" spans="1:29" x14ac:dyDescent="0.25">
      <c r="A595" s="5" t="s">
        <v>26</v>
      </c>
      <c r="B595" s="5" t="str">
        <f>VLOOKUP(C595,'Correspondance DEP_REGION'!1:102,2,FALSE)</f>
        <v>NOUVELLE AQUITAINE</v>
      </c>
      <c r="C595" s="5" t="s">
        <v>693</v>
      </c>
      <c r="D595" s="6" t="s">
        <v>694</v>
      </c>
      <c r="E595" s="6" t="s">
        <v>695</v>
      </c>
      <c r="F595" s="6" t="s">
        <v>119</v>
      </c>
      <c r="G595" s="5" t="s">
        <v>700</v>
      </c>
      <c r="H595" s="23">
        <v>26230960200015</v>
      </c>
      <c r="I595" s="5" t="s">
        <v>18</v>
      </c>
      <c r="J595" s="5" t="s">
        <v>19</v>
      </c>
      <c r="K595" s="5"/>
      <c r="L595" s="53">
        <f>VLOOKUP(H595,Feuil1!A2:Q837,5,TRUE)</f>
        <v>4085</v>
      </c>
      <c r="M595" s="5">
        <f>VLOOKUP(H595,Feuil1!A2:Q837,6,TRUE)</f>
        <v>3311</v>
      </c>
      <c r="N595" s="49">
        <f>VLOOKUP(H595,Feuil1!A2:Q837,7,TRUE)</f>
        <v>0.8105</v>
      </c>
      <c r="O595" s="7" t="str">
        <f>VLOOKUP(H595,Feuil1!A2:Q837,4,TRUE)</f>
        <v>1</v>
      </c>
      <c r="P595" s="7">
        <v>1512</v>
      </c>
      <c r="Q595" s="7">
        <v>880</v>
      </c>
      <c r="R595" s="49">
        <f>VLOOKUP(H595,'Relevé T2_2019'!A2:G835,7,TRUE)</f>
        <v>0.84179999999999999</v>
      </c>
      <c r="S595" s="8">
        <v>0.58201058201058198</v>
      </c>
      <c r="T595" s="8">
        <f>VLOOKUP(H595,'Relevé T4_2018'!A2:G835,7,TRUE)</f>
        <v>0.84443550010062407</v>
      </c>
      <c r="U595" s="8">
        <f t="shared" si="27"/>
        <v>-0.26242491809004209</v>
      </c>
      <c r="V595" s="8">
        <f t="shared" si="28"/>
        <v>-3.3935500100624072E-2</v>
      </c>
      <c r="W595" s="7">
        <v>2816</v>
      </c>
      <c r="X595" s="7">
        <f>VLOOKUP(H595,'Relevé T2_2019'!A2:L837,11,TRUE)</f>
        <v>2328</v>
      </c>
      <c r="Y595" s="60">
        <f>VLOOKUP(H595,Feuil1!A2:Q837,11,TRUE)</f>
        <v>2749</v>
      </c>
      <c r="Z595" s="60">
        <f t="shared" si="29"/>
        <v>7893</v>
      </c>
      <c r="AA595" s="14">
        <v>2.2000000000000002</v>
      </c>
      <c r="AB595" s="14">
        <f>VLOOKUP(H595,'Relevé T2_2019'!A2:L837,12,TRUE)</f>
        <v>-0.45721613430000002</v>
      </c>
      <c r="AC595" s="56">
        <f>VLOOKUP(H595,Feuil1!A2:Q837,12,TRUE)</f>
        <v>-0.169737239504681</v>
      </c>
    </row>
    <row r="596" spans="1:29" x14ac:dyDescent="0.25">
      <c r="A596" s="5" t="s">
        <v>26</v>
      </c>
      <c r="B596" s="5" t="str">
        <f>VLOOKUP(C596,'Correspondance DEP_REGION'!1:102,2,FALSE)</f>
        <v>NOUVELLE AQUITAINE</v>
      </c>
      <c r="C596" s="5" t="s">
        <v>265</v>
      </c>
      <c r="D596" s="6" t="s">
        <v>266</v>
      </c>
      <c r="E596" s="6" t="s">
        <v>1727</v>
      </c>
      <c r="F596" s="6" t="s">
        <v>63</v>
      </c>
      <c r="G596" s="5" t="s">
        <v>1728</v>
      </c>
      <c r="H596" s="23">
        <v>26790040500049</v>
      </c>
      <c r="I596" s="5" t="s">
        <v>57</v>
      </c>
      <c r="J596" s="5"/>
      <c r="K596" s="5"/>
      <c r="L596" s="53">
        <f>VLOOKUP(H596,Feuil1!A2:Q837,5,TRUE)</f>
        <v>398</v>
      </c>
      <c r="M596" s="5">
        <f>VLOOKUP(H596,Feuil1!A2:Q837,6,TRUE)</f>
        <v>396</v>
      </c>
      <c r="N596" s="49">
        <f>VLOOKUP(H596,Feuil1!A2:Q837,7,TRUE)</f>
        <v>0.995</v>
      </c>
      <c r="O596" s="7" t="str">
        <f>VLOOKUP(H596,Feuil1!A2:Q837,4,TRUE)</f>
        <v>1</v>
      </c>
      <c r="P596" s="7">
        <v>306</v>
      </c>
      <c r="Q596" s="7">
        <v>302</v>
      </c>
      <c r="R596" s="49">
        <f>VLOOKUP(H596,'Relevé T2_2019'!A2:G835,7,TRUE)</f>
        <v>0.98470000000000002</v>
      </c>
      <c r="S596" s="8">
        <v>0.986928104575163</v>
      </c>
      <c r="T596" s="8">
        <f>VLOOKUP(H596,'Relevé T4_2018'!A2:G835,7,TRUE)</f>
        <v>0.83974358974358998</v>
      </c>
      <c r="U596" s="8">
        <f t="shared" si="27"/>
        <v>0.14718451483157302</v>
      </c>
      <c r="V596" s="8">
        <f t="shared" si="28"/>
        <v>0.15525641025641002</v>
      </c>
      <c r="W596" s="7">
        <v>350</v>
      </c>
      <c r="X596" s="7">
        <f>VLOOKUP(H596,'Relevé T2_2019'!A2:L837,11,TRUE)</f>
        <v>313</v>
      </c>
      <c r="Y596" s="60">
        <f>VLOOKUP(H596,Feuil1!A2:Q837,11,TRUE)</f>
        <v>320</v>
      </c>
      <c r="Z596" s="60">
        <f t="shared" si="29"/>
        <v>983</v>
      </c>
      <c r="AA596" s="14">
        <v>0.158940397350993</v>
      </c>
      <c r="AB596" s="14">
        <f>VLOOKUP(H596,'Relevé T2_2019'!A2:L837,12,TRUE)</f>
        <v>-2.79503106E-2</v>
      </c>
      <c r="AC596" s="56">
        <f>VLOOKUP(H596,Feuil1!A2:Q837,12,TRUE)</f>
        <v>-0.19191919191919199</v>
      </c>
    </row>
    <row r="597" spans="1:29" ht="27.6" x14ac:dyDescent="0.25">
      <c r="A597" s="5" t="s">
        <v>26</v>
      </c>
      <c r="B597" s="5" t="str">
        <f>VLOOKUP(C597,'Correspondance DEP_REGION'!1:102,2,FALSE)</f>
        <v>NOUVELLE AQUITAINE</v>
      </c>
      <c r="C597" s="5" t="s">
        <v>265</v>
      </c>
      <c r="D597" s="6" t="s">
        <v>266</v>
      </c>
      <c r="E597" s="6" t="s">
        <v>267</v>
      </c>
      <c r="F597" s="6" t="s">
        <v>268</v>
      </c>
      <c r="G597" s="5" t="s">
        <v>269</v>
      </c>
      <c r="H597" s="23">
        <v>20005274400014</v>
      </c>
      <c r="I597" s="5" t="s">
        <v>57</v>
      </c>
      <c r="J597" s="5"/>
      <c r="K597" s="5"/>
      <c r="L597" s="53">
        <f>VLOOKUP(H597,Feuil1!A2:Q837,5,TRUE)</f>
        <v>2188</v>
      </c>
      <c r="M597" s="5">
        <f>VLOOKUP(H597,Feuil1!A2:Q837,6,TRUE)</f>
        <v>2161</v>
      </c>
      <c r="N597" s="49">
        <f>VLOOKUP(H597,Feuil1!A2:Q837,7,TRUE)</f>
        <v>0.98770000000000002</v>
      </c>
      <c r="O597" s="7" t="str">
        <f>VLOOKUP(H597,Feuil1!A2:Q837,4,TRUE)</f>
        <v>1</v>
      </c>
      <c r="P597" s="7">
        <v>1301</v>
      </c>
      <c r="Q597" s="7">
        <v>1272</v>
      </c>
      <c r="R597" s="49">
        <f>VLOOKUP(H597,'Relevé T2_2019'!A2:G835,7,TRUE)</f>
        <v>0.98140000000000005</v>
      </c>
      <c r="S597" s="8">
        <v>0.97770945426594902</v>
      </c>
      <c r="T597" s="8">
        <f>VLOOKUP(H597,'Relevé T4_2018'!A2:G835,7,TRUE)</f>
        <v>0.98340707964601803</v>
      </c>
      <c r="U597" s="8">
        <f t="shared" si="27"/>
        <v>-5.6976253800690158E-3</v>
      </c>
      <c r="V597" s="8">
        <f t="shared" si="28"/>
        <v>4.2929203539819882E-3</v>
      </c>
      <c r="W597" s="7">
        <v>1313</v>
      </c>
      <c r="X597" s="7">
        <f>VLOOKUP(H597,'Relevé T2_2019'!A2:L837,11,TRUE)</f>
        <v>1295</v>
      </c>
      <c r="Y597" s="60">
        <f>VLOOKUP(H597,Feuil1!A2:Q837,11,TRUE)</f>
        <v>1296</v>
      </c>
      <c r="Z597" s="60">
        <f t="shared" si="29"/>
        <v>3904</v>
      </c>
      <c r="AA597" s="14">
        <v>3.2232704402515702E-2</v>
      </c>
      <c r="AB597" s="14">
        <f>VLOOKUP(H597,'Relevé T2_2019'!A2:L837,12,TRUE)</f>
        <v>-0.38770685580000003</v>
      </c>
      <c r="AC597" s="56">
        <f>VLOOKUP(H597,Feuil1!A2:Q837,12,TRUE)</f>
        <v>-0.40027764923646503</v>
      </c>
    </row>
    <row r="598" spans="1:29" x14ac:dyDescent="0.25">
      <c r="A598" s="5" t="s">
        <v>26</v>
      </c>
      <c r="B598" s="5" t="str">
        <f>VLOOKUP(C598,'Correspondance DEP_REGION'!1:102,2,FALSE)</f>
        <v>NOUVELLE AQUITAINE</v>
      </c>
      <c r="C598" s="5" t="s">
        <v>265</v>
      </c>
      <c r="D598" s="6" t="s">
        <v>266</v>
      </c>
      <c r="E598" s="6" t="s">
        <v>1727</v>
      </c>
      <c r="F598" s="6" t="s">
        <v>1729</v>
      </c>
      <c r="G598" s="5" t="s">
        <v>1730</v>
      </c>
      <c r="H598" s="23">
        <v>26790121300012</v>
      </c>
      <c r="I598" s="5" t="s">
        <v>18</v>
      </c>
      <c r="J598" s="5" t="s">
        <v>19</v>
      </c>
      <c r="K598" s="5"/>
      <c r="L598" s="53">
        <f>VLOOKUP(H598,Feuil1!A2:Q837,5,TRUE)</f>
        <v>4833</v>
      </c>
      <c r="M598" s="5">
        <f>VLOOKUP(H598,Feuil1!A2:Q837,6,TRUE)</f>
        <v>4142</v>
      </c>
      <c r="N598" s="49">
        <f>VLOOKUP(H598,Feuil1!A2:Q837,7,TRUE)</f>
        <v>0.85699999999999998</v>
      </c>
      <c r="O598" s="7" t="str">
        <f>VLOOKUP(H598,Feuil1!A2:Q837,4,TRUE)</f>
        <v>1</v>
      </c>
      <c r="P598" s="7">
        <v>3377</v>
      </c>
      <c r="Q598" s="7">
        <v>2842</v>
      </c>
      <c r="R598" s="49">
        <f>VLOOKUP(H598,'Relevé T2_2019'!A2:G835,7,TRUE)</f>
        <v>0.85099999999999998</v>
      </c>
      <c r="S598" s="8">
        <v>0.84157536274800104</v>
      </c>
      <c r="T598" s="8">
        <f>VLOOKUP(H598,'Relevé T4_2018'!A2:G835,7,TRUE)</f>
        <v>0.30792870313460402</v>
      </c>
      <c r="U598" s="8">
        <f t="shared" si="27"/>
        <v>0.53364665961339708</v>
      </c>
      <c r="V598" s="8">
        <f t="shared" si="28"/>
        <v>0.54907129686539591</v>
      </c>
      <c r="W598" s="7">
        <v>3090</v>
      </c>
      <c r="X598" s="7">
        <f>VLOOKUP(H598,'Relevé T2_2019'!A2:L837,11,TRUE)</f>
        <v>2593</v>
      </c>
      <c r="Y598" s="60">
        <f>VLOOKUP(H598,Feuil1!A2:Q837,11,TRUE)</f>
        <v>2940</v>
      </c>
      <c r="Z598" s="60">
        <f t="shared" si="29"/>
        <v>8623</v>
      </c>
      <c r="AA598" s="14">
        <v>8.7262491203377895E-2</v>
      </c>
      <c r="AB598" s="14">
        <f>VLOOKUP(H598,'Relevé T2_2019'!A2:L837,12,TRUE)</f>
        <v>-0.35864457090000001</v>
      </c>
      <c r="AC598" s="56">
        <f>VLOOKUP(H598,Feuil1!A2:Q837,12,TRUE)</f>
        <v>-0.29019797199420599</v>
      </c>
    </row>
    <row r="599" spans="1:29" x14ac:dyDescent="0.25">
      <c r="A599" s="5" t="s">
        <v>26</v>
      </c>
      <c r="B599" s="5" t="str">
        <f>VLOOKUP(C599,'Correspondance DEP_REGION'!1:102,2,FALSE)</f>
        <v>NOUVELLE AQUITAINE</v>
      </c>
      <c r="C599" s="5" t="s">
        <v>265</v>
      </c>
      <c r="D599" s="6" t="s">
        <v>266</v>
      </c>
      <c r="E599" s="6" t="s">
        <v>267</v>
      </c>
      <c r="F599" s="6" t="s">
        <v>1648</v>
      </c>
      <c r="G599" s="5" t="s">
        <v>1726</v>
      </c>
      <c r="H599" s="23">
        <v>26790001700018</v>
      </c>
      <c r="I599" s="5" t="s">
        <v>18</v>
      </c>
      <c r="J599" s="5" t="s">
        <v>19</v>
      </c>
      <c r="K599" s="5" t="s">
        <v>9</v>
      </c>
      <c r="L599" s="53">
        <f>VLOOKUP(H599,Feuil1!A2:Q837,5,TRUE)</f>
        <v>7716</v>
      </c>
      <c r="M599" s="5">
        <f>VLOOKUP(H599,Feuil1!A2:Q837,6,TRUE)</f>
        <v>3</v>
      </c>
      <c r="N599" s="49">
        <f>VLOOKUP(H599,Feuil1!A2:Q837,7,TRUE)</f>
        <v>4.0000000000000002E-4</v>
      </c>
      <c r="O599" s="7" t="str">
        <f>VLOOKUP(H599,Feuil1!A2:Q837,4,TRUE)</f>
        <v>0</v>
      </c>
      <c r="P599" s="7">
        <v>4099</v>
      </c>
      <c r="Q599" s="7">
        <v>3</v>
      </c>
      <c r="R599" s="49">
        <f>VLOOKUP(H599,'Relevé T2_2019'!A2:G835,7,TRUE)</f>
        <v>4.0000000000000002E-4</v>
      </c>
      <c r="S599" s="8">
        <v>7.3188582581117404E-4</v>
      </c>
      <c r="T599" s="8">
        <f>VLOOKUP(H599,'Relevé T4_2018'!A2:G835,7,TRUE)</f>
        <v>4.4470797509635302E-4</v>
      </c>
      <c r="U599" s="8">
        <f t="shared" si="27"/>
        <v>2.8717785071482102E-4</v>
      </c>
      <c r="V599" s="8">
        <f t="shared" si="28"/>
        <v>-4.4707975096353004E-5</v>
      </c>
      <c r="W599" s="7">
        <v>4630</v>
      </c>
      <c r="X599" s="7">
        <f>VLOOKUP(H599,'Relevé T2_2019'!A2:L837,11,TRUE)</f>
        <v>3887</v>
      </c>
      <c r="Y599" s="60">
        <f>VLOOKUP(H599,Feuil1!A2:Q837,11,TRUE)</f>
        <v>4244</v>
      </c>
      <c r="Z599" s="60">
        <f t="shared" si="29"/>
        <v>12761</v>
      </c>
      <c r="AA599" s="14">
        <v>1542.3333333333301</v>
      </c>
      <c r="AB599" s="14">
        <f>VLOOKUP(H599,'Relevé T2_2019'!A2:L837,12,TRUE)</f>
        <v>1294.6666666666999</v>
      </c>
      <c r="AC599" s="56">
        <f>VLOOKUP(H599,Feuil1!A2:Q837,12,TRUE)</f>
        <v>1413.6666666666699</v>
      </c>
    </row>
    <row r="600" spans="1:29" ht="27.6" x14ac:dyDescent="0.25">
      <c r="A600" s="5" t="s">
        <v>26</v>
      </c>
      <c r="B600" s="5" t="str">
        <f>VLOOKUP(C600,'Correspondance DEP_REGION'!1:102,2,FALSE)</f>
        <v>NOUVELLE AQUITAINE</v>
      </c>
      <c r="C600" s="5" t="s">
        <v>270</v>
      </c>
      <c r="D600" s="6" t="s">
        <v>271</v>
      </c>
      <c r="E600" s="6" t="s">
        <v>272</v>
      </c>
      <c r="F600" s="6" t="s">
        <v>227</v>
      </c>
      <c r="G600" s="5" t="s">
        <v>273</v>
      </c>
      <c r="H600" s="23">
        <v>20005293400011</v>
      </c>
      <c r="I600" s="5" t="s">
        <v>71</v>
      </c>
      <c r="J600" s="5"/>
      <c r="K600" s="5"/>
      <c r="L600" s="53">
        <f>VLOOKUP(H600,Feuil1!A2:Q837,5,TRUE)</f>
        <v>2462</v>
      </c>
      <c r="M600" s="5">
        <f>VLOOKUP(H600,Feuil1!A2:Q837,6,TRUE)</f>
        <v>2462</v>
      </c>
      <c r="N600" s="49">
        <f>VLOOKUP(H600,Feuil1!A2:Q837,7,TRUE)</f>
        <v>1</v>
      </c>
      <c r="O600" s="7" t="str">
        <f>VLOOKUP(H600,Feuil1!A2:Q837,4,TRUE)</f>
        <v>1</v>
      </c>
      <c r="P600" s="7">
        <v>1636</v>
      </c>
      <c r="Q600" s="7">
        <v>1636</v>
      </c>
      <c r="R600" s="49">
        <f>VLOOKUP(H600,'Relevé T2_2019'!A2:G835,7,TRUE)</f>
        <v>1</v>
      </c>
      <c r="S600" s="8">
        <v>1</v>
      </c>
      <c r="T600" s="8">
        <f>VLOOKUP(H600,'Relevé T4_2018'!A2:G835,7,TRUE)</f>
        <v>1</v>
      </c>
      <c r="U600" s="8">
        <f t="shared" si="27"/>
        <v>0</v>
      </c>
      <c r="V600" s="8">
        <f t="shared" si="28"/>
        <v>0</v>
      </c>
      <c r="W600" s="7">
        <v>1404</v>
      </c>
      <c r="X600" s="7">
        <f>VLOOKUP(H600,'Relevé T2_2019'!A2:L837,11,TRUE)</f>
        <v>1280</v>
      </c>
      <c r="Y600" s="60">
        <f>VLOOKUP(H600,Feuil1!A2:Q837,11,TRUE)</f>
        <v>1396</v>
      </c>
      <c r="Z600" s="60">
        <f t="shared" si="29"/>
        <v>4080</v>
      </c>
      <c r="AA600" s="14">
        <v>-0.141809290953545</v>
      </c>
      <c r="AB600" s="14">
        <f>VLOOKUP(H600,'Relevé T2_2019'!A2:L837,12,TRUE)</f>
        <v>-0.4956658786</v>
      </c>
      <c r="AC600" s="56">
        <f>VLOOKUP(H600,Feuil1!A2:Q837,12,TRUE)</f>
        <v>-0.43298131600324902</v>
      </c>
    </row>
    <row r="601" spans="1:29" x14ac:dyDescent="0.25">
      <c r="A601" s="5" t="s">
        <v>26</v>
      </c>
      <c r="B601" s="5" t="str">
        <f>VLOOKUP(C601,'Correspondance DEP_REGION'!1:102,2,FALSE)</f>
        <v>NOUVELLE AQUITAINE</v>
      </c>
      <c r="C601" s="5" t="s">
        <v>270</v>
      </c>
      <c r="D601" s="6" t="s">
        <v>271</v>
      </c>
      <c r="E601" s="6" t="s">
        <v>715</v>
      </c>
      <c r="F601" s="6" t="s">
        <v>55</v>
      </c>
      <c r="G601" s="5" t="s">
        <v>716</v>
      </c>
      <c r="H601" s="23">
        <v>26240588900011</v>
      </c>
      <c r="I601" s="5" t="s">
        <v>65</v>
      </c>
      <c r="J601" s="5"/>
      <c r="K601" s="5"/>
      <c r="L601" s="53">
        <f>VLOOKUP(H601,Feuil1!A2:Q837,5,TRUE)</f>
        <v>772</v>
      </c>
      <c r="M601" s="5">
        <f>VLOOKUP(H601,Feuil1!A2:Q837,6,TRUE)</f>
        <v>772</v>
      </c>
      <c r="N601" s="49">
        <f>VLOOKUP(H601,Feuil1!A2:Q837,7,TRUE)</f>
        <v>1</v>
      </c>
      <c r="O601" s="7" t="str">
        <f>VLOOKUP(H601,Feuil1!A2:Q837,4,TRUE)</f>
        <v>1</v>
      </c>
      <c r="P601" s="7">
        <v>411</v>
      </c>
      <c r="Q601" s="7">
        <v>411</v>
      </c>
      <c r="R601" s="49">
        <f>VLOOKUP(H601,'Relevé T2_2019'!A2:G835,7,TRUE)</f>
        <v>1</v>
      </c>
      <c r="S601" s="8">
        <v>1</v>
      </c>
      <c r="T601" s="8">
        <f>VLOOKUP(H601,'Relevé T4_2018'!A2:G835,7,TRUE)</f>
        <v>0.9985315712187961</v>
      </c>
      <c r="U601" s="8">
        <f t="shared" si="27"/>
        <v>1.468428781203901E-3</v>
      </c>
      <c r="V601" s="8">
        <f t="shared" si="28"/>
        <v>1.468428781203901E-3</v>
      </c>
      <c r="W601" s="7">
        <v>316</v>
      </c>
      <c r="X601" s="7">
        <f>VLOOKUP(H601,'Relevé T2_2019'!A2:L837,11,TRUE)</f>
        <v>372</v>
      </c>
      <c r="Y601" s="60">
        <f>VLOOKUP(H601,Feuil1!A2:Q837,11,TRUE)</f>
        <v>426</v>
      </c>
      <c r="Z601" s="60">
        <f t="shared" si="29"/>
        <v>1114</v>
      </c>
      <c r="AA601" s="14">
        <v>-0.23114355231143599</v>
      </c>
      <c r="AB601" s="14">
        <f>VLOOKUP(H601,'Relevé T2_2019'!A2:L837,12,TRUE)</f>
        <v>-0.37162162160000001</v>
      </c>
      <c r="AC601" s="56">
        <f>VLOOKUP(H601,Feuil1!A2:Q837,12,TRUE)</f>
        <v>-0.44818652849740898</v>
      </c>
    </row>
    <row r="602" spans="1:29" ht="27.6" x14ac:dyDescent="0.25">
      <c r="A602" s="5" t="s">
        <v>26</v>
      </c>
      <c r="B602" s="5" t="str">
        <f>VLOOKUP(C602,'Correspondance DEP_REGION'!1:102,2,FALSE)</f>
        <v>NOUVELLE AQUITAINE</v>
      </c>
      <c r="C602" s="5" t="s">
        <v>270</v>
      </c>
      <c r="D602" s="6" t="s">
        <v>271</v>
      </c>
      <c r="E602" s="6" t="s">
        <v>719</v>
      </c>
      <c r="F602" s="6" t="s">
        <v>254</v>
      </c>
      <c r="G602" s="5" t="s">
        <v>720</v>
      </c>
      <c r="H602" s="23">
        <v>26240593900014</v>
      </c>
      <c r="I602" s="5" t="s">
        <v>50</v>
      </c>
      <c r="J602" s="5" t="s">
        <v>19</v>
      </c>
      <c r="K602" s="5"/>
      <c r="L602" s="53">
        <f>VLOOKUP(H602,Feuil1!A2:Q837,5,TRUE)</f>
        <v>2579</v>
      </c>
      <c r="M602" s="5">
        <f>VLOOKUP(H602,Feuil1!A2:Q837,6,TRUE)</f>
        <v>2577</v>
      </c>
      <c r="N602" s="49">
        <f>VLOOKUP(H602,Feuil1!A2:Q837,7,TRUE)</f>
        <v>0.99919999999999998</v>
      </c>
      <c r="O602" s="7" t="str">
        <f>VLOOKUP(H602,Feuil1!A2:Q837,4,TRUE)</f>
        <v>1</v>
      </c>
      <c r="P602" s="7">
        <v>1820</v>
      </c>
      <c r="Q602" s="7">
        <v>1820</v>
      </c>
      <c r="R602" s="49">
        <f>VLOOKUP(H602,'Relevé T2_2019'!A2:G835,7,TRUE)</f>
        <v>0.99960000000000004</v>
      </c>
      <c r="S602" s="8">
        <v>1</v>
      </c>
      <c r="T602" s="8">
        <f>VLOOKUP(H602,'Relevé T4_2018'!A2:G835,7,TRUE)</f>
        <v>1</v>
      </c>
      <c r="U602" s="8">
        <f t="shared" si="27"/>
        <v>0</v>
      </c>
      <c r="V602" s="8">
        <f t="shared" si="28"/>
        <v>-8.0000000000002292E-4</v>
      </c>
      <c r="W602" s="7">
        <v>957</v>
      </c>
      <c r="X602" s="7">
        <f>VLOOKUP(H602,'Relevé T2_2019'!A2:L837,11,TRUE)</f>
        <v>894</v>
      </c>
      <c r="Y602" s="60">
        <f>VLOOKUP(H602,Feuil1!A2:Q837,11,TRUE)</f>
        <v>808</v>
      </c>
      <c r="Z602" s="60">
        <f t="shared" si="29"/>
        <v>2659</v>
      </c>
      <c r="AA602" s="14">
        <v>-0.47417582417582399</v>
      </c>
      <c r="AB602" s="14">
        <f>VLOOKUP(H602,'Relevé T2_2019'!A2:L837,12,TRUE)</f>
        <v>-0.6554913295</v>
      </c>
      <c r="AC602" s="56">
        <f>VLOOKUP(H602,Feuil1!A2:Q837,12,TRUE)</f>
        <v>-0.68645712068296505</v>
      </c>
    </row>
    <row r="603" spans="1:29" ht="27.6" x14ac:dyDescent="0.25">
      <c r="A603" s="5" t="s">
        <v>26</v>
      </c>
      <c r="B603" s="5" t="str">
        <f>VLOOKUP(C603,'Correspondance DEP_REGION'!1:102,2,FALSE)</f>
        <v>NOUVELLE AQUITAINE</v>
      </c>
      <c r="C603" s="5" t="s">
        <v>270</v>
      </c>
      <c r="D603" s="6" t="s">
        <v>271</v>
      </c>
      <c r="E603" s="6" t="s">
        <v>704</v>
      </c>
      <c r="F603" s="6" t="s">
        <v>63</v>
      </c>
      <c r="G603" s="5" t="s">
        <v>705</v>
      </c>
      <c r="H603" s="23">
        <v>26240562400012</v>
      </c>
      <c r="I603" s="5" t="s">
        <v>71</v>
      </c>
      <c r="J603" s="5"/>
      <c r="K603" s="5"/>
      <c r="L603" s="53">
        <f>VLOOKUP(H603,Feuil1!A2:Q837,5,TRUE)</f>
        <v>1529</v>
      </c>
      <c r="M603" s="5">
        <f>VLOOKUP(H603,Feuil1!A2:Q837,6,TRUE)</f>
        <v>1529</v>
      </c>
      <c r="N603" s="49">
        <f>VLOOKUP(H603,Feuil1!A2:Q837,7,TRUE)</f>
        <v>1</v>
      </c>
      <c r="O603" s="7" t="str">
        <f>VLOOKUP(H603,Feuil1!A2:Q837,4,TRUE)</f>
        <v>0</v>
      </c>
      <c r="P603" s="7">
        <v>850</v>
      </c>
      <c r="Q603" s="7">
        <v>848</v>
      </c>
      <c r="R603" s="49">
        <f>VLOOKUP(H603,'Relevé T2_2019'!A2:G835,7,TRUE)</f>
        <v>1</v>
      </c>
      <c r="S603" s="8">
        <v>0.997647058823529</v>
      </c>
      <c r="T603" s="8">
        <f>VLOOKUP(H603,'Relevé T4_2018'!A2:G835,7,TRUE)</f>
        <v>1</v>
      </c>
      <c r="U603" s="8">
        <f t="shared" si="27"/>
        <v>-2.3529411764710018E-3</v>
      </c>
      <c r="V603" s="8">
        <f t="shared" si="28"/>
        <v>0</v>
      </c>
      <c r="W603" s="7">
        <v>573</v>
      </c>
      <c r="X603" s="7">
        <f>VLOOKUP(H603,'Relevé T2_2019'!A2:L837,11,TRUE)</f>
        <v>477</v>
      </c>
      <c r="Y603" s="60">
        <f>VLOOKUP(H603,Feuil1!A2:Q837,11,TRUE)</f>
        <v>542</v>
      </c>
      <c r="Z603" s="60">
        <f t="shared" si="29"/>
        <v>1592</v>
      </c>
      <c r="AA603" s="14">
        <v>-0.32429245283018898</v>
      </c>
      <c r="AB603" s="14">
        <f>VLOOKUP(H603,'Relevé T2_2019'!A2:L837,12,TRUE)</f>
        <v>-0.52584493040000002</v>
      </c>
      <c r="AC603" s="56">
        <f>VLOOKUP(H603,Feuil1!A2:Q837,12,TRUE)</f>
        <v>-0.64551994767822096</v>
      </c>
    </row>
    <row r="604" spans="1:29" x14ac:dyDescent="0.25">
      <c r="A604" s="5" t="s">
        <v>26</v>
      </c>
      <c r="B604" s="5" t="str">
        <f>VLOOKUP(C604,'Correspondance DEP_REGION'!1:102,2,FALSE)</f>
        <v>NOUVELLE AQUITAINE</v>
      </c>
      <c r="C604" s="5" t="s">
        <v>270</v>
      </c>
      <c r="D604" s="6" t="s">
        <v>271</v>
      </c>
      <c r="E604" s="6" t="s">
        <v>710</v>
      </c>
      <c r="F604" s="6" t="s">
        <v>63</v>
      </c>
      <c r="G604" s="5" t="s">
        <v>711</v>
      </c>
      <c r="H604" s="23">
        <v>26240571500018</v>
      </c>
      <c r="I604" s="5" t="s">
        <v>65</v>
      </c>
      <c r="J604" s="5"/>
      <c r="K604" s="5"/>
      <c r="L604" s="53">
        <f>VLOOKUP(H604,Feuil1!A2:Q837,5,TRUE)</f>
        <v>972</v>
      </c>
      <c r="M604" s="5">
        <f>VLOOKUP(H604,Feuil1!A2:Q837,6,TRUE)</f>
        <v>970</v>
      </c>
      <c r="N604" s="49">
        <f>VLOOKUP(H604,Feuil1!A2:Q837,7,TRUE)</f>
        <v>0.99790000000000001</v>
      </c>
      <c r="O604" s="7" t="str">
        <f>VLOOKUP(H604,Feuil1!A2:Q837,4,TRUE)</f>
        <v>1</v>
      </c>
      <c r="P604" s="7">
        <v>516</v>
      </c>
      <c r="Q604" s="7">
        <v>513</v>
      </c>
      <c r="R604" s="49">
        <f>VLOOKUP(H604,'Relevé T2_2019'!A2:G835,7,TRUE)</f>
        <v>0.99719999999999998</v>
      </c>
      <c r="S604" s="8">
        <v>0.99418604651162801</v>
      </c>
      <c r="T604" s="8">
        <f>VLOOKUP(H604,'Relevé T4_2018'!A2:G835,7,TRUE)</f>
        <v>0.99680851063829812</v>
      </c>
      <c r="U604" s="8">
        <f t="shared" si="27"/>
        <v>-2.6224641266701099E-3</v>
      </c>
      <c r="V604" s="8">
        <f t="shared" si="28"/>
        <v>1.0914893617018917E-3</v>
      </c>
      <c r="W604" s="7">
        <v>738</v>
      </c>
      <c r="X604" s="7">
        <f>VLOOKUP(H604,'Relevé T2_2019'!A2:L837,11,TRUE)</f>
        <v>746</v>
      </c>
      <c r="Y604" s="60">
        <f>VLOOKUP(H604,Feuil1!A2:Q837,11,TRUE)</f>
        <v>772</v>
      </c>
      <c r="Z604" s="60">
        <f t="shared" si="29"/>
        <v>2256</v>
      </c>
      <c r="AA604" s="14">
        <v>0.43859649122806998</v>
      </c>
      <c r="AB604" s="14">
        <f>VLOOKUP(H604,'Relevé T2_2019'!A2:L837,12,TRUE)</f>
        <v>-0.29154795820000001</v>
      </c>
      <c r="AC604" s="56">
        <f>VLOOKUP(H604,Feuil1!A2:Q837,12,TRUE)</f>
        <v>-0.20412371134020599</v>
      </c>
    </row>
    <row r="605" spans="1:29" ht="27.6" x14ac:dyDescent="0.25">
      <c r="A605" s="5" t="s">
        <v>26</v>
      </c>
      <c r="B605" s="5" t="str">
        <f>VLOOKUP(C605,'Correspondance DEP_REGION'!1:102,2,FALSE)</f>
        <v>NOUVELLE AQUITAINE</v>
      </c>
      <c r="C605" s="5" t="s">
        <v>270</v>
      </c>
      <c r="D605" s="6" t="s">
        <v>271</v>
      </c>
      <c r="E605" s="6" t="s">
        <v>708</v>
      </c>
      <c r="F605" s="6" t="s">
        <v>721</v>
      </c>
      <c r="G605" s="5" t="s">
        <v>722</v>
      </c>
      <c r="H605" s="23">
        <v>26240598800011</v>
      </c>
      <c r="I605" s="5" t="s">
        <v>71</v>
      </c>
      <c r="J605" s="5" t="s">
        <v>19</v>
      </c>
      <c r="K605" s="5"/>
      <c r="L605" s="53">
        <f>VLOOKUP(H605,Feuil1!A2:Q837,5,TRUE)</f>
        <v>3897</v>
      </c>
      <c r="M605" s="5">
        <f>VLOOKUP(H605,Feuil1!A2:Q837,6,TRUE)</f>
        <v>3815</v>
      </c>
      <c r="N605" s="49">
        <f>VLOOKUP(H605,Feuil1!A2:Q837,7,TRUE)</f>
        <v>0.97899999999999998</v>
      </c>
      <c r="O605" s="7" t="str">
        <f>VLOOKUP(H605,Feuil1!A2:Q837,4,TRUE)</f>
        <v>0</v>
      </c>
      <c r="P605" s="7">
        <v>1690</v>
      </c>
      <c r="Q605" s="7">
        <v>1672</v>
      </c>
      <c r="R605" s="49">
        <f>VLOOKUP(H605,'Relevé T2_2019'!A2:G835,7,TRUE)</f>
        <v>0.96719999999999995</v>
      </c>
      <c r="S605" s="8">
        <v>0.98934911242603596</v>
      </c>
      <c r="T605" s="8">
        <f>VLOOKUP(H605,'Relevé T4_2018'!A2:G835,7,TRUE)</f>
        <v>0.98988489710498806</v>
      </c>
      <c r="U605" s="8">
        <f t="shared" si="27"/>
        <v>-5.3578467895210036E-4</v>
      </c>
      <c r="V605" s="8">
        <f t="shared" si="28"/>
        <v>-1.0884897104988078E-2</v>
      </c>
      <c r="W605" s="7">
        <v>1342</v>
      </c>
      <c r="X605" s="7">
        <f>VLOOKUP(H605,'Relevé T2_2019'!A2:L837,11,TRUE)</f>
        <v>1149</v>
      </c>
      <c r="Y605" s="60">
        <f>VLOOKUP(H605,Feuil1!A2:Q837,11,TRUE)</f>
        <v>1271</v>
      </c>
      <c r="Z605" s="60">
        <f t="shared" si="29"/>
        <v>3762</v>
      </c>
      <c r="AA605" s="14">
        <v>-0.197368421052632</v>
      </c>
      <c r="AB605" s="14">
        <f>VLOOKUP(H605,'Relevé T2_2019'!A2:L837,12,TRUE)</f>
        <v>-0.55274425849999997</v>
      </c>
      <c r="AC605" s="56">
        <f>VLOOKUP(H605,Feuil1!A2:Q837,12,TRUE)</f>
        <v>-0.66684141546526898</v>
      </c>
    </row>
    <row r="606" spans="1:29" x14ac:dyDescent="0.25">
      <c r="A606" s="5" t="s">
        <v>26</v>
      </c>
      <c r="B606" s="5" t="str">
        <f>VLOOKUP(C606,'Correspondance DEP_REGION'!1:102,2,FALSE)</f>
        <v>NOUVELLE AQUITAINE</v>
      </c>
      <c r="C606" s="5" t="s">
        <v>270</v>
      </c>
      <c r="D606" s="6" t="s">
        <v>271</v>
      </c>
      <c r="E606" s="6" t="s">
        <v>708</v>
      </c>
      <c r="F606" s="6" t="s">
        <v>717</v>
      </c>
      <c r="G606" s="5" t="s">
        <v>718</v>
      </c>
      <c r="H606" s="23">
        <v>26240592100012</v>
      </c>
      <c r="I606" s="5" t="s">
        <v>65</v>
      </c>
      <c r="J606" s="5"/>
      <c r="K606" s="5"/>
      <c r="L606" s="53">
        <f>VLOOKUP(H606,Feuil1!A2:Q837,5,TRUE)</f>
        <v>533</v>
      </c>
      <c r="M606" s="5">
        <f>VLOOKUP(H606,Feuil1!A2:Q837,6,TRUE)</f>
        <v>517</v>
      </c>
      <c r="N606" s="49">
        <f>VLOOKUP(H606,Feuil1!A2:Q837,7,TRUE)</f>
        <v>0.97</v>
      </c>
      <c r="O606" s="7" t="str">
        <f>VLOOKUP(H606,Feuil1!A2:Q837,4,TRUE)</f>
        <v>1</v>
      </c>
      <c r="P606" s="7">
        <v>413</v>
      </c>
      <c r="Q606" s="7">
        <v>399</v>
      </c>
      <c r="R606" s="49">
        <f>VLOOKUP(H606,'Relevé T2_2019'!A2:G835,7,TRUE)</f>
        <v>1</v>
      </c>
      <c r="S606" s="8">
        <v>0.96610169491525399</v>
      </c>
      <c r="T606" s="8">
        <f>VLOOKUP(H606,'Relevé T4_2018'!A2:G835,7,TRUE)</f>
        <v>0.97550432276657106</v>
      </c>
      <c r="U606" s="8">
        <f t="shared" si="27"/>
        <v>-9.4026278513170691E-3</v>
      </c>
      <c r="V606" s="8">
        <f t="shared" si="28"/>
        <v>-5.5043227665710903E-3</v>
      </c>
      <c r="W606" s="7">
        <v>336</v>
      </c>
      <c r="X606" s="7">
        <f>VLOOKUP(H606,'Relevé T2_2019'!A2:L837,11,TRUE)</f>
        <v>278</v>
      </c>
      <c r="Y606" s="60">
        <f>VLOOKUP(H606,Feuil1!A2:Q837,11,TRUE)</f>
        <v>290</v>
      </c>
      <c r="Z606" s="60">
        <f t="shared" si="29"/>
        <v>904</v>
      </c>
      <c r="AA606" s="14">
        <v>-0.157894736842105</v>
      </c>
      <c r="AB606" s="14">
        <f>VLOOKUP(H606,'Relevé T2_2019'!A2:L837,12,TRUE)</f>
        <v>-0.45167652860000002</v>
      </c>
      <c r="AC606" s="56">
        <f>VLOOKUP(H606,Feuil1!A2:Q837,12,TRUE)</f>
        <v>-0.43907156673114101</v>
      </c>
    </row>
    <row r="607" spans="1:29" x14ac:dyDescent="0.25">
      <c r="A607" s="5" t="s">
        <v>26</v>
      </c>
      <c r="B607" s="5" t="str">
        <f>VLOOKUP(C607,'Correspondance DEP_REGION'!1:102,2,FALSE)</f>
        <v>NOUVELLE AQUITAINE</v>
      </c>
      <c r="C607" s="5" t="s">
        <v>270</v>
      </c>
      <c r="D607" s="6" t="s">
        <v>271</v>
      </c>
      <c r="E607" s="6" t="s">
        <v>713</v>
      </c>
      <c r="F607" s="6" t="s">
        <v>30</v>
      </c>
      <c r="G607" s="5" t="s">
        <v>714</v>
      </c>
      <c r="H607" s="23">
        <v>26240587100019</v>
      </c>
      <c r="I607" s="5" t="s">
        <v>65</v>
      </c>
      <c r="J607" s="5"/>
      <c r="K607" s="5"/>
      <c r="L607" s="53">
        <f>VLOOKUP(H607,Feuil1!A2:Q837,5,TRUE)</f>
        <v>1281</v>
      </c>
      <c r="M607" s="5">
        <f>VLOOKUP(H607,Feuil1!A2:Q837,6,TRUE)</f>
        <v>1233</v>
      </c>
      <c r="N607" s="49">
        <f>VLOOKUP(H607,Feuil1!A2:Q837,7,TRUE)</f>
        <v>0.96250000000000002</v>
      </c>
      <c r="O607" s="7" t="str">
        <f>VLOOKUP(H607,Feuil1!A2:Q837,4,TRUE)</f>
        <v>1</v>
      </c>
      <c r="P607" s="7">
        <v>722</v>
      </c>
      <c r="Q607" s="7">
        <v>670</v>
      </c>
      <c r="R607" s="49">
        <f>VLOOKUP(H607,'Relevé T2_2019'!A2:G835,7,TRUE)</f>
        <v>0.95350000000000001</v>
      </c>
      <c r="S607" s="8">
        <v>0.92797783933517997</v>
      </c>
      <c r="T607" s="8">
        <f>VLOOKUP(H607,'Relevé T4_2018'!A2:G835,7,TRUE)</f>
        <v>0.91080139372822311</v>
      </c>
      <c r="U607" s="8">
        <f t="shared" si="27"/>
        <v>1.7176445606956858E-2</v>
      </c>
      <c r="V607" s="8">
        <f t="shared" si="28"/>
        <v>5.1698606271776915E-2</v>
      </c>
      <c r="W607" s="7">
        <v>1043</v>
      </c>
      <c r="X607" s="7">
        <f>VLOOKUP(H607,'Relevé T2_2019'!A2:L837,11,TRUE)</f>
        <v>817</v>
      </c>
      <c r="Y607" s="60">
        <f>VLOOKUP(H607,Feuil1!A2:Q837,11,TRUE)</f>
        <v>1053</v>
      </c>
      <c r="Z607" s="60">
        <f t="shared" si="29"/>
        <v>2913</v>
      </c>
      <c r="AA607" s="14">
        <v>0.55671641791044801</v>
      </c>
      <c r="AB607" s="14">
        <f>VLOOKUP(H607,'Relevé T2_2019'!A2:L837,12,TRUE)</f>
        <v>-0.2476979742</v>
      </c>
      <c r="AC607" s="56">
        <f>VLOOKUP(H607,Feuil1!A2:Q837,12,TRUE)</f>
        <v>-0.145985401459854</v>
      </c>
    </row>
    <row r="608" spans="1:29" x14ac:dyDescent="0.25">
      <c r="A608" s="5" t="s">
        <v>26</v>
      </c>
      <c r="B608" s="5" t="str">
        <f>VLOOKUP(C608,'Correspondance DEP_REGION'!1:102,2,FALSE)</f>
        <v>NOUVELLE AQUITAINE</v>
      </c>
      <c r="C608" s="5" t="s">
        <v>270</v>
      </c>
      <c r="D608" s="6" t="s">
        <v>271</v>
      </c>
      <c r="E608" s="6" t="s">
        <v>708</v>
      </c>
      <c r="F608" s="6" t="s">
        <v>355</v>
      </c>
      <c r="G608" s="5" t="s">
        <v>712</v>
      </c>
      <c r="H608" s="23">
        <v>26240580600015</v>
      </c>
      <c r="I608" s="5" t="s">
        <v>18</v>
      </c>
      <c r="J608" s="5" t="s">
        <v>19</v>
      </c>
      <c r="K608" s="5" t="s">
        <v>9</v>
      </c>
      <c r="L608" s="53">
        <f>VLOOKUP(H608,Feuil1!A2:Q837,5,TRUE)</f>
        <v>7497</v>
      </c>
      <c r="M608" s="5">
        <f>VLOOKUP(H608,Feuil1!A2:Q837,6,TRUE)</f>
        <v>6612</v>
      </c>
      <c r="N608" s="49">
        <f>VLOOKUP(H608,Feuil1!A2:Q837,7,TRUE)</f>
        <v>0.88200000000000001</v>
      </c>
      <c r="O608" s="7" t="str">
        <f>VLOOKUP(H608,Feuil1!A2:Q837,4,TRUE)</f>
        <v>0</v>
      </c>
      <c r="P608" s="7">
        <v>3082</v>
      </c>
      <c r="Q608" s="7">
        <v>2243</v>
      </c>
      <c r="R608" s="49">
        <f>VLOOKUP(H608,'Relevé T2_2019'!A2:G835,7,TRUE)</f>
        <v>0.87639999999999996</v>
      </c>
      <c r="S608" s="8">
        <v>0.72777417261518496</v>
      </c>
      <c r="T608" s="8">
        <f>VLOOKUP(H608,'Relevé T4_2018'!A2:G835,7,TRUE)</f>
        <v>1.28351397604107E-3</v>
      </c>
      <c r="U608" s="8">
        <f t="shared" si="27"/>
        <v>0.72649065863914386</v>
      </c>
      <c r="V608" s="8">
        <f t="shared" si="28"/>
        <v>0.88071648602395891</v>
      </c>
      <c r="W608" s="7">
        <v>5211</v>
      </c>
      <c r="X608" s="7">
        <f>VLOOKUP(H608,'Relevé T2_2019'!A2:L837,11,TRUE)</f>
        <v>4412</v>
      </c>
      <c r="Y608" s="60">
        <f>VLOOKUP(H608,Feuil1!A2:Q837,11,TRUE)</f>
        <v>4958</v>
      </c>
      <c r="Z608" s="60">
        <f t="shared" si="29"/>
        <v>14581</v>
      </c>
      <c r="AA608" s="14">
        <v>1.3232278198840799</v>
      </c>
      <c r="AB608" s="14">
        <f>VLOOKUP(H608,'Relevé T2_2019'!A2:L837,12,TRUE)</f>
        <v>-0.27038200759999997</v>
      </c>
      <c r="AC608" s="56">
        <f>VLOOKUP(H608,Feuil1!A2:Q837,12,TRUE)</f>
        <v>-0.250151240169389</v>
      </c>
    </row>
    <row r="609" spans="1:29" ht="27.6" x14ac:dyDescent="0.25">
      <c r="A609" s="5" t="s">
        <v>26</v>
      </c>
      <c r="B609" s="5" t="str">
        <f>VLOOKUP(C609,'Correspondance DEP_REGION'!1:102,2,FALSE)</f>
        <v>NOUVELLE AQUITAINE</v>
      </c>
      <c r="C609" s="5" t="s">
        <v>270</v>
      </c>
      <c r="D609" s="6" t="s">
        <v>271</v>
      </c>
      <c r="E609" s="6" t="s">
        <v>708</v>
      </c>
      <c r="F609" s="6" t="s">
        <v>63</v>
      </c>
      <c r="G609" s="5" t="s">
        <v>709</v>
      </c>
      <c r="H609" s="23">
        <v>26240570700015</v>
      </c>
      <c r="I609" s="5" t="s">
        <v>71</v>
      </c>
      <c r="J609" s="5"/>
      <c r="K609" s="5"/>
      <c r="L609" s="53">
        <f>VLOOKUP(H609,Feuil1!A2:Q837,5,TRUE)</f>
        <v>912</v>
      </c>
      <c r="M609" s="5">
        <f>VLOOKUP(H609,Feuil1!A2:Q837,6,TRUE)</f>
        <v>892</v>
      </c>
      <c r="N609" s="49">
        <f>VLOOKUP(H609,Feuil1!A2:Q837,7,TRUE)</f>
        <v>0.97809999999999997</v>
      </c>
      <c r="O609" s="7" t="str">
        <f>VLOOKUP(H609,Feuil1!A2:Q837,4,TRUE)</f>
        <v>0</v>
      </c>
      <c r="P609" s="7">
        <v>457</v>
      </c>
      <c r="Q609" s="7">
        <v>215</v>
      </c>
      <c r="R609" s="49">
        <f>VLOOKUP(H609,'Relevé T2_2019'!A2:G835,7,TRUE)</f>
        <v>0.83260000000000001</v>
      </c>
      <c r="S609" s="8">
        <v>0.47045951859956198</v>
      </c>
      <c r="T609" s="8">
        <f>VLOOKUP(H609,'Relevé T4_2018'!A2:G835,7,TRUE)</f>
        <v>0.73820536540240511</v>
      </c>
      <c r="U609" s="8">
        <f t="shared" si="27"/>
        <v>-0.26774584680284313</v>
      </c>
      <c r="V609" s="8">
        <f t="shared" si="28"/>
        <v>0.23989463459759486</v>
      </c>
      <c r="W609" s="7">
        <v>445</v>
      </c>
      <c r="X609" s="7">
        <f>VLOOKUP(H609,'Relevé T2_2019'!A2:L837,11,TRUE)</f>
        <v>422</v>
      </c>
      <c r="Y609" s="60">
        <f>VLOOKUP(H609,Feuil1!A2:Q837,11,TRUE)</f>
        <v>440</v>
      </c>
      <c r="Z609" s="60">
        <f t="shared" si="29"/>
        <v>1307</v>
      </c>
      <c r="AA609" s="14">
        <v>1.0697674418604699</v>
      </c>
      <c r="AB609" s="14">
        <f>VLOOKUP(H609,'Relevé T2_2019'!A2:L837,12,TRUE)</f>
        <v>-0.29313232830000002</v>
      </c>
      <c r="AC609" s="56">
        <f>VLOOKUP(H609,Feuil1!A2:Q837,12,TRUE)</f>
        <v>-0.50672645739910305</v>
      </c>
    </row>
    <row r="610" spans="1:29" x14ac:dyDescent="0.25">
      <c r="A610" s="5" t="s">
        <v>26</v>
      </c>
      <c r="B610" s="5" t="str">
        <f>VLOOKUP(C610,'Correspondance DEP_REGION'!1:102,2,FALSE)</f>
        <v>NOUVELLE AQUITAINE</v>
      </c>
      <c r="C610" s="5" t="s">
        <v>270</v>
      </c>
      <c r="D610" s="6" t="s">
        <v>271</v>
      </c>
      <c r="E610" s="6" t="s">
        <v>704</v>
      </c>
      <c r="F610" s="6" t="s">
        <v>706</v>
      </c>
      <c r="G610" s="5" t="s">
        <v>707</v>
      </c>
      <c r="H610" s="23">
        <v>26240563200015</v>
      </c>
      <c r="I610" s="5" t="s">
        <v>50</v>
      </c>
      <c r="J610" s="5" t="s">
        <v>19</v>
      </c>
      <c r="K610" s="5"/>
      <c r="L610" s="53">
        <f>VLOOKUP(H610,Feuil1!A2:Q837,5,TRUE)</f>
        <v>5461</v>
      </c>
      <c r="M610" s="5">
        <f>VLOOKUP(H610,Feuil1!A2:Q837,6,TRUE)</f>
        <v>5447</v>
      </c>
      <c r="N610" s="49">
        <f>VLOOKUP(H610,Feuil1!A2:Q837,7,TRUE)</f>
        <v>0.99739999999999995</v>
      </c>
      <c r="O610" s="7" t="str">
        <f>VLOOKUP(H610,Feuil1!A2:Q837,4,TRUE)</f>
        <v>0</v>
      </c>
      <c r="P610" s="7">
        <v>1572</v>
      </c>
      <c r="Q610" s="7">
        <v>384</v>
      </c>
      <c r="R610" s="49">
        <f>VLOOKUP(H610,'Relevé T2_2019'!A2:G835,7,TRUE)</f>
        <v>0.38009999999999999</v>
      </c>
      <c r="S610" s="8">
        <v>0.244274809160305</v>
      </c>
      <c r="T610" s="8">
        <f>VLOOKUP(H610,'Relevé T4_2018'!A2:G835,7,TRUE)</f>
        <v>0.10715295448119901</v>
      </c>
      <c r="U610" s="8">
        <f t="shared" si="27"/>
        <v>0.13712185467910598</v>
      </c>
      <c r="V610" s="8">
        <f t="shared" si="28"/>
        <v>0.89024704551880096</v>
      </c>
      <c r="W610" s="7">
        <v>2497</v>
      </c>
      <c r="X610" s="7">
        <f>VLOOKUP(H610,'Relevé T2_2019'!A2:L837,11,TRUE)</f>
        <v>2244</v>
      </c>
      <c r="Y610" s="60">
        <f>VLOOKUP(H610,Feuil1!A2:Q837,11,TRUE)</f>
        <v>2346</v>
      </c>
      <c r="Z610" s="60">
        <f t="shared" si="29"/>
        <v>7087</v>
      </c>
      <c r="AA610" s="14">
        <v>5.5026041666666696</v>
      </c>
      <c r="AB610" s="14">
        <f>VLOOKUP(H610,'Relevé T2_2019'!A2:L837,12,TRUE)</f>
        <v>1.0758556892</v>
      </c>
      <c r="AC610" s="56">
        <f>VLOOKUP(H610,Feuil1!A2:Q837,12,TRUE)</f>
        <v>-0.56930420414907301</v>
      </c>
    </row>
    <row r="611" spans="1:29" x14ac:dyDescent="0.25">
      <c r="A611" s="5" t="s">
        <v>26</v>
      </c>
      <c r="B611" s="5" t="str">
        <f>VLOOKUP(C611,'Correspondance DEP_REGION'!1:102,2,FALSE)</f>
        <v>NOUVELLE AQUITAINE</v>
      </c>
      <c r="C611" s="5" t="s">
        <v>106</v>
      </c>
      <c r="D611" s="6" t="s">
        <v>107</v>
      </c>
      <c r="E611" s="6" t="s">
        <v>867</v>
      </c>
      <c r="F611" s="6" t="s">
        <v>868</v>
      </c>
      <c r="G611" s="5" t="s">
        <v>869</v>
      </c>
      <c r="H611" s="23">
        <v>26330566600012</v>
      </c>
      <c r="I611" s="5" t="s">
        <v>65</v>
      </c>
      <c r="J611" s="5"/>
      <c r="K611" s="5"/>
      <c r="L611" s="53">
        <f>VLOOKUP(H611,Feuil1!A2:Q837,5,TRUE)</f>
        <v>890</v>
      </c>
      <c r="M611" s="5">
        <f>VLOOKUP(H611,Feuil1!A2:Q837,6,TRUE)</f>
        <v>890</v>
      </c>
      <c r="N611" s="49">
        <f>VLOOKUP(H611,Feuil1!A2:Q837,7,TRUE)</f>
        <v>1</v>
      </c>
      <c r="O611" s="7" t="str">
        <f>VLOOKUP(H611,Feuil1!A2:Q837,4,TRUE)</f>
        <v>0</v>
      </c>
      <c r="P611" s="7">
        <v>423</v>
      </c>
      <c r="Q611" s="7">
        <v>423</v>
      </c>
      <c r="R611" s="49">
        <f>VLOOKUP(H611,'Relevé T2_2019'!A2:G835,7,TRUE)</f>
        <v>1</v>
      </c>
      <c r="S611" s="8">
        <v>1</v>
      </c>
      <c r="T611" s="8">
        <f>VLOOKUP(H611,'Relevé T4_2018'!A2:G835,7,TRUE)</f>
        <v>1</v>
      </c>
      <c r="U611" s="8">
        <f t="shared" si="27"/>
        <v>0</v>
      </c>
      <c r="V611" s="8">
        <f t="shared" si="28"/>
        <v>0</v>
      </c>
      <c r="W611" s="7">
        <v>607</v>
      </c>
      <c r="X611" s="7">
        <f>VLOOKUP(H611,'Relevé T2_2019'!A2:L837,11,TRUE)</f>
        <v>573</v>
      </c>
      <c r="Y611" s="60">
        <f>VLOOKUP(H611,Feuil1!A2:Q837,11,TRUE)</f>
        <v>615</v>
      </c>
      <c r="Z611" s="60">
        <f t="shared" si="29"/>
        <v>1795</v>
      </c>
      <c r="AA611" s="14">
        <v>0.43498817966903103</v>
      </c>
      <c r="AB611" s="14">
        <f>VLOOKUP(H611,'Relevé T2_2019'!A2:L837,12,TRUE)</f>
        <v>-0.14221556890000001</v>
      </c>
      <c r="AC611" s="56">
        <f>VLOOKUP(H611,Feuil1!A2:Q837,12,TRUE)</f>
        <v>-0.30898876404494402</v>
      </c>
    </row>
    <row r="612" spans="1:29" x14ac:dyDescent="0.25">
      <c r="A612" s="5" t="s">
        <v>26</v>
      </c>
      <c r="B612" s="5" t="str">
        <f>VLOOKUP(C612,'Correspondance DEP_REGION'!1:102,2,FALSE)</f>
        <v>NOUVELLE AQUITAINE</v>
      </c>
      <c r="C612" s="5" t="s">
        <v>106</v>
      </c>
      <c r="D612" s="6" t="s">
        <v>107</v>
      </c>
      <c r="E612" s="6" t="s">
        <v>867</v>
      </c>
      <c r="F612" s="6" t="s">
        <v>878</v>
      </c>
      <c r="G612" s="5" t="s">
        <v>879</v>
      </c>
      <c r="H612" s="23">
        <v>26330585600019</v>
      </c>
      <c r="I612" s="5" t="s">
        <v>50</v>
      </c>
      <c r="J612" s="5" t="s">
        <v>19</v>
      </c>
      <c r="K612" s="5"/>
      <c r="L612" s="53">
        <f>VLOOKUP(H612,Feuil1!A2:Q837,5,TRUE)</f>
        <v>3193</v>
      </c>
      <c r="M612" s="5">
        <f>VLOOKUP(H612,Feuil1!A2:Q837,6,TRUE)</f>
        <v>3193</v>
      </c>
      <c r="N612" s="49">
        <f>VLOOKUP(H612,Feuil1!A2:Q837,7,TRUE)</f>
        <v>1</v>
      </c>
      <c r="O612" s="7" t="str">
        <f>VLOOKUP(H612,Feuil1!A2:Q837,4,TRUE)</f>
        <v>1</v>
      </c>
      <c r="P612" s="7">
        <v>2498</v>
      </c>
      <c r="Q612" s="7">
        <v>2498</v>
      </c>
      <c r="R612" s="49">
        <f>VLOOKUP(H612,'Relevé T2_2019'!A2:G835,7,TRUE)</f>
        <v>0.99609999999999999</v>
      </c>
      <c r="S612" s="8">
        <v>1</v>
      </c>
      <c r="T612" s="8">
        <f>VLOOKUP(H612,'Relevé T4_2018'!A2:G835,7,TRUE)</f>
        <v>1</v>
      </c>
      <c r="U612" s="8">
        <f t="shared" si="27"/>
        <v>0</v>
      </c>
      <c r="V612" s="8">
        <f t="shared" si="28"/>
        <v>0</v>
      </c>
      <c r="W612" s="7">
        <v>1427</v>
      </c>
      <c r="X612" s="7">
        <f>VLOOKUP(H612,'Relevé T2_2019'!A2:L837,11,TRUE)</f>
        <v>1378</v>
      </c>
      <c r="Y612" s="60">
        <f>VLOOKUP(H612,Feuil1!A2:Q837,11,TRUE)</f>
        <v>1401</v>
      </c>
      <c r="Z612" s="60">
        <f t="shared" si="29"/>
        <v>4206</v>
      </c>
      <c r="AA612" s="14">
        <v>-0.428742994395516</v>
      </c>
      <c r="AB612" s="14">
        <f>VLOOKUP(H612,'Relevé T2_2019'!A2:L837,12,TRUE)</f>
        <v>-0.55519690119999998</v>
      </c>
      <c r="AC612" s="56">
        <f>VLOOKUP(H612,Feuil1!A2:Q837,12,TRUE)</f>
        <v>-0.56122768556216696</v>
      </c>
    </row>
    <row r="613" spans="1:29" ht="27.6" x14ac:dyDescent="0.25">
      <c r="A613" s="5" t="s">
        <v>26</v>
      </c>
      <c r="B613" s="5" t="str">
        <f>VLOOKUP(C613,'Correspondance DEP_REGION'!1:102,2,FALSE)</f>
        <v>NOUVELLE AQUITAINE</v>
      </c>
      <c r="C613" s="5" t="s">
        <v>106</v>
      </c>
      <c r="D613" s="6" t="s">
        <v>107</v>
      </c>
      <c r="E613" s="6" t="s">
        <v>108</v>
      </c>
      <c r="F613" s="6" t="s">
        <v>63</v>
      </c>
      <c r="G613" s="5" t="s">
        <v>109</v>
      </c>
      <c r="H613" s="23">
        <v>20002309100016</v>
      </c>
      <c r="I613" s="5" t="s">
        <v>50</v>
      </c>
      <c r="J613" s="5" t="s">
        <v>19</v>
      </c>
      <c r="K613" s="5"/>
      <c r="L613" s="53">
        <f>VLOOKUP(H613,Feuil1!A2:Q837,5,TRUE)</f>
        <v>3733</v>
      </c>
      <c r="M613" s="5">
        <f>VLOOKUP(H613,Feuil1!A2:Q837,6,TRUE)</f>
        <v>3731</v>
      </c>
      <c r="N613" s="49">
        <f>VLOOKUP(H613,Feuil1!A2:Q837,7,TRUE)</f>
        <v>0.99950000000000006</v>
      </c>
      <c r="O613" s="7" t="str">
        <f>VLOOKUP(H613,Feuil1!A2:Q837,4,TRUE)</f>
        <v>1</v>
      </c>
      <c r="P613" s="7">
        <v>2277</v>
      </c>
      <c r="Q613" s="7">
        <v>2276</v>
      </c>
      <c r="R613" s="49">
        <f>VLOOKUP(H613,'Relevé T2_2019'!A2:G835,7,TRUE)</f>
        <v>0.99970000000000003</v>
      </c>
      <c r="S613" s="8">
        <v>0.99956082564778204</v>
      </c>
      <c r="T613" s="8">
        <f>VLOOKUP(H613,'Relevé T4_2018'!A2:G835,7,TRUE)</f>
        <v>0.99975538160469712</v>
      </c>
      <c r="U613" s="8">
        <f t="shared" si="27"/>
        <v>-1.9455595691508787E-4</v>
      </c>
      <c r="V613" s="8">
        <f t="shared" si="28"/>
        <v>-2.5538160469706916E-4</v>
      </c>
      <c r="W613" s="7">
        <v>1903</v>
      </c>
      <c r="X613" s="7">
        <f>VLOOKUP(H613,'Relevé T2_2019'!A2:L837,11,TRUE)</f>
        <v>1739</v>
      </c>
      <c r="Y613" s="60">
        <f>VLOOKUP(H613,Feuil1!A2:Q837,11,TRUE)</f>
        <v>1784</v>
      </c>
      <c r="Z613" s="60">
        <f t="shared" si="29"/>
        <v>5426</v>
      </c>
      <c r="AA613" s="14">
        <v>-0.16388400702987699</v>
      </c>
      <c r="AB613" s="14">
        <f>VLOOKUP(H613,'Relevé T2_2019'!A2:L837,12,TRUE)</f>
        <v>-0.53290357239999997</v>
      </c>
      <c r="AC613" s="56">
        <f>VLOOKUP(H613,Feuil1!A2:Q837,12,TRUE)</f>
        <v>-0.521844009648888</v>
      </c>
    </row>
    <row r="614" spans="1:29" x14ac:dyDescent="0.25">
      <c r="A614" s="5" t="s">
        <v>26</v>
      </c>
      <c r="B614" s="5" t="str">
        <f>VLOOKUP(C614,'Correspondance DEP_REGION'!1:102,2,FALSE)</f>
        <v>NOUVELLE AQUITAINE</v>
      </c>
      <c r="C614" s="5" t="s">
        <v>106</v>
      </c>
      <c r="D614" s="6" t="s">
        <v>107</v>
      </c>
      <c r="E614" s="6" t="s">
        <v>861</v>
      </c>
      <c r="F614" s="6" t="s">
        <v>132</v>
      </c>
      <c r="G614" s="5" t="s">
        <v>862</v>
      </c>
      <c r="H614" s="23">
        <v>26330560900012</v>
      </c>
      <c r="I614" s="5" t="s">
        <v>50</v>
      </c>
      <c r="J614" s="5"/>
      <c r="K614" s="5"/>
      <c r="L614" s="53">
        <f>VLOOKUP(H614,Feuil1!A2:Q837,5,TRUE)</f>
        <v>1444</v>
      </c>
      <c r="M614" s="5">
        <f>VLOOKUP(H614,Feuil1!A2:Q837,6,TRUE)</f>
        <v>1441</v>
      </c>
      <c r="N614" s="49">
        <f>VLOOKUP(H614,Feuil1!A2:Q837,7,TRUE)</f>
        <v>0.99790000000000001</v>
      </c>
      <c r="O614" s="7" t="str">
        <f>VLOOKUP(H614,Feuil1!A2:Q837,4,TRUE)</f>
        <v>1</v>
      </c>
      <c r="P614" s="7">
        <v>1170</v>
      </c>
      <c r="Q614" s="7">
        <v>1168</v>
      </c>
      <c r="R614" s="49">
        <f>VLOOKUP(H614,'Relevé T2_2019'!A2:G835,7,TRUE)</f>
        <v>1</v>
      </c>
      <c r="S614" s="8">
        <v>0.99829059829059796</v>
      </c>
      <c r="T614" s="8">
        <f>VLOOKUP(H614,'Relevé T4_2018'!A2:G835,7,TRUE)</f>
        <v>0.99436846339501206</v>
      </c>
      <c r="U614" s="8">
        <f t="shared" si="27"/>
        <v>3.9221348955859048E-3</v>
      </c>
      <c r="V614" s="8">
        <f t="shared" si="28"/>
        <v>3.5315366049879504E-3</v>
      </c>
      <c r="W614" s="7">
        <v>712</v>
      </c>
      <c r="X614" s="7">
        <f>VLOOKUP(H614,'Relevé T2_2019'!A2:L837,11,TRUE)</f>
        <v>571</v>
      </c>
      <c r="Y614" s="60">
        <f>VLOOKUP(H614,Feuil1!A2:Q837,11,TRUE)</f>
        <v>586</v>
      </c>
      <c r="Z614" s="60">
        <f t="shared" si="29"/>
        <v>1869</v>
      </c>
      <c r="AA614" s="14">
        <v>-0.39041095890410998</v>
      </c>
      <c r="AB614" s="14">
        <f>VLOOKUP(H614,'Relevé T2_2019'!A2:L837,12,TRUE)</f>
        <v>-0.59388335699999995</v>
      </c>
      <c r="AC614" s="56">
        <f>VLOOKUP(H614,Feuil1!A2:Q837,12,TRUE)</f>
        <v>-0.593337959750174</v>
      </c>
    </row>
    <row r="615" spans="1:29" ht="27.6" x14ac:dyDescent="0.25">
      <c r="A615" s="5" t="s">
        <v>26</v>
      </c>
      <c r="B615" s="5" t="str">
        <f>VLOOKUP(C615,'Correspondance DEP_REGION'!1:102,2,FALSE)</f>
        <v>NOUVELLE AQUITAINE</v>
      </c>
      <c r="C615" s="5" t="s">
        <v>106</v>
      </c>
      <c r="D615" s="6" t="s">
        <v>107</v>
      </c>
      <c r="E615" s="6" t="s">
        <v>873</v>
      </c>
      <c r="F615" s="6" t="s">
        <v>730</v>
      </c>
      <c r="G615" s="5" t="s">
        <v>874</v>
      </c>
      <c r="H615" s="23">
        <v>26330582300019</v>
      </c>
      <c r="I615" s="5" t="s">
        <v>38</v>
      </c>
      <c r="J615" s="5" t="s">
        <v>19</v>
      </c>
      <c r="K615" s="5" t="s">
        <v>9</v>
      </c>
      <c r="L615" s="53">
        <f>VLOOKUP(H615,Feuil1!A2:Q837,5,TRUE)</f>
        <v>39300</v>
      </c>
      <c r="M615" s="5">
        <f>VLOOKUP(H615,Feuil1!A2:Q837,6,TRUE)</f>
        <v>39178</v>
      </c>
      <c r="N615" s="49">
        <f>VLOOKUP(H615,Feuil1!A2:Q837,7,TRUE)</f>
        <v>0.99690000000000001</v>
      </c>
      <c r="O615" s="7" t="str">
        <f>VLOOKUP(H615,Feuil1!A2:Q837,4,TRUE)</f>
        <v>1</v>
      </c>
      <c r="P615" s="7">
        <v>17447</v>
      </c>
      <c r="Q615" s="7">
        <v>17336</v>
      </c>
      <c r="R615" s="49">
        <f>VLOOKUP(H615,'Relevé T2_2019'!A2:G835,7,TRUE)</f>
        <v>0.99750000000000005</v>
      </c>
      <c r="S615" s="8">
        <v>0.99363787470625298</v>
      </c>
      <c r="T615" s="8">
        <f>VLOOKUP(H615,'Relevé T4_2018'!A2:G835,7,TRUE)</f>
        <v>0.79475288193984406</v>
      </c>
      <c r="U615" s="8">
        <f t="shared" si="27"/>
        <v>0.19888499276640892</v>
      </c>
      <c r="V615" s="8">
        <f t="shared" si="28"/>
        <v>0.20214711806015595</v>
      </c>
      <c r="W615" s="7">
        <v>41727</v>
      </c>
      <c r="X615" s="7">
        <f>VLOOKUP(H615,'Relevé T2_2019'!A2:L837,11,TRUE)</f>
        <v>34749</v>
      </c>
      <c r="Y615" s="60">
        <f>VLOOKUP(H615,Feuil1!A2:Q837,11,TRUE)</f>
        <v>38790</v>
      </c>
      <c r="Z615" s="60">
        <f t="shared" si="29"/>
        <v>115266</v>
      </c>
      <c r="AA615" s="14">
        <v>1.40695662205815</v>
      </c>
      <c r="AB615" s="14">
        <f>VLOOKUP(H615,'Relevé T2_2019'!A2:L837,12,TRUE)</f>
        <v>-0.38307353620000001</v>
      </c>
      <c r="AC615" s="56">
        <f>VLOOKUP(H615,Feuil1!A2:Q837,12,TRUE)</f>
        <v>-9.9035172801061905E-3</v>
      </c>
    </row>
    <row r="616" spans="1:29" x14ac:dyDescent="0.25">
      <c r="A616" s="5" t="s">
        <v>26</v>
      </c>
      <c r="B616" s="5" t="str">
        <f>VLOOKUP(C616,'Correspondance DEP_REGION'!1:102,2,FALSE)</f>
        <v>NOUVELLE AQUITAINE</v>
      </c>
      <c r="C616" s="5" t="s">
        <v>106</v>
      </c>
      <c r="D616" s="6" t="s">
        <v>107</v>
      </c>
      <c r="E616" s="6" t="s">
        <v>863</v>
      </c>
      <c r="F616" s="6" t="s">
        <v>137</v>
      </c>
      <c r="G616" s="5" t="s">
        <v>864</v>
      </c>
      <c r="H616" s="23">
        <v>26330561700015</v>
      </c>
      <c r="I616" s="5" t="s">
        <v>57</v>
      </c>
      <c r="J616" s="5" t="s">
        <v>19</v>
      </c>
      <c r="K616" s="5"/>
      <c r="L616" s="53">
        <f>VLOOKUP(H616,Feuil1!A2:Q837,5,TRUE)</f>
        <v>2524</v>
      </c>
      <c r="M616" s="5">
        <f>VLOOKUP(H616,Feuil1!A2:Q837,6,TRUE)</f>
        <v>2513</v>
      </c>
      <c r="N616" s="49">
        <f>VLOOKUP(H616,Feuil1!A2:Q837,7,TRUE)</f>
        <v>0.99560000000000004</v>
      </c>
      <c r="O616" s="7" t="str">
        <f>VLOOKUP(H616,Feuil1!A2:Q837,4,TRUE)</f>
        <v>1</v>
      </c>
      <c r="P616" s="7">
        <v>997</v>
      </c>
      <c r="Q616" s="7">
        <v>984</v>
      </c>
      <c r="R616" s="49">
        <f>VLOOKUP(H616,'Relevé T2_2019'!A2:G835,7,TRUE)</f>
        <v>0.99409999999999998</v>
      </c>
      <c r="S616" s="8">
        <v>0.98696088264794402</v>
      </c>
      <c r="T616" s="8">
        <f>VLOOKUP(H616,'Relevé T4_2018'!A2:G835,7,TRUE)</f>
        <v>0.99497716894977206</v>
      </c>
      <c r="U616" s="8">
        <f t="shared" si="27"/>
        <v>-8.0162863018280461E-3</v>
      </c>
      <c r="V616" s="8">
        <f t="shared" si="28"/>
        <v>6.228310502279788E-4</v>
      </c>
      <c r="W616" s="7">
        <v>1347</v>
      </c>
      <c r="X616" s="7">
        <f>VLOOKUP(H616,'Relevé T2_2019'!A2:L837,11,TRUE)</f>
        <v>1359</v>
      </c>
      <c r="Y616" s="60">
        <f>VLOOKUP(H616,Feuil1!A2:Q837,11,TRUE)</f>
        <v>1145</v>
      </c>
      <c r="Z616" s="60">
        <f t="shared" si="29"/>
        <v>3851</v>
      </c>
      <c r="AA616" s="14">
        <v>0.36890243902439002</v>
      </c>
      <c r="AB616" s="14">
        <f>VLOOKUP(H616,'Relevé T2_2019'!A2:L837,12,TRUE)</f>
        <v>-0.33087149189999998</v>
      </c>
      <c r="AC616" s="56">
        <f>VLOOKUP(H616,Feuil1!A2:Q837,12,TRUE)</f>
        <v>-0.54436927974532401</v>
      </c>
    </row>
    <row r="617" spans="1:29" ht="27.6" x14ac:dyDescent="0.25">
      <c r="A617" s="5" t="s">
        <v>26</v>
      </c>
      <c r="B617" s="5" t="str">
        <f>VLOOKUP(C617,'Correspondance DEP_REGION'!1:102,2,FALSE)</f>
        <v>NOUVELLE AQUITAINE</v>
      </c>
      <c r="C617" s="5" t="s">
        <v>106</v>
      </c>
      <c r="D617" s="6" t="s">
        <v>107</v>
      </c>
      <c r="E617" s="6" t="s">
        <v>858</v>
      </c>
      <c r="F617" s="6" t="s">
        <v>859</v>
      </c>
      <c r="G617" s="5" t="s">
        <v>860</v>
      </c>
      <c r="H617" s="23">
        <v>26330559100095</v>
      </c>
      <c r="I617" s="5" t="s">
        <v>57</v>
      </c>
      <c r="J617" s="5" t="s">
        <v>19</v>
      </c>
      <c r="K617" s="5"/>
      <c r="L617" s="53">
        <f>VLOOKUP(H617,Feuil1!A2:Q837,5,TRUE)</f>
        <v>3309</v>
      </c>
      <c r="M617" s="5">
        <f>VLOOKUP(H617,Feuil1!A2:Q837,6,TRUE)</f>
        <v>3266</v>
      </c>
      <c r="N617" s="49">
        <f>VLOOKUP(H617,Feuil1!A2:Q837,7,TRUE)</f>
        <v>0.98699999999999999</v>
      </c>
      <c r="O617" s="7" t="str">
        <f>VLOOKUP(H617,Feuil1!A2:Q837,4,TRUE)</f>
        <v>1</v>
      </c>
      <c r="P617" s="7">
        <v>1826</v>
      </c>
      <c r="Q617" s="7">
        <v>1784</v>
      </c>
      <c r="R617" s="49">
        <f>VLOOKUP(H617,'Relevé T2_2019'!A2:G835,7,TRUE)</f>
        <v>0.98829999999999996</v>
      </c>
      <c r="S617" s="8">
        <v>0.97699890470974804</v>
      </c>
      <c r="T617" s="8">
        <f>VLOOKUP(H617,'Relevé T4_2018'!A2:G835,7,TRUE)</f>
        <v>0.99139920285294703</v>
      </c>
      <c r="U617" s="8">
        <f t="shared" si="27"/>
        <v>-1.4400298143198986E-2</v>
      </c>
      <c r="V617" s="8">
        <f t="shared" si="28"/>
        <v>-4.3992028529470373E-3</v>
      </c>
      <c r="W617" s="7">
        <v>2403</v>
      </c>
      <c r="X617" s="7">
        <f>VLOOKUP(H617,'Relevé T2_2019'!A2:L837,11,TRUE)</f>
        <v>2038</v>
      </c>
      <c r="Y617" s="60">
        <f>VLOOKUP(H617,Feuil1!A2:Q837,11,TRUE)</f>
        <v>2443</v>
      </c>
      <c r="Z617" s="60">
        <f t="shared" si="29"/>
        <v>6884</v>
      </c>
      <c r="AA617" s="14">
        <v>0.34697309417040401</v>
      </c>
      <c r="AB617" s="14">
        <f>VLOOKUP(H617,'Relevé T2_2019'!A2:L837,12,TRUE)</f>
        <v>-0.39596917609999999</v>
      </c>
      <c r="AC617" s="56">
        <f>VLOOKUP(H617,Feuil1!A2:Q837,12,TRUE)</f>
        <v>-0.25199020208205802</v>
      </c>
    </row>
    <row r="618" spans="1:29" x14ac:dyDescent="0.25">
      <c r="A618" s="5" t="s">
        <v>26</v>
      </c>
      <c r="B618" s="5" t="str">
        <f>VLOOKUP(C618,'Correspondance DEP_REGION'!1:102,2,FALSE)</f>
        <v>NOUVELLE AQUITAINE</v>
      </c>
      <c r="C618" s="5" t="s">
        <v>106</v>
      </c>
      <c r="D618" s="6" t="s">
        <v>107</v>
      </c>
      <c r="E618" s="6" t="s">
        <v>875</v>
      </c>
      <c r="F618" s="6" t="s">
        <v>876</v>
      </c>
      <c r="G618" s="5" t="s">
        <v>877</v>
      </c>
      <c r="H618" s="23">
        <v>26330584900014</v>
      </c>
      <c r="I618" s="5" t="s">
        <v>57</v>
      </c>
      <c r="J618" s="5" t="s">
        <v>19</v>
      </c>
      <c r="K618" s="5"/>
      <c r="L618" s="53">
        <f>VLOOKUP(H618,Feuil1!A2:Q837,5,TRUE)</f>
        <v>2346</v>
      </c>
      <c r="M618" s="5">
        <f>VLOOKUP(H618,Feuil1!A2:Q837,6,TRUE)</f>
        <v>2288</v>
      </c>
      <c r="N618" s="49">
        <f>VLOOKUP(H618,Feuil1!A2:Q837,7,TRUE)</f>
        <v>0.97529999999999994</v>
      </c>
      <c r="O618" s="7" t="str">
        <f>VLOOKUP(H618,Feuil1!A2:Q837,4,TRUE)</f>
        <v>1</v>
      </c>
      <c r="P618" s="7">
        <v>1817</v>
      </c>
      <c r="Q618" s="7">
        <v>1759</v>
      </c>
      <c r="R618" s="49">
        <f>VLOOKUP(H618,'Relevé T2_2019'!A2:G835,7,TRUE)</f>
        <v>0.97870000000000001</v>
      </c>
      <c r="S618" s="8">
        <v>0.96807925151348395</v>
      </c>
      <c r="T618" s="8">
        <f>VLOOKUP(H618,'Relevé T4_2018'!A2:G835,7,TRUE)</f>
        <v>0.97364039955604909</v>
      </c>
      <c r="U618" s="8">
        <f t="shared" si="27"/>
        <v>-5.5611480425651338E-3</v>
      </c>
      <c r="V618" s="8">
        <f t="shared" si="28"/>
        <v>1.6596004439508594E-3</v>
      </c>
      <c r="W618" s="7">
        <v>1191</v>
      </c>
      <c r="X618" s="7">
        <f>VLOOKUP(H618,'Relevé T2_2019'!A2:L837,11,TRUE)</f>
        <v>1071</v>
      </c>
      <c r="Y618" s="60">
        <f>VLOOKUP(H618,Feuil1!A2:Q837,11,TRUE)</f>
        <v>1248</v>
      </c>
      <c r="Z618" s="60">
        <f t="shared" si="29"/>
        <v>3510</v>
      </c>
      <c r="AA618" s="14">
        <v>-0.32291074474133002</v>
      </c>
      <c r="AB618" s="14">
        <f>VLOOKUP(H618,'Relevé T2_2019'!A2:L837,12,TRUE)</f>
        <v>-0.59199999999999997</v>
      </c>
      <c r="AC618" s="56">
        <f>VLOOKUP(H618,Feuil1!A2:Q837,12,TRUE)</f>
        <v>-0.45454545454545497</v>
      </c>
    </row>
    <row r="619" spans="1:29" x14ac:dyDescent="0.25">
      <c r="A619" s="5" t="s">
        <v>26</v>
      </c>
      <c r="B619" s="5" t="str">
        <f>VLOOKUP(C619,'Correspondance DEP_REGION'!1:102,2,FALSE)</f>
        <v>NOUVELLE AQUITAINE</v>
      </c>
      <c r="C619" s="5" t="s">
        <v>106</v>
      </c>
      <c r="D619" s="6" t="s">
        <v>107</v>
      </c>
      <c r="E619" s="6" t="s">
        <v>870</v>
      </c>
      <c r="F619" s="6" t="s">
        <v>871</v>
      </c>
      <c r="G619" s="5" t="s">
        <v>872</v>
      </c>
      <c r="H619" s="23">
        <v>26330569000012</v>
      </c>
      <c r="I619" s="5" t="s">
        <v>38</v>
      </c>
      <c r="J619" s="5" t="s">
        <v>19</v>
      </c>
      <c r="K619" s="5"/>
      <c r="L619" s="53">
        <f>VLOOKUP(H619,Feuil1!A2:Q837,5,TRUE)</f>
        <v>1108</v>
      </c>
      <c r="M619" s="5">
        <f>VLOOKUP(H619,Feuil1!A2:Q837,6,TRUE)</f>
        <v>1026</v>
      </c>
      <c r="N619" s="49">
        <f>VLOOKUP(H619,Feuil1!A2:Q837,7,TRUE)</f>
        <v>0.92600000000000005</v>
      </c>
      <c r="O619" s="7" t="str">
        <f>VLOOKUP(H619,Feuil1!A2:Q837,4,TRUE)</f>
        <v>0</v>
      </c>
      <c r="P619" s="7">
        <v>582</v>
      </c>
      <c r="Q619" s="7">
        <v>522</v>
      </c>
      <c r="R619" s="49">
        <f>VLOOKUP(H619,'Relevé T2_2019'!A2:G835,7,TRUE)</f>
        <v>0.96599999999999997</v>
      </c>
      <c r="S619" s="8">
        <v>0.89690721649484495</v>
      </c>
      <c r="T619" s="8">
        <f>VLOOKUP(H619,'Relevé T4_2018'!A2:G835,7,TRUE)</f>
        <v>0.63938618925831203</v>
      </c>
      <c r="U619" s="8">
        <f t="shared" si="27"/>
        <v>0.25752102723653292</v>
      </c>
      <c r="V619" s="8">
        <f t="shared" si="28"/>
        <v>0.28661381074168801</v>
      </c>
      <c r="W619" s="7">
        <v>1126</v>
      </c>
      <c r="X619" s="7">
        <f>VLOOKUP(H619,'Relevé T2_2019'!A2:L837,11,TRUE)</f>
        <v>957</v>
      </c>
      <c r="Y619" s="60">
        <f>VLOOKUP(H619,Feuil1!A2:Q837,11,TRUE)</f>
        <v>911</v>
      </c>
      <c r="Z619" s="60">
        <f t="shared" si="29"/>
        <v>2994</v>
      </c>
      <c r="AA619" s="14">
        <v>1.15708812260536</v>
      </c>
      <c r="AB619" s="14">
        <f>VLOOKUP(H619,'Relevé T2_2019'!A2:L837,12,TRUE)</f>
        <v>-0.25175918689999999</v>
      </c>
      <c r="AC619" s="56">
        <f>VLOOKUP(H619,Feuil1!A2:Q837,12,TRUE)</f>
        <v>-0.112085769980507</v>
      </c>
    </row>
    <row r="620" spans="1:29" ht="27.6" x14ac:dyDescent="0.25">
      <c r="A620" s="5" t="s">
        <v>26</v>
      </c>
      <c r="B620" s="5" t="str">
        <f>VLOOKUP(C620,'Correspondance DEP_REGION'!1:102,2,FALSE)</f>
        <v>NOUVELLE AQUITAINE</v>
      </c>
      <c r="C620" s="5" t="s">
        <v>106</v>
      </c>
      <c r="D620" s="6" t="s">
        <v>107</v>
      </c>
      <c r="E620" s="6" t="s">
        <v>865</v>
      </c>
      <c r="F620" s="6" t="s">
        <v>363</v>
      </c>
      <c r="G620" s="5" t="s">
        <v>866</v>
      </c>
      <c r="H620" s="23">
        <v>26330565800019</v>
      </c>
      <c r="I620" s="5" t="s">
        <v>38</v>
      </c>
      <c r="J620" s="5" t="s">
        <v>19</v>
      </c>
      <c r="K620" s="5"/>
      <c r="L620" s="53">
        <f>VLOOKUP(H620,Feuil1!A2:Q837,5,TRUE)</f>
        <v>10399</v>
      </c>
      <c r="M620" s="5">
        <f>VLOOKUP(H620,Feuil1!A2:Q837,6,TRUE)</f>
        <v>6438</v>
      </c>
      <c r="N620" s="49">
        <f>VLOOKUP(H620,Feuil1!A2:Q837,7,TRUE)</f>
        <v>0.61909999999999998</v>
      </c>
      <c r="O620" s="7" t="str">
        <f>VLOOKUP(H620,Feuil1!A2:Q837,4,TRUE)</f>
        <v>0</v>
      </c>
      <c r="P620" s="7">
        <v>5244</v>
      </c>
      <c r="Q620" s="7">
        <v>3301</v>
      </c>
      <c r="R620" s="49">
        <f>VLOOKUP(H620,'Relevé T2_2019'!A2:G835,7,TRUE)</f>
        <v>0.64159999999999995</v>
      </c>
      <c r="S620" s="8">
        <v>0.62948131197559098</v>
      </c>
      <c r="T620" s="8">
        <f>VLOOKUP(H620,'Relevé T4_2018'!A2:G835,7,TRUE)</f>
        <v>0.40148274878813806</v>
      </c>
      <c r="U620" s="8">
        <f t="shared" si="27"/>
        <v>0.22799856318745293</v>
      </c>
      <c r="V620" s="8">
        <f t="shared" si="28"/>
        <v>0.21761725121186193</v>
      </c>
      <c r="W620" s="7">
        <v>6891</v>
      </c>
      <c r="X620" s="7">
        <f>VLOOKUP(H620,'Relevé T2_2019'!A2:L837,11,TRUE)</f>
        <v>5817</v>
      </c>
      <c r="Y620" s="60">
        <f>VLOOKUP(H620,Feuil1!A2:Q837,11,TRUE)</f>
        <v>6302</v>
      </c>
      <c r="Z620" s="60">
        <f t="shared" si="29"/>
        <v>19010</v>
      </c>
      <c r="AA620" s="14">
        <v>1.0875492275068199</v>
      </c>
      <c r="AB620" s="14">
        <f>VLOOKUP(H620,'Relevé T2_2019'!A2:L837,12,TRUE)</f>
        <v>-8.3215129999999998E-2</v>
      </c>
      <c r="AC620" s="56">
        <f>VLOOKUP(H620,Feuil1!A2:Q837,12,TRUE)</f>
        <v>-2.1124572848710801E-2</v>
      </c>
    </row>
    <row r="621" spans="1:29" x14ac:dyDescent="0.25">
      <c r="A621" s="5" t="s">
        <v>26</v>
      </c>
      <c r="B621" s="5" t="str">
        <f>VLOOKUP(C621,'Correspondance DEP_REGION'!1:102,2,FALSE)</f>
        <v>NOUVELLE AQUITAINE</v>
      </c>
      <c r="C621" s="5" t="s">
        <v>1829</v>
      </c>
      <c r="D621" s="6" t="s">
        <v>1830</v>
      </c>
      <c r="E621" s="6" t="s">
        <v>1831</v>
      </c>
      <c r="F621" s="6" t="s">
        <v>1837</v>
      </c>
      <c r="G621" s="5" t="s">
        <v>1838</v>
      </c>
      <c r="H621" s="23">
        <v>26871870700014</v>
      </c>
      <c r="I621" s="5" t="s">
        <v>50</v>
      </c>
      <c r="J621" s="5" t="s">
        <v>19</v>
      </c>
      <c r="K621" s="5"/>
      <c r="L621" s="53">
        <f>VLOOKUP(H621,Feuil1!A2:Q837,5,TRUE)</f>
        <v>2751</v>
      </c>
      <c r="M621" s="5">
        <f>VLOOKUP(H621,Feuil1!A2:Q837,6,TRUE)</f>
        <v>2751</v>
      </c>
      <c r="N621" s="49">
        <f>VLOOKUP(H621,Feuil1!A2:Q837,7,TRUE)</f>
        <v>1</v>
      </c>
      <c r="O621" s="7" t="str">
        <f>VLOOKUP(H621,Feuil1!A2:Q837,4,TRUE)</f>
        <v>1</v>
      </c>
      <c r="P621" s="7">
        <v>1468</v>
      </c>
      <c r="Q621" s="7">
        <v>1468</v>
      </c>
      <c r="R621" s="49">
        <f>VLOOKUP(H621,'Relevé T2_2019'!A2:G835,7,TRUE)</f>
        <v>0.99960000000000004</v>
      </c>
      <c r="S621" s="8">
        <v>1</v>
      </c>
      <c r="T621" s="8">
        <f>VLOOKUP(H621,'Relevé T4_2018'!A2:G835,7,TRUE)</f>
        <v>0.99934469200524212</v>
      </c>
      <c r="U621" s="8">
        <f t="shared" si="27"/>
        <v>6.5530799475788104E-4</v>
      </c>
      <c r="V621" s="8">
        <f t="shared" si="28"/>
        <v>6.5530799475788104E-4</v>
      </c>
      <c r="W621" s="7">
        <v>1468</v>
      </c>
      <c r="X621" s="7">
        <f>VLOOKUP(H621,'Relevé T2_2019'!A2:L837,11,TRUE)</f>
        <v>1389</v>
      </c>
      <c r="Y621" s="60">
        <f>VLOOKUP(H621,Feuil1!A2:Q837,11,TRUE)</f>
        <v>1614</v>
      </c>
      <c r="Z621" s="60">
        <f t="shared" si="29"/>
        <v>4471</v>
      </c>
      <c r="AA621" s="14">
        <v>0</v>
      </c>
      <c r="AB621" s="14">
        <f>VLOOKUP(H621,'Relevé T2_2019'!A2:L837,12,TRUE)</f>
        <v>-0.47085714290000003</v>
      </c>
      <c r="AC621" s="56">
        <f>VLOOKUP(H621,Feuil1!A2:Q837,12,TRUE)</f>
        <v>-0.41330425299890899</v>
      </c>
    </row>
    <row r="622" spans="1:29" x14ac:dyDescent="0.25">
      <c r="A622" s="5" t="s">
        <v>26</v>
      </c>
      <c r="B622" s="5" t="str">
        <f>VLOOKUP(C622,'Correspondance DEP_REGION'!1:102,2,FALSE)</f>
        <v>NOUVELLE AQUITAINE</v>
      </c>
      <c r="C622" s="5" t="s">
        <v>1829</v>
      </c>
      <c r="D622" s="6" t="s">
        <v>1830</v>
      </c>
      <c r="E622" s="6" t="s">
        <v>1831</v>
      </c>
      <c r="F622" s="6" t="s">
        <v>63</v>
      </c>
      <c r="G622" s="5" t="s">
        <v>1839</v>
      </c>
      <c r="H622" s="23">
        <v>26872065300073</v>
      </c>
      <c r="I622" s="5" t="s">
        <v>65</v>
      </c>
      <c r="J622" s="5"/>
      <c r="K622" s="5"/>
      <c r="L622" s="53">
        <f>VLOOKUP(H622,Feuil1!A2:Q837,5,TRUE)</f>
        <v>1385</v>
      </c>
      <c r="M622" s="5">
        <f>VLOOKUP(H622,Feuil1!A2:Q837,6,TRUE)</f>
        <v>1381</v>
      </c>
      <c r="N622" s="49">
        <f>VLOOKUP(H622,Feuil1!A2:Q837,7,TRUE)</f>
        <v>0.99709999999999999</v>
      </c>
      <c r="O622" s="7" t="str">
        <f>VLOOKUP(H622,Feuil1!A2:Q837,4,TRUE)</f>
        <v>1</v>
      </c>
      <c r="P622" s="7">
        <v>884</v>
      </c>
      <c r="Q622" s="7">
        <v>880</v>
      </c>
      <c r="R622" s="49">
        <f>VLOOKUP(H622,'Relevé T2_2019'!A2:G835,7,TRUE)</f>
        <v>0.99670000000000003</v>
      </c>
      <c r="S622" s="8">
        <v>0.99547511312217196</v>
      </c>
      <c r="T622" s="8">
        <f>VLOOKUP(H622,'Relevé T4_2018'!A2:G835,7,TRUE)</f>
        <v>0.97044599677592702</v>
      </c>
      <c r="U622" s="8">
        <f t="shared" si="27"/>
        <v>2.502911634624494E-2</v>
      </c>
      <c r="V622" s="8">
        <f t="shared" si="28"/>
        <v>2.6654003224072964E-2</v>
      </c>
      <c r="W622" s="7">
        <v>0</v>
      </c>
      <c r="X622" s="7">
        <f>VLOOKUP(H622,'Relevé T2_2019'!A2:L837,11,TRUE)</f>
        <v>446</v>
      </c>
      <c r="Y622" s="60">
        <f>VLOOKUP(H622,Feuil1!A2:Q837,11,TRUE)</f>
        <v>749</v>
      </c>
      <c r="Z622" s="60">
        <f t="shared" si="29"/>
        <v>1195</v>
      </c>
      <c r="AA622" s="14">
        <v>-1</v>
      </c>
      <c r="AB622" s="14">
        <f>VLOOKUP(H622,'Relevé T2_2019'!A2:L837,12,TRUE)</f>
        <v>-0.75194660729999996</v>
      </c>
      <c r="AC622" s="56">
        <f>VLOOKUP(H622,Feuil1!A2:Q837,12,TRUE)</f>
        <v>-0.45763939174511198</v>
      </c>
    </row>
    <row r="623" spans="1:29" x14ac:dyDescent="0.25">
      <c r="A623" s="5" t="s">
        <v>26</v>
      </c>
      <c r="B623" s="5" t="str">
        <f>VLOOKUP(C623,'Correspondance DEP_REGION'!1:102,2,FALSE)</f>
        <v>NOUVELLE AQUITAINE</v>
      </c>
      <c r="C623" s="5" t="s">
        <v>1829</v>
      </c>
      <c r="D623" s="6" t="s">
        <v>1830</v>
      </c>
      <c r="E623" s="6" t="s">
        <v>1831</v>
      </c>
      <c r="F623" s="6" t="s">
        <v>227</v>
      </c>
      <c r="G623" s="5" t="s">
        <v>1832</v>
      </c>
      <c r="H623" s="23">
        <v>26870042400016</v>
      </c>
      <c r="I623" s="5" t="s">
        <v>65</v>
      </c>
      <c r="J623" s="5" t="s">
        <v>19</v>
      </c>
      <c r="K623" s="5"/>
      <c r="L623" s="53">
        <f>VLOOKUP(H623,Feuil1!A2:Q837,5,TRUE)</f>
        <v>1942</v>
      </c>
      <c r="M623" s="5">
        <f>VLOOKUP(H623,Feuil1!A2:Q837,6,TRUE)</f>
        <v>1905</v>
      </c>
      <c r="N623" s="49">
        <f>VLOOKUP(H623,Feuil1!A2:Q837,7,TRUE)</f>
        <v>0.98089999999999999</v>
      </c>
      <c r="O623" s="7" t="str">
        <f>VLOOKUP(H623,Feuil1!A2:Q837,4,TRUE)</f>
        <v>1</v>
      </c>
      <c r="P623" s="7">
        <v>1244</v>
      </c>
      <c r="Q623" s="7">
        <v>1204</v>
      </c>
      <c r="R623" s="49">
        <f>VLOOKUP(H623,'Relevé T2_2019'!A2:G835,7,TRUE)</f>
        <v>0.9879</v>
      </c>
      <c r="S623" s="8">
        <v>0.96784565916398702</v>
      </c>
      <c r="T623" s="8">
        <f>VLOOKUP(H623,'Relevé T4_2018'!A2:G835,7,TRUE)</f>
        <v>0.95814422592032311</v>
      </c>
      <c r="U623" s="8">
        <f t="shared" si="27"/>
        <v>9.7014332436639039E-3</v>
      </c>
      <c r="V623" s="8">
        <f t="shared" si="28"/>
        <v>2.2755774079676883E-2</v>
      </c>
      <c r="W623" s="7">
        <v>1274</v>
      </c>
      <c r="X623" s="7">
        <f>VLOOKUP(H623,'Relevé T2_2019'!A2:L837,11,TRUE)</f>
        <v>1045</v>
      </c>
      <c r="Y623" s="60">
        <f>VLOOKUP(H623,Feuil1!A2:Q837,11,TRUE)</f>
        <v>1210</v>
      </c>
      <c r="Z623" s="60">
        <f t="shared" si="29"/>
        <v>3529</v>
      </c>
      <c r="AA623" s="14">
        <v>5.8139534883720999E-2</v>
      </c>
      <c r="AB623" s="14">
        <f>VLOOKUP(H623,'Relevé T2_2019'!A2:L837,12,TRUE)</f>
        <v>-0.48623402160000001</v>
      </c>
      <c r="AC623" s="56">
        <f>VLOOKUP(H623,Feuil1!A2:Q837,12,TRUE)</f>
        <v>-0.36482939632545902</v>
      </c>
    </row>
    <row r="624" spans="1:29" x14ac:dyDescent="0.25">
      <c r="A624" s="5" t="s">
        <v>26</v>
      </c>
      <c r="B624" s="5" t="str">
        <f>VLOOKUP(C624,'Correspondance DEP_REGION'!1:102,2,FALSE)</f>
        <v>NOUVELLE AQUITAINE</v>
      </c>
      <c r="C624" s="5" t="s">
        <v>1829</v>
      </c>
      <c r="D624" s="6" t="s">
        <v>1830</v>
      </c>
      <c r="E624" s="6" t="s">
        <v>1831</v>
      </c>
      <c r="F624" s="6" t="s">
        <v>55</v>
      </c>
      <c r="G624" s="5" t="s">
        <v>1834</v>
      </c>
      <c r="H624" s="23">
        <v>26870851800017</v>
      </c>
      <c r="I624" s="5" t="s">
        <v>18</v>
      </c>
      <c r="J624" s="5" t="s">
        <v>19</v>
      </c>
      <c r="K624" s="5" t="s">
        <v>9</v>
      </c>
      <c r="L624" s="53">
        <f>VLOOKUP(H624,Feuil1!A2:Q837,5,TRUE)</f>
        <v>22556</v>
      </c>
      <c r="M624" s="5">
        <f>VLOOKUP(H624,Feuil1!A2:Q837,6,TRUE)</f>
        <v>21497</v>
      </c>
      <c r="N624" s="49">
        <f>VLOOKUP(H624,Feuil1!A2:Q837,7,TRUE)</f>
        <v>0.95309999999999995</v>
      </c>
      <c r="O624" s="7" t="str">
        <f>VLOOKUP(H624,Feuil1!A2:Q837,4,TRUE)</f>
        <v>0</v>
      </c>
      <c r="P624" s="7">
        <v>11583</v>
      </c>
      <c r="Q624" s="7">
        <v>10490</v>
      </c>
      <c r="R624" s="49">
        <f>VLOOKUP(H624,'Relevé T2_2019'!A2:G835,7,TRUE)</f>
        <v>0.94969999999999999</v>
      </c>
      <c r="S624" s="8">
        <v>0.90563757230423902</v>
      </c>
      <c r="T624" s="8">
        <f>VLOOKUP(H624,'Relevé T4_2018'!A2:G835,7,TRUE)</f>
        <v>0.9470619375330861</v>
      </c>
      <c r="U624" s="8">
        <f t="shared" si="27"/>
        <v>-4.1424365228847071E-2</v>
      </c>
      <c r="V624" s="8">
        <f t="shared" si="28"/>
        <v>6.0380624669138516E-3</v>
      </c>
      <c r="W624" s="7">
        <v>13796</v>
      </c>
      <c r="X624" s="7">
        <f>VLOOKUP(H624,'Relevé T2_2019'!A2:L837,11,TRUE)</f>
        <v>11801</v>
      </c>
      <c r="Y624" s="60">
        <f>VLOOKUP(H624,Feuil1!A2:Q837,11,TRUE)</f>
        <v>12583</v>
      </c>
      <c r="Z624" s="60">
        <f t="shared" si="29"/>
        <v>38180</v>
      </c>
      <c r="AA624" s="14">
        <v>0.31515729265967601</v>
      </c>
      <c r="AB624" s="14">
        <f>VLOOKUP(H624,'Relevé T2_2019'!A2:L837,12,TRUE)</f>
        <v>-0.41872721899999998</v>
      </c>
      <c r="AC624" s="56">
        <f>VLOOKUP(H624,Feuil1!A2:Q837,12,TRUE)</f>
        <v>-0.41466251104805302</v>
      </c>
    </row>
    <row r="625" spans="1:29" x14ac:dyDescent="0.25">
      <c r="A625" s="5" t="s">
        <v>26</v>
      </c>
      <c r="B625" s="5" t="str">
        <f>VLOOKUP(C625,'Correspondance DEP_REGION'!1:102,2,FALSE)</f>
        <v>NOUVELLE AQUITAINE</v>
      </c>
      <c r="C625" s="5" t="s">
        <v>1829</v>
      </c>
      <c r="D625" s="6" t="s">
        <v>1830</v>
      </c>
      <c r="E625" s="6" t="s">
        <v>1831</v>
      </c>
      <c r="F625" s="6" t="s">
        <v>1339</v>
      </c>
      <c r="G625" s="5" t="s">
        <v>1833</v>
      </c>
      <c r="H625" s="23">
        <v>26870850000015</v>
      </c>
      <c r="I625" s="5" t="s">
        <v>18</v>
      </c>
      <c r="J625" s="5" t="s">
        <v>19</v>
      </c>
      <c r="K625" s="5"/>
      <c r="L625" s="53">
        <f>VLOOKUP(H625,Feuil1!A2:Q837,5,TRUE)</f>
        <v>4064</v>
      </c>
      <c r="M625" s="5">
        <f>VLOOKUP(H625,Feuil1!A2:Q837,6,TRUE)</f>
        <v>3350</v>
      </c>
      <c r="N625" s="49">
        <f>VLOOKUP(H625,Feuil1!A2:Q837,7,TRUE)</f>
        <v>0.82430000000000003</v>
      </c>
      <c r="O625" s="7" t="str">
        <f>VLOOKUP(H625,Feuil1!A2:Q837,4,TRUE)</f>
        <v>1</v>
      </c>
      <c r="P625" s="7">
        <v>2751</v>
      </c>
      <c r="Q625" s="7">
        <v>2006</v>
      </c>
      <c r="R625" s="49">
        <f>VLOOKUP(H625,'Relevé T2_2019'!A2:G835,7,TRUE)</f>
        <v>0.82210000000000005</v>
      </c>
      <c r="S625" s="8">
        <v>0.72918938567793501</v>
      </c>
      <c r="T625" s="8">
        <f>VLOOKUP(H625,'Relevé T4_2018'!A2:G835,7,TRUE)</f>
        <v>0.80680918448139405</v>
      </c>
      <c r="U625" s="8">
        <f t="shared" si="27"/>
        <v>-7.7619798803459039E-2</v>
      </c>
      <c r="V625" s="8">
        <f t="shared" si="28"/>
        <v>1.7490815518605984E-2</v>
      </c>
      <c r="W625" s="7">
        <v>1600</v>
      </c>
      <c r="X625" s="7">
        <f>VLOOKUP(H625,'Relevé T2_2019'!A2:L837,11,TRUE)</f>
        <v>1527</v>
      </c>
      <c r="Y625" s="60">
        <f>VLOOKUP(H625,Feuil1!A2:Q837,11,TRUE)</f>
        <v>1767</v>
      </c>
      <c r="Z625" s="60">
        <f t="shared" si="29"/>
        <v>4894</v>
      </c>
      <c r="AA625" s="14">
        <v>-0.20239282153539401</v>
      </c>
      <c r="AB625" s="14">
        <f>VLOOKUP(H625,'Relevé T2_2019'!A2:L837,12,TRUE)</f>
        <v>-0.54849201660000002</v>
      </c>
      <c r="AC625" s="56">
        <f>VLOOKUP(H625,Feuil1!A2:Q837,12,TRUE)</f>
        <v>-0.472537313432836</v>
      </c>
    </row>
    <row r="626" spans="1:29" x14ac:dyDescent="0.25">
      <c r="A626" s="5" t="s">
        <v>26</v>
      </c>
      <c r="B626" s="5" t="str">
        <f>VLOOKUP(C626,'Correspondance DEP_REGION'!1:102,2,FALSE)</f>
        <v>NOUVELLE AQUITAINE</v>
      </c>
      <c r="C626" s="5" t="s">
        <v>1829</v>
      </c>
      <c r="D626" s="6" t="s">
        <v>1830</v>
      </c>
      <c r="E626" s="6" t="s">
        <v>1835</v>
      </c>
      <c r="F626" s="6" t="s">
        <v>479</v>
      </c>
      <c r="G626" s="5" t="s">
        <v>1836</v>
      </c>
      <c r="H626" s="23">
        <v>26871540600016</v>
      </c>
      <c r="I626" s="5" t="s">
        <v>18</v>
      </c>
      <c r="J626" s="5" t="s">
        <v>19</v>
      </c>
      <c r="K626" s="5"/>
      <c r="L626" s="53">
        <f>VLOOKUP(H626,Feuil1!A2:Q837,5,TRUE)</f>
        <v>2978</v>
      </c>
      <c r="M626" s="5">
        <f>VLOOKUP(H626,Feuil1!A2:Q837,6,TRUE)</f>
        <v>2262</v>
      </c>
      <c r="N626" s="49">
        <f>VLOOKUP(H626,Feuil1!A2:Q837,7,TRUE)</f>
        <v>0.75960000000000005</v>
      </c>
      <c r="O626" s="7" t="str">
        <f>VLOOKUP(H626,Feuil1!A2:Q837,4,TRUE)</f>
        <v>0</v>
      </c>
      <c r="P626" s="7">
        <v>1646</v>
      </c>
      <c r="Q626" s="7">
        <v>1200</v>
      </c>
      <c r="R626" s="49">
        <f>VLOOKUP(H626,'Relevé T2_2019'!A2:G835,7,TRUE)</f>
        <v>0.79410000000000003</v>
      </c>
      <c r="S626" s="8">
        <v>0.72904009720534602</v>
      </c>
      <c r="T626" s="8">
        <f>VLOOKUP(H626,'Relevé T4_2018'!A2:G835,7,TRUE)</f>
        <v>6.1821613968853197E-2</v>
      </c>
      <c r="U626" s="8">
        <f t="shared" si="27"/>
        <v>0.6672184832364928</v>
      </c>
      <c r="V626" s="8">
        <f t="shared" si="28"/>
        <v>0.69777838603114684</v>
      </c>
      <c r="W626" s="7">
        <v>2541</v>
      </c>
      <c r="X626" s="7">
        <f>VLOOKUP(H626,'Relevé T2_2019'!A2:L837,11,TRUE)</f>
        <v>2269</v>
      </c>
      <c r="Y626" s="60">
        <f>VLOOKUP(H626,Feuil1!A2:Q837,11,TRUE)</f>
        <v>2399</v>
      </c>
      <c r="Z626" s="60">
        <f t="shared" si="29"/>
        <v>7209</v>
      </c>
      <c r="AA626" s="14">
        <v>1.1174999999999999</v>
      </c>
      <c r="AB626" s="14">
        <f>VLOOKUP(H626,'Relevé T2_2019'!A2:L837,12,TRUE)</f>
        <v>-0.20497547299999999</v>
      </c>
      <c r="AC626" s="56">
        <f>VLOOKUP(H626,Feuil1!A2:Q837,12,TRUE)</f>
        <v>6.0565870910698399E-2</v>
      </c>
    </row>
    <row r="627" spans="1:29" ht="27.6" x14ac:dyDescent="0.25">
      <c r="A627" s="5" t="s">
        <v>26</v>
      </c>
      <c r="B627" s="5" t="str">
        <f>VLOOKUP(C627,'Correspondance DEP_REGION'!1:102,2,FALSE)</f>
        <v>NOUVELLE AQUITAINE</v>
      </c>
      <c r="C627" s="5" t="s">
        <v>1008</v>
      </c>
      <c r="D627" s="6" t="s">
        <v>1009</v>
      </c>
      <c r="E627" s="6" t="s">
        <v>1010</v>
      </c>
      <c r="F627" s="6" t="s">
        <v>736</v>
      </c>
      <c r="G627" s="5" t="s">
        <v>1015</v>
      </c>
      <c r="H627" s="23">
        <v>26400428400016</v>
      </c>
      <c r="I627" s="5" t="s">
        <v>50</v>
      </c>
      <c r="J627" s="5" t="s">
        <v>19</v>
      </c>
      <c r="K627" s="5" t="s">
        <v>9</v>
      </c>
      <c r="L627" s="53">
        <f>VLOOKUP(H627,Feuil1!A2:Q837,5,TRUE)</f>
        <v>8776</v>
      </c>
      <c r="M627" s="5">
        <f>VLOOKUP(H627,Feuil1!A2:Q837,6,TRUE)</f>
        <v>8776</v>
      </c>
      <c r="N627" s="49">
        <f>VLOOKUP(H627,Feuil1!A2:Q837,7,TRUE)</f>
        <v>1</v>
      </c>
      <c r="O627" s="7" t="str">
        <f>VLOOKUP(H627,Feuil1!A2:Q837,4,TRUE)</f>
        <v>1</v>
      </c>
      <c r="P627" s="7">
        <v>2079</v>
      </c>
      <c r="Q627" s="7">
        <v>2079</v>
      </c>
      <c r="R627" s="49">
        <f>VLOOKUP(H627,'Relevé T2_2019'!A2:G835,7,TRUE)</f>
        <v>0.99970000000000003</v>
      </c>
      <c r="S627" s="8">
        <v>1</v>
      </c>
      <c r="T627" s="8">
        <f>VLOOKUP(H627,'Relevé T4_2018'!A2:G835,7,TRUE)</f>
        <v>1</v>
      </c>
      <c r="U627" s="8">
        <f t="shared" si="27"/>
        <v>0</v>
      </c>
      <c r="V627" s="8">
        <f t="shared" si="28"/>
        <v>0</v>
      </c>
      <c r="W627" s="7">
        <v>6073</v>
      </c>
      <c r="X627" s="7">
        <f>VLOOKUP(H627,'Relevé T2_2019'!A2:L837,11,TRUE)</f>
        <v>5312</v>
      </c>
      <c r="Y627" s="60">
        <f>VLOOKUP(H627,Feuil1!A2:Q837,11,TRUE)</f>
        <v>5591</v>
      </c>
      <c r="Z627" s="60">
        <f t="shared" si="29"/>
        <v>16976</v>
      </c>
      <c r="AA627" s="14">
        <v>1.9211159211159201</v>
      </c>
      <c r="AB627" s="14">
        <f>VLOOKUP(H627,'Relevé T2_2019'!A2:L837,12,TRUE)</f>
        <v>-0.48185719859999998</v>
      </c>
      <c r="AC627" s="56">
        <f>VLOOKUP(H627,Feuil1!A2:Q837,12,TRUE)</f>
        <v>-0.36292160437556997</v>
      </c>
    </row>
    <row r="628" spans="1:29" x14ac:dyDescent="0.25">
      <c r="A628" s="5" t="s">
        <v>26</v>
      </c>
      <c r="B628" s="5" t="str">
        <f>VLOOKUP(C628,'Correspondance DEP_REGION'!1:102,2,FALSE)</f>
        <v>NOUVELLE AQUITAINE</v>
      </c>
      <c r="C628" s="5" t="s">
        <v>1008</v>
      </c>
      <c r="D628" s="6" t="s">
        <v>1009</v>
      </c>
      <c r="E628" s="6" t="s">
        <v>1012</v>
      </c>
      <c r="F628" s="6" t="s">
        <v>1013</v>
      </c>
      <c r="G628" s="5" t="s">
        <v>1014</v>
      </c>
      <c r="H628" s="23">
        <v>26400332800087</v>
      </c>
      <c r="I628" s="5" t="s">
        <v>65</v>
      </c>
      <c r="J628" s="5" t="s">
        <v>19</v>
      </c>
      <c r="K628" s="5"/>
      <c r="L628" s="53">
        <f>VLOOKUP(H628,Feuil1!A2:Q837,5,TRUE)</f>
        <v>7060</v>
      </c>
      <c r="M628" s="5">
        <f>VLOOKUP(H628,Feuil1!A2:Q837,6,TRUE)</f>
        <v>6988</v>
      </c>
      <c r="N628" s="49">
        <f>VLOOKUP(H628,Feuil1!A2:Q837,7,TRUE)</f>
        <v>0.98980000000000001</v>
      </c>
      <c r="O628" s="7" t="str">
        <f>VLOOKUP(H628,Feuil1!A2:Q837,4,TRUE)</f>
        <v>1</v>
      </c>
      <c r="P628" s="7">
        <v>4038</v>
      </c>
      <c r="Q628" s="7">
        <v>3966</v>
      </c>
      <c r="R628" s="49">
        <f>VLOOKUP(H628,'Relevé T2_2019'!A2:G835,7,TRUE)</f>
        <v>0.99019999999999997</v>
      </c>
      <c r="S628" s="8">
        <v>0.98216939078751897</v>
      </c>
      <c r="T628" s="8">
        <f>VLOOKUP(H628,'Relevé T4_2018'!A2:G835,7,TRUE)</f>
        <v>0.99175588865096409</v>
      </c>
      <c r="U628" s="8">
        <f t="shared" si="27"/>
        <v>-9.5864978634451203E-3</v>
      </c>
      <c r="V628" s="8">
        <f t="shared" si="28"/>
        <v>-1.9558886509640772E-3</v>
      </c>
      <c r="W628" s="7">
        <v>5012</v>
      </c>
      <c r="X628" s="7">
        <f>VLOOKUP(H628,'Relevé T2_2019'!A2:L837,11,TRUE)</f>
        <v>4648</v>
      </c>
      <c r="Y628" s="60">
        <f>VLOOKUP(H628,Feuil1!A2:Q837,11,TRUE)</f>
        <v>4787</v>
      </c>
      <c r="Z628" s="60">
        <f t="shared" si="29"/>
        <v>14447</v>
      </c>
      <c r="AA628" s="14">
        <v>0.26374180534543601</v>
      </c>
      <c r="AB628" s="14">
        <f>VLOOKUP(H628,'Relevé T2_2019'!A2:L837,12,TRUE)</f>
        <v>-0.39769340419999999</v>
      </c>
      <c r="AC628" s="56">
        <f>VLOOKUP(H628,Feuil1!A2:Q837,12,TRUE)</f>
        <v>-0.31496851745850002</v>
      </c>
    </row>
    <row r="629" spans="1:29" ht="27.6" x14ac:dyDescent="0.25">
      <c r="A629" s="5" t="s">
        <v>26</v>
      </c>
      <c r="B629" s="5" t="str">
        <f>VLOOKUP(C629,'Correspondance DEP_REGION'!1:102,2,FALSE)</f>
        <v>NOUVELLE AQUITAINE</v>
      </c>
      <c r="C629" s="5" t="s">
        <v>1008</v>
      </c>
      <c r="D629" s="6" t="s">
        <v>1009</v>
      </c>
      <c r="E629" s="6" t="s">
        <v>1010</v>
      </c>
      <c r="F629" s="6" t="s">
        <v>63</v>
      </c>
      <c r="G629" s="5" t="s">
        <v>1011</v>
      </c>
      <c r="H629" s="23">
        <v>26400331000010</v>
      </c>
      <c r="I629" s="5" t="s">
        <v>71</v>
      </c>
      <c r="J629" s="5"/>
      <c r="K629" s="5"/>
      <c r="L629" s="53">
        <f>VLOOKUP(H629,Feuil1!A2:Q837,5,TRUE)</f>
        <v>331</v>
      </c>
      <c r="M629" s="5">
        <f>VLOOKUP(H629,Feuil1!A2:Q837,6,TRUE)</f>
        <v>325</v>
      </c>
      <c r="N629" s="49">
        <f>VLOOKUP(H629,Feuil1!A2:Q837,7,TRUE)</f>
        <v>0.9819</v>
      </c>
      <c r="O629" s="7" t="str">
        <f>VLOOKUP(H629,Feuil1!A2:Q837,4,TRUE)</f>
        <v>1</v>
      </c>
      <c r="P629" s="7">
        <v>240</v>
      </c>
      <c r="Q629" s="7">
        <v>217</v>
      </c>
      <c r="R629" s="49">
        <f>VLOOKUP(H629,'Relevé T2_2019'!A2:G835,7,TRUE)</f>
        <v>0.97489999999999999</v>
      </c>
      <c r="S629" s="8">
        <v>0.90416666666666701</v>
      </c>
      <c r="T629" s="8">
        <f>VLOOKUP(H629,'Relevé T4_2018'!A2:G835,7,TRUE)</f>
        <v>0.9823677581863981</v>
      </c>
      <c r="U629" s="8">
        <f t="shared" si="27"/>
        <v>-7.8201091519731092E-2</v>
      </c>
      <c r="V629" s="8">
        <f t="shared" si="28"/>
        <v>-4.6775818639810396E-4</v>
      </c>
      <c r="W629" s="7">
        <v>455</v>
      </c>
      <c r="X629" s="7">
        <f>VLOOKUP(H629,'Relevé T2_2019'!A2:L837,11,TRUE)</f>
        <v>360</v>
      </c>
      <c r="Y629" s="60">
        <f>VLOOKUP(H629,Feuil1!A2:Q837,11,TRUE)</f>
        <v>414</v>
      </c>
      <c r="Z629" s="60">
        <f t="shared" si="29"/>
        <v>1229</v>
      </c>
      <c r="AA629" s="14">
        <v>1.0967741935483899</v>
      </c>
      <c r="AB629" s="14">
        <f>VLOOKUP(H629,'Relevé T2_2019'!A2:L837,12,TRUE)</f>
        <v>-0.22746781120000001</v>
      </c>
      <c r="AC629" s="56">
        <f>VLOOKUP(H629,Feuil1!A2:Q837,12,TRUE)</f>
        <v>0.27384615384615402</v>
      </c>
    </row>
    <row r="630" spans="1:29" x14ac:dyDescent="0.25">
      <c r="A630" s="5" t="s">
        <v>26</v>
      </c>
      <c r="B630" s="5" t="str">
        <f>VLOOKUP(C630,'Correspondance DEP_REGION'!1:102,2,FALSE)</f>
        <v>NOUVELLE AQUITAINE</v>
      </c>
      <c r="C630" s="5" t="s">
        <v>274</v>
      </c>
      <c r="D630" s="6" t="s">
        <v>275</v>
      </c>
      <c r="E630" s="6" t="s">
        <v>1126</v>
      </c>
      <c r="F630" s="6" t="s">
        <v>360</v>
      </c>
      <c r="G630" s="5" t="s">
        <v>1127</v>
      </c>
      <c r="H630" s="23">
        <v>26470243200081</v>
      </c>
      <c r="I630" s="5" t="s">
        <v>50</v>
      </c>
      <c r="J630" s="5" t="s">
        <v>19</v>
      </c>
      <c r="K630" s="5"/>
      <c r="L630" s="53">
        <f>VLOOKUP(H630,Feuil1!A2:Q837,5,TRUE)</f>
        <v>2277</v>
      </c>
      <c r="M630" s="5">
        <f>VLOOKUP(H630,Feuil1!A2:Q837,6,TRUE)</f>
        <v>2277</v>
      </c>
      <c r="N630" s="49">
        <f>VLOOKUP(H630,Feuil1!A2:Q837,7,TRUE)</f>
        <v>1</v>
      </c>
      <c r="O630" s="7" t="str">
        <f>VLOOKUP(H630,Feuil1!A2:Q837,4,TRUE)</f>
        <v>1</v>
      </c>
      <c r="P630" s="7">
        <v>1350</v>
      </c>
      <c r="Q630" s="7">
        <v>1350</v>
      </c>
      <c r="R630" s="49">
        <f>VLOOKUP(H630,'Relevé T2_2019'!A2:G835,7,TRUE)</f>
        <v>1</v>
      </c>
      <c r="S630" s="8">
        <v>1</v>
      </c>
      <c r="T630" s="8">
        <f>VLOOKUP(H630,'Relevé T4_2018'!A2:G835,7,TRUE)</f>
        <v>0.92254098360655712</v>
      </c>
      <c r="U630" s="8">
        <f t="shared" si="27"/>
        <v>7.7459016393442881E-2</v>
      </c>
      <c r="V630" s="8">
        <f t="shared" si="28"/>
        <v>7.7459016393442881E-2</v>
      </c>
      <c r="W630" s="7">
        <v>1081</v>
      </c>
      <c r="X630" s="7">
        <f>VLOOKUP(H630,'Relevé T2_2019'!A2:L837,11,TRUE)</f>
        <v>906</v>
      </c>
      <c r="Y630" s="60">
        <f>VLOOKUP(H630,Feuil1!A2:Q837,11,TRUE)</f>
        <v>976</v>
      </c>
      <c r="Z630" s="60">
        <f t="shared" si="29"/>
        <v>2963</v>
      </c>
      <c r="AA630" s="14">
        <v>-0.199259259259259</v>
      </c>
      <c r="AB630" s="14">
        <f>VLOOKUP(H630,'Relevé T2_2019'!A2:L837,12,TRUE)</f>
        <v>-0.59299191370000004</v>
      </c>
      <c r="AC630" s="56">
        <f>VLOOKUP(H630,Feuil1!A2:Q837,12,TRUE)</f>
        <v>-0.57136583223539705</v>
      </c>
    </row>
    <row r="631" spans="1:29" x14ac:dyDescent="0.25">
      <c r="A631" s="5" t="s">
        <v>26</v>
      </c>
      <c r="B631" s="5" t="str">
        <f>VLOOKUP(C631,'Correspondance DEP_REGION'!1:102,2,FALSE)</f>
        <v>NOUVELLE AQUITAINE</v>
      </c>
      <c r="C631" s="5" t="s">
        <v>274</v>
      </c>
      <c r="D631" s="6" t="s">
        <v>275</v>
      </c>
      <c r="E631" s="6" t="s">
        <v>276</v>
      </c>
      <c r="F631" s="6" t="s">
        <v>1129</v>
      </c>
      <c r="G631" s="5" t="s">
        <v>1130</v>
      </c>
      <c r="H631" s="23">
        <v>26470268900011</v>
      </c>
      <c r="I631" s="5" t="s">
        <v>50</v>
      </c>
      <c r="J631" s="5" t="s">
        <v>19</v>
      </c>
      <c r="K631" s="5"/>
      <c r="L631" s="53">
        <f>VLOOKUP(H631,Feuil1!A2:Q837,5,TRUE)</f>
        <v>2458</v>
      </c>
      <c r="M631" s="5">
        <f>VLOOKUP(H631,Feuil1!A2:Q837,6,TRUE)</f>
        <v>2458</v>
      </c>
      <c r="N631" s="49">
        <f>VLOOKUP(H631,Feuil1!A2:Q837,7,TRUE)</f>
        <v>1</v>
      </c>
      <c r="O631" s="7" t="str">
        <f>VLOOKUP(H631,Feuil1!A2:Q837,4,TRUE)</f>
        <v>1</v>
      </c>
      <c r="P631" s="7">
        <v>2101</v>
      </c>
      <c r="Q631" s="7">
        <v>2101</v>
      </c>
      <c r="R631" s="49">
        <f>VLOOKUP(H631,'Relevé T2_2019'!A2:G835,7,TRUE)</f>
        <v>0.99960000000000004</v>
      </c>
      <c r="S631" s="8">
        <v>1</v>
      </c>
      <c r="T631" s="8">
        <f>VLOOKUP(H631,'Relevé T4_2018'!A2:G835,7,TRUE)</f>
        <v>0.99886963074604407</v>
      </c>
      <c r="U631" s="8">
        <f t="shared" si="27"/>
        <v>1.1303692539559318E-3</v>
      </c>
      <c r="V631" s="8">
        <f t="shared" si="28"/>
        <v>1.1303692539559318E-3</v>
      </c>
      <c r="W631" s="7">
        <v>836</v>
      </c>
      <c r="X631" s="7">
        <f>VLOOKUP(H631,'Relevé T2_2019'!A2:L837,11,TRUE)</f>
        <v>767</v>
      </c>
      <c r="Y631" s="60">
        <f>VLOOKUP(H631,Feuil1!A2:Q837,11,TRUE)</f>
        <v>771</v>
      </c>
      <c r="Z631" s="60">
        <f t="shared" si="29"/>
        <v>2374</v>
      </c>
      <c r="AA631" s="14">
        <v>-0.60209424083769603</v>
      </c>
      <c r="AB631" s="14">
        <f>VLOOKUP(H631,'Relevé T2_2019'!A2:L837,12,TRUE)</f>
        <v>-0.70624281879999995</v>
      </c>
      <c r="AC631" s="56">
        <f>VLOOKUP(H631,Feuil1!A2:Q837,12,TRUE)</f>
        <v>-0.68633034987795005</v>
      </c>
    </row>
    <row r="632" spans="1:29" ht="27.6" x14ac:dyDescent="0.25">
      <c r="A632" s="5" t="s">
        <v>26</v>
      </c>
      <c r="B632" s="5" t="str">
        <f>VLOOKUP(C632,'Correspondance DEP_REGION'!1:102,2,FALSE)</f>
        <v>NOUVELLE AQUITAINE</v>
      </c>
      <c r="C632" s="5" t="s">
        <v>274</v>
      </c>
      <c r="D632" s="6" t="s">
        <v>275</v>
      </c>
      <c r="E632" s="6" t="s">
        <v>1133</v>
      </c>
      <c r="F632" s="6" t="s">
        <v>1134</v>
      </c>
      <c r="G632" s="5" t="s">
        <v>1135</v>
      </c>
      <c r="H632" s="23">
        <v>26470361200012</v>
      </c>
      <c r="I632" s="5" t="s">
        <v>50</v>
      </c>
      <c r="J632" s="5" t="s">
        <v>19</v>
      </c>
      <c r="K632" s="5"/>
      <c r="L632" s="53">
        <f>VLOOKUP(H632,Feuil1!A2:Q837,5,TRUE)</f>
        <v>3479</v>
      </c>
      <c r="M632" s="5">
        <f>VLOOKUP(H632,Feuil1!A2:Q837,6,TRUE)</f>
        <v>3478</v>
      </c>
      <c r="N632" s="49">
        <f>VLOOKUP(H632,Feuil1!A2:Q837,7,TRUE)</f>
        <v>0.99970000000000003</v>
      </c>
      <c r="O632" s="7" t="str">
        <f>VLOOKUP(H632,Feuil1!A2:Q837,4,TRUE)</f>
        <v>1</v>
      </c>
      <c r="P632" s="7">
        <v>2467</v>
      </c>
      <c r="Q632" s="7">
        <v>2465</v>
      </c>
      <c r="R632" s="49">
        <f>VLOOKUP(H632,'Relevé T2_2019'!A2:G835,7,TRUE)</f>
        <v>0.99980000000000002</v>
      </c>
      <c r="S632" s="8">
        <v>0.999189298743413</v>
      </c>
      <c r="T632" s="8">
        <f>VLOOKUP(H632,'Relevé T4_2018'!A2:G835,7,TRUE)</f>
        <v>0.99974019225772903</v>
      </c>
      <c r="U632" s="8">
        <f t="shared" si="27"/>
        <v>-5.5089351431603095E-4</v>
      </c>
      <c r="V632" s="8">
        <f t="shared" si="28"/>
        <v>-4.0192257728999259E-5</v>
      </c>
      <c r="W632" s="7">
        <v>2484</v>
      </c>
      <c r="X632" s="7">
        <f>VLOOKUP(H632,'Relevé T2_2019'!A2:L837,11,TRUE)</f>
        <v>2192</v>
      </c>
      <c r="Y632" s="60">
        <f>VLOOKUP(H632,Feuil1!A2:Q837,11,TRUE)</f>
        <v>2091</v>
      </c>
      <c r="Z632" s="60">
        <f t="shared" si="29"/>
        <v>6767</v>
      </c>
      <c r="AA632" s="14">
        <v>7.7079107505071401E-3</v>
      </c>
      <c r="AB632" s="14">
        <f>VLOOKUP(H632,'Relevé T2_2019'!A2:L837,12,TRUE)</f>
        <v>-0.47040347910000002</v>
      </c>
      <c r="AC632" s="56">
        <f>VLOOKUP(H632,Feuil1!A2:Q837,12,TRUE)</f>
        <v>-0.39879240943070698</v>
      </c>
    </row>
    <row r="633" spans="1:29" x14ac:dyDescent="0.25">
      <c r="A633" s="5" t="s">
        <v>26</v>
      </c>
      <c r="B633" s="5" t="str">
        <f>VLOOKUP(C633,'Correspondance DEP_REGION'!1:102,2,FALSE)</f>
        <v>NOUVELLE AQUITAINE</v>
      </c>
      <c r="C633" s="5" t="s">
        <v>274</v>
      </c>
      <c r="D633" s="6" t="s">
        <v>275</v>
      </c>
      <c r="E633" s="6" t="s">
        <v>276</v>
      </c>
      <c r="F633" s="6" t="s">
        <v>277</v>
      </c>
      <c r="G633" s="5" t="s">
        <v>278</v>
      </c>
      <c r="H633" s="23">
        <v>20005309800014</v>
      </c>
      <c r="I633" s="5" t="s">
        <v>50</v>
      </c>
      <c r="J633" s="5" t="s">
        <v>19</v>
      </c>
      <c r="K633" s="5" t="s">
        <v>9</v>
      </c>
      <c r="L633" s="53">
        <f>VLOOKUP(H633,Feuil1!A2:Q837,5,TRUE)</f>
        <v>6692</v>
      </c>
      <c r="M633" s="5">
        <f>VLOOKUP(H633,Feuil1!A2:Q837,6,TRUE)</f>
        <v>6692</v>
      </c>
      <c r="N633" s="49">
        <f>VLOOKUP(H633,Feuil1!A2:Q837,7,TRUE)</f>
        <v>1</v>
      </c>
      <c r="O633" s="7" t="str">
        <f>VLOOKUP(H633,Feuil1!A2:Q837,4,TRUE)</f>
        <v>1</v>
      </c>
      <c r="P633" s="7">
        <v>3289</v>
      </c>
      <c r="Q633" s="7">
        <v>3286</v>
      </c>
      <c r="R633" s="49">
        <f>VLOOKUP(H633,'Relevé T2_2019'!A2:G835,7,TRUE)</f>
        <v>0.99990000000000001</v>
      </c>
      <c r="S633" s="8">
        <v>0.99908786865308596</v>
      </c>
      <c r="T633" s="8">
        <f>VLOOKUP(H633,'Relevé T4_2018'!A2:G835,7,TRUE)</f>
        <v>0.9968271485722171</v>
      </c>
      <c r="U633" s="8">
        <f t="shared" si="27"/>
        <v>2.260720080868861E-3</v>
      </c>
      <c r="V633" s="8">
        <f t="shared" si="28"/>
        <v>3.1728514277828967E-3</v>
      </c>
      <c r="W633" s="7">
        <v>4642</v>
      </c>
      <c r="X633" s="7">
        <f>VLOOKUP(H633,'Relevé T2_2019'!A2:L837,11,TRUE)</f>
        <v>4124</v>
      </c>
      <c r="Y633" s="60">
        <f>VLOOKUP(H633,Feuil1!A2:Q837,11,TRUE)</f>
        <v>4278</v>
      </c>
      <c r="Z633" s="60">
        <f t="shared" si="29"/>
        <v>13044</v>
      </c>
      <c r="AA633" s="14">
        <v>0.41265976871576399</v>
      </c>
      <c r="AB633" s="14">
        <f>VLOOKUP(H633,'Relevé T2_2019'!A2:L837,12,TRUE)</f>
        <v>-0.473240516</v>
      </c>
      <c r="AC633" s="56">
        <f>VLOOKUP(H633,Feuil1!A2:Q837,12,TRUE)</f>
        <v>-0.36072922893006598</v>
      </c>
    </row>
    <row r="634" spans="1:29" ht="27.6" x14ac:dyDescent="0.25">
      <c r="A634" s="5" t="s">
        <v>26</v>
      </c>
      <c r="B634" s="5" t="str">
        <f>VLOOKUP(C634,'Correspondance DEP_REGION'!1:102,2,FALSE)</f>
        <v>NOUVELLE AQUITAINE</v>
      </c>
      <c r="C634" s="5" t="s">
        <v>274</v>
      </c>
      <c r="D634" s="6" t="s">
        <v>275</v>
      </c>
      <c r="E634" s="6" t="s">
        <v>276</v>
      </c>
      <c r="F634" s="6" t="s">
        <v>132</v>
      </c>
      <c r="G634" s="5" t="s">
        <v>1131</v>
      </c>
      <c r="H634" s="23">
        <v>26470348900049</v>
      </c>
      <c r="I634" s="5" t="s">
        <v>71</v>
      </c>
      <c r="J634" s="5"/>
      <c r="K634" s="5"/>
      <c r="L634" s="53">
        <f>VLOOKUP(H634,Feuil1!A2:Q837,5,TRUE)</f>
        <v>530</v>
      </c>
      <c r="M634" s="5">
        <f>VLOOKUP(H634,Feuil1!A2:Q837,6,TRUE)</f>
        <v>524</v>
      </c>
      <c r="N634" s="49">
        <f>VLOOKUP(H634,Feuil1!A2:Q837,7,TRUE)</f>
        <v>0.98870000000000002</v>
      </c>
      <c r="O634" s="7" t="str">
        <f>VLOOKUP(H634,Feuil1!A2:Q837,4,TRUE)</f>
        <v>1</v>
      </c>
      <c r="P634" s="7">
        <v>438</v>
      </c>
      <c r="Q634" s="7">
        <v>434</v>
      </c>
      <c r="R634" s="49">
        <f>VLOOKUP(H634,'Relevé T2_2019'!A2:G835,7,TRUE)</f>
        <v>0.98829999999999996</v>
      </c>
      <c r="S634" s="8">
        <v>0.99086757990867602</v>
      </c>
      <c r="T634" s="8">
        <f>VLOOKUP(H634,'Relevé T4_2018'!A2:G835,7,TRUE)</f>
        <v>0.99095840867992813</v>
      </c>
      <c r="U634" s="8">
        <f t="shared" si="27"/>
        <v>-9.0828771252104978E-5</v>
      </c>
      <c r="V634" s="8">
        <f t="shared" si="28"/>
        <v>-2.2584086799281033E-3</v>
      </c>
      <c r="W634" s="7">
        <v>330</v>
      </c>
      <c r="X634" s="7">
        <f>VLOOKUP(H634,'Relevé T2_2019'!A2:L837,11,TRUE)</f>
        <v>258</v>
      </c>
      <c r="Y634" s="60">
        <f>VLOOKUP(H634,Feuil1!A2:Q837,11,TRUE)</f>
        <v>273</v>
      </c>
      <c r="Z634" s="60">
        <f t="shared" si="29"/>
        <v>861</v>
      </c>
      <c r="AA634" s="14">
        <v>-0.23963133640553</v>
      </c>
      <c r="AB634" s="14">
        <f>VLOOKUP(H634,'Relevé T2_2019'!A2:L837,12,TRUE)</f>
        <v>-0.49312377210000002</v>
      </c>
      <c r="AC634" s="56">
        <f>VLOOKUP(H634,Feuil1!A2:Q837,12,TRUE)</f>
        <v>-0.47900763358778597</v>
      </c>
    </row>
    <row r="635" spans="1:29" ht="27.6" x14ac:dyDescent="0.25">
      <c r="A635" s="5" t="s">
        <v>26</v>
      </c>
      <c r="B635" s="5" t="str">
        <f>VLOOKUP(C635,'Correspondance DEP_REGION'!1:102,2,FALSE)</f>
        <v>NOUVELLE AQUITAINE</v>
      </c>
      <c r="C635" s="5" t="s">
        <v>274</v>
      </c>
      <c r="D635" s="6" t="s">
        <v>275</v>
      </c>
      <c r="E635" s="6" t="s">
        <v>276</v>
      </c>
      <c r="F635" s="6" t="s">
        <v>483</v>
      </c>
      <c r="G635" s="5" t="s">
        <v>1132</v>
      </c>
      <c r="H635" s="23">
        <v>26470349700018</v>
      </c>
      <c r="I635" s="5" t="s">
        <v>71</v>
      </c>
      <c r="J635" s="5"/>
      <c r="K635" s="5"/>
      <c r="L635" s="53">
        <f>VLOOKUP(H635,Feuil1!A2:Q837,5,TRUE)</f>
        <v>622</v>
      </c>
      <c r="M635" s="5">
        <f>VLOOKUP(H635,Feuil1!A2:Q837,6,TRUE)</f>
        <v>565</v>
      </c>
      <c r="N635" s="49">
        <f>VLOOKUP(H635,Feuil1!A2:Q837,7,TRUE)</f>
        <v>0.90839999999999999</v>
      </c>
      <c r="O635" s="7" t="str">
        <f>VLOOKUP(H635,Feuil1!A2:Q837,4,TRUE)</f>
        <v>1</v>
      </c>
      <c r="P635" s="7">
        <v>294</v>
      </c>
      <c r="Q635" s="7">
        <v>253</v>
      </c>
      <c r="R635" s="49">
        <f>VLOOKUP(H635,'Relevé T2_2019'!A2:G835,7,TRUE)</f>
        <v>0.95730000000000004</v>
      </c>
      <c r="S635" s="8">
        <v>0.86054421768707501</v>
      </c>
      <c r="T635" s="8">
        <f>VLOOKUP(H635,'Relevé T4_2018'!A2:G835,7,TRUE)</f>
        <v>0.92424242424242409</v>
      </c>
      <c r="U635" s="8">
        <f t="shared" si="27"/>
        <v>-6.3698206555349079E-2</v>
      </c>
      <c r="V635" s="8">
        <f t="shared" si="28"/>
        <v>-1.5842424242424102E-2</v>
      </c>
      <c r="W635" s="7">
        <v>392</v>
      </c>
      <c r="X635" s="7">
        <f>VLOOKUP(H635,'Relevé T2_2019'!A2:L837,11,TRUE)</f>
        <v>313</v>
      </c>
      <c r="Y635" s="60">
        <f>VLOOKUP(H635,Feuil1!A2:Q837,11,TRUE)</f>
        <v>390</v>
      </c>
      <c r="Z635" s="60">
        <f t="shared" si="29"/>
        <v>1095</v>
      </c>
      <c r="AA635" s="14">
        <v>0.54940711462450598</v>
      </c>
      <c r="AB635" s="14">
        <f>VLOOKUP(H635,'Relevé T2_2019'!A2:L837,12,TRUE)</f>
        <v>-0.56406685239999999</v>
      </c>
      <c r="AC635" s="56">
        <f>VLOOKUP(H635,Feuil1!A2:Q837,12,TRUE)</f>
        <v>-0.30973451327433599</v>
      </c>
    </row>
    <row r="636" spans="1:29" ht="27.6" x14ac:dyDescent="0.25">
      <c r="A636" s="5" t="s">
        <v>26</v>
      </c>
      <c r="B636" s="5" t="str">
        <f>VLOOKUP(C636,'Correspondance DEP_REGION'!1:102,2,FALSE)</f>
        <v>NOUVELLE AQUITAINE</v>
      </c>
      <c r="C636" s="5" t="s">
        <v>274</v>
      </c>
      <c r="D636" s="6" t="s">
        <v>275</v>
      </c>
      <c r="E636" s="6" t="s">
        <v>276</v>
      </c>
      <c r="F636" s="6" t="s">
        <v>180</v>
      </c>
      <c r="G636" s="5" t="s">
        <v>1128</v>
      </c>
      <c r="H636" s="23">
        <v>26470249900023</v>
      </c>
      <c r="I636" s="5" t="s">
        <v>71</v>
      </c>
      <c r="J636" s="5"/>
      <c r="K636" s="5"/>
      <c r="L636" s="53">
        <f>VLOOKUP(H636,Feuil1!A2:Q837,5,TRUE)</f>
        <v>1315</v>
      </c>
      <c r="M636" s="5">
        <f>VLOOKUP(H636,Feuil1!A2:Q837,6,TRUE)</f>
        <v>1104</v>
      </c>
      <c r="N636" s="49">
        <f>VLOOKUP(H636,Feuil1!A2:Q837,7,TRUE)</f>
        <v>0.83950000000000002</v>
      </c>
      <c r="O636" s="7" t="str">
        <f>VLOOKUP(H636,Feuil1!A2:Q837,4,TRUE)</f>
        <v>1</v>
      </c>
      <c r="P636" s="7">
        <v>740</v>
      </c>
      <c r="Q636" s="7">
        <v>571</v>
      </c>
      <c r="R636" s="49">
        <f>VLOOKUP(H636,'Relevé T2_2019'!A2:G835,7,TRUE)</f>
        <v>0.88970000000000005</v>
      </c>
      <c r="S636" s="8">
        <v>0.77162162162162196</v>
      </c>
      <c r="T636" s="8">
        <f>VLOOKUP(H636,'Relevé T4_2018'!A2:G835,7,TRUE)</f>
        <v>0.86688051323175608</v>
      </c>
      <c r="U636" s="8">
        <f t="shared" si="27"/>
        <v>-9.5258891610134122E-2</v>
      </c>
      <c r="V636" s="8">
        <f t="shared" si="28"/>
        <v>-2.7380513231756054E-2</v>
      </c>
      <c r="W636" s="7">
        <v>522</v>
      </c>
      <c r="X636" s="7">
        <f>VLOOKUP(H636,'Relevé T2_2019'!A2:L837,11,TRUE)</f>
        <v>472</v>
      </c>
      <c r="Y636" s="60">
        <f>VLOOKUP(H636,Feuil1!A2:Q837,11,TRUE)</f>
        <v>516</v>
      </c>
      <c r="Z636" s="60">
        <f t="shared" si="29"/>
        <v>1510</v>
      </c>
      <c r="AA636" s="14">
        <v>-8.5814360770577899E-2</v>
      </c>
      <c r="AB636" s="14">
        <f>VLOOKUP(H636,'Relevé T2_2019'!A2:L837,12,TRUE)</f>
        <v>-0.49572649569999999</v>
      </c>
      <c r="AC636" s="56">
        <f>VLOOKUP(H636,Feuil1!A2:Q837,12,TRUE)</f>
        <v>-0.53260869565217395</v>
      </c>
    </row>
    <row r="637" spans="1:29" x14ac:dyDescent="0.25">
      <c r="A637" s="5" t="s">
        <v>26</v>
      </c>
      <c r="B637" s="5" t="str">
        <f>VLOOKUP(C637,'Correspondance DEP_REGION'!1:102,2,FALSE)</f>
        <v>NOUVELLE AQUITAINE</v>
      </c>
      <c r="C637" s="5" t="s">
        <v>212</v>
      </c>
      <c r="D637" s="6" t="s">
        <v>213</v>
      </c>
      <c r="E637" s="6" t="s">
        <v>1464</v>
      </c>
      <c r="F637" s="6" t="s">
        <v>438</v>
      </c>
      <c r="G637" s="5" t="s">
        <v>1465</v>
      </c>
      <c r="H637" s="23">
        <v>26640548900011</v>
      </c>
      <c r="I637" s="5" t="s">
        <v>38</v>
      </c>
      <c r="J637" s="5" t="s">
        <v>19</v>
      </c>
      <c r="K637" s="5"/>
      <c r="L637" s="53">
        <f>VLOOKUP(H637,Feuil1!A2:Q837,5,TRUE)</f>
        <v>2093</v>
      </c>
      <c r="M637" s="5">
        <f>VLOOKUP(H637,Feuil1!A2:Q837,6,TRUE)</f>
        <v>2090</v>
      </c>
      <c r="N637" s="49">
        <f>VLOOKUP(H637,Feuil1!A2:Q837,7,TRUE)</f>
        <v>0.99860000000000004</v>
      </c>
      <c r="O637" s="7" t="str">
        <f>VLOOKUP(H637,Feuil1!A2:Q837,4,TRUE)</f>
        <v>1</v>
      </c>
      <c r="P637" s="7">
        <v>1034</v>
      </c>
      <c r="Q637" s="7">
        <v>1034</v>
      </c>
      <c r="R637" s="49">
        <f>VLOOKUP(H637,'Relevé T2_2019'!A2:G835,7,TRUE)</f>
        <v>0.999</v>
      </c>
      <c r="S637" s="8">
        <v>1</v>
      </c>
      <c r="T637" s="8">
        <f>VLOOKUP(H637,'Relevé T4_2018'!A2:G835,7,TRUE)</f>
        <v>0.99950544015825904</v>
      </c>
      <c r="U637" s="8">
        <f t="shared" si="27"/>
        <v>4.9455984174096024E-4</v>
      </c>
      <c r="V637" s="8">
        <f t="shared" si="28"/>
        <v>-9.054401582589966E-4</v>
      </c>
      <c r="W637" s="7">
        <v>1540</v>
      </c>
      <c r="X637" s="7">
        <f>VLOOKUP(H637,'Relevé T2_2019'!A2:L837,11,TRUE)</f>
        <v>1336</v>
      </c>
      <c r="Y637" s="60">
        <f>VLOOKUP(H637,Feuil1!A2:Q837,11,TRUE)</f>
        <v>1457</v>
      </c>
      <c r="Z637" s="60">
        <f t="shared" si="29"/>
        <v>4333</v>
      </c>
      <c r="AA637" s="14">
        <v>0.489361702127659</v>
      </c>
      <c r="AB637" s="14">
        <f>VLOOKUP(H637,'Relevé T2_2019'!A2:L837,12,TRUE)</f>
        <v>-0.34573947109999997</v>
      </c>
      <c r="AC637" s="56">
        <f>VLOOKUP(H637,Feuil1!A2:Q837,12,TRUE)</f>
        <v>-0.30287081339712901</v>
      </c>
    </row>
    <row r="638" spans="1:29" ht="27.6" x14ac:dyDescent="0.25">
      <c r="A638" s="5" t="s">
        <v>26</v>
      </c>
      <c r="B638" s="5" t="str">
        <f>VLOOKUP(C638,'Correspondance DEP_REGION'!1:102,2,FALSE)</f>
        <v>NOUVELLE AQUITAINE</v>
      </c>
      <c r="C638" s="5" t="s">
        <v>212</v>
      </c>
      <c r="D638" s="6" t="s">
        <v>213</v>
      </c>
      <c r="E638" s="6" t="s">
        <v>1466</v>
      </c>
      <c r="F638" s="6" t="s">
        <v>607</v>
      </c>
      <c r="G638" s="5" t="s">
        <v>1471</v>
      </c>
      <c r="H638" s="23">
        <v>26640558800010</v>
      </c>
      <c r="I638" s="5" t="s">
        <v>50</v>
      </c>
      <c r="J638" s="5"/>
      <c r="K638" s="5"/>
      <c r="L638" s="53">
        <f>VLOOKUP(H638,Feuil1!A2:Q837,5,TRUE)</f>
        <v>1342</v>
      </c>
      <c r="M638" s="5">
        <f>VLOOKUP(H638,Feuil1!A2:Q837,6,TRUE)</f>
        <v>1342</v>
      </c>
      <c r="N638" s="49">
        <f>VLOOKUP(H638,Feuil1!A2:Q837,7,TRUE)</f>
        <v>1</v>
      </c>
      <c r="O638" s="7" t="str">
        <f>VLOOKUP(H638,Feuil1!A2:Q837,4,TRUE)</f>
        <v>1</v>
      </c>
      <c r="P638" s="7">
        <v>544</v>
      </c>
      <c r="Q638" s="7">
        <v>544</v>
      </c>
      <c r="R638" s="49">
        <f>VLOOKUP(H638,'Relevé T2_2019'!A2:G835,7,TRUE)</f>
        <v>1</v>
      </c>
      <c r="S638" s="8">
        <v>1</v>
      </c>
      <c r="T638" s="8">
        <f>VLOOKUP(H638,'Relevé T4_2018'!A2:G835,7,TRUE)</f>
        <v>1</v>
      </c>
      <c r="U638" s="8">
        <f t="shared" si="27"/>
        <v>0</v>
      </c>
      <c r="V638" s="8">
        <f t="shared" si="28"/>
        <v>0</v>
      </c>
      <c r="W638" s="7">
        <v>591</v>
      </c>
      <c r="X638" s="7">
        <f>VLOOKUP(H638,'Relevé T2_2019'!A2:L837,11,TRUE)</f>
        <v>630</v>
      </c>
      <c r="Y638" s="60">
        <f>VLOOKUP(H638,Feuil1!A2:Q837,11,TRUE)</f>
        <v>616</v>
      </c>
      <c r="Z638" s="60">
        <f t="shared" si="29"/>
        <v>1837</v>
      </c>
      <c r="AA638" s="14">
        <v>8.6397058823529396E-2</v>
      </c>
      <c r="AB638" s="14">
        <f>VLOOKUP(H638,'Relevé T2_2019'!A2:L837,12,TRUE)</f>
        <v>-0.51162790700000005</v>
      </c>
      <c r="AC638" s="56">
        <f>VLOOKUP(H638,Feuil1!A2:Q837,12,TRUE)</f>
        <v>-0.54098360655737698</v>
      </c>
    </row>
    <row r="639" spans="1:29" ht="27.6" x14ac:dyDescent="0.25">
      <c r="A639" s="5" t="s">
        <v>26</v>
      </c>
      <c r="B639" s="5" t="str">
        <f>VLOOKUP(C639,'Correspondance DEP_REGION'!1:102,2,FALSE)</f>
        <v>NOUVELLE AQUITAINE</v>
      </c>
      <c r="C639" s="5" t="s">
        <v>212</v>
      </c>
      <c r="D639" s="6" t="s">
        <v>213</v>
      </c>
      <c r="E639" s="6" t="s">
        <v>1466</v>
      </c>
      <c r="F639" s="6" t="s">
        <v>1472</v>
      </c>
      <c r="G639" s="5" t="s">
        <v>1473</v>
      </c>
      <c r="H639" s="23">
        <v>26640561200018</v>
      </c>
      <c r="I639" s="5" t="s">
        <v>50</v>
      </c>
      <c r="J639" s="5" t="s">
        <v>19</v>
      </c>
      <c r="K639" s="5"/>
      <c r="L639" s="53">
        <f>VLOOKUP(H639,Feuil1!A2:Q837,5,TRUE)</f>
        <v>3066</v>
      </c>
      <c r="M639" s="5">
        <f>VLOOKUP(H639,Feuil1!A2:Q837,6,TRUE)</f>
        <v>3063</v>
      </c>
      <c r="N639" s="49">
        <f>VLOOKUP(H639,Feuil1!A2:Q837,7,TRUE)</f>
        <v>0.999</v>
      </c>
      <c r="O639" s="7" t="str">
        <f>VLOOKUP(H639,Feuil1!A2:Q837,4,TRUE)</f>
        <v>1</v>
      </c>
      <c r="P639" s="7">
        <v>1515</v>
      </c>
      <c r="Q639" s="7">
        <v>1513</v>
      </c>
      <c r="R639" s="49">
        <f>VLOOKUP(H639,'Relevé T2_2019'!A2:G835,7,TRUE)</f>
        <v>0.99970000000000003</v>
      </c>
      <c r="S639" s="8">
        <v>0.99867986798679897</v>
      </c>
      <c r="T639" s="8">
        <f>VLOOKUP(H639,'Relevé T4_2018'!A2:G835,7,TRUE)</f>
        <v>0.70951792336217601</v>
      </c>
      <c r="U639" s="8">
        <f t="shared" si="27"/>
        <v>0.28916194462462297</v>
      </c>
      <c r="V639" s="8">
        <f t="shared" si="28"/>
        <v>0.28948207663782399</v>
      </c>
      <c r="W639" s="7">
        <v>1640</v>
      </c>
      <c r="X639" s="7">
        <f>VLOOKUP(H639,'Relevé T2_2019'!A2:L837,11,TRUE)</f>
        <v>1414</v>
      </c>
      <c r="Y639" s="60">
        <f>VLOOKUP(H639,Feuil1!A2:Q837,11,TRUE)</f>
        <v>1490</v>
      </c>
      <c r="Z639" s="60">
        <f t="shared" si="29"/>
        <v>4544</v>
      </c>
      <c r="AA639" s="14">
        <v>8.3939193654990002E-2</v>
      </c>
      <c r="AB639" s="14">
        <f>VLOOKUP(H639,'Relevé T2_2019'!A2:L837,12,TRUE)</f>
        <v>-0.63556701029999996</v>
      </c>
      <c r="AC639" s="56">
        <f>VLOOKUP(H639,Feuil1!A2:Q837,12,TRUE)</f>
        <v>-0.51354880835781902</v>
      </c>
    </row>
    <row r="640" spans="1:29" x14ac:dyDescent="0.25">
      <c r="A640" s="5" t="s">
        <v>26</v>
      </c>
      <c r="B640" s="5" t="str">
        <f>VLOOKUP(C640,'Correspondance DEP_REGION'!1:102,2,FALSE)</f>
        <v>NOUVELLE AQUITAINE</v>
      </c>
      <c r="C640" s="5" t="s">
        <v>212</v>
      </c>
      <c r="D640" s="6" t="s">
        <v>213</v>
      </c>
      <c r="E640" s="6" t="s">
        <v>214</v>
      </c>
      <c r="F640" s="6" t="s">
        <v>1474</v>
      </c>
      <c r="G640" s="5" t="s">
        <v>614</v>
      </c>
      <c r="H640" s="23">
        <v>26640567900017</v>
      </c>
      <c r="I640" s="5" t="s">
        <v>50</v>
      </c>
      <c r="J640" s="5" t="s">
        <v>19</v>
      </c>
      <c r="K640" s="5" t="s">
        <v>9</v>
      </c>
      <c r="L640" s="53">
        <f>VLOOKUP(H640,Feuil1!A2:Q837,5,TRUE)</f>
        <v>12102</v>
      </c>
      <c r="M640" s="5">
        <f>VLOOKUP(H640,Feuil1!A2:Q837,6,TRUE)</f>
        <v>12100</v>
      </c>
      <c r="N640" s="49">
        <f>VLOOKUP(H640,Feuil1!A2:Q837,7,TRUE)</f>
        <v>0.99980000000000002</v>
      </c>
      <c r="O640" s="7" t="str">
        <f>VLOOKUP(H640,Feuil1!A2:Q837,4,TRUE)</f>
        <v>1</v>
      </c>
      <c r="P640" s="7">
        <v>6506</v>
      </c>
      <c r="Q640" s="7">
        <v>6490</v>
      </c>
      <c r="R640" s="49">
        <f>VLOOKUP(H640,'Relevé T2_2019'!A2:G835,7,TRUE)</f>
        <v>0.99990000000000001</v>
      </c>
      <c r="S640" s="8">
        <v>0.99754073163233903</v>
      </c>
      <c r="T640" s="8">
        <f>VLOOKUP(H640,'Relevé T4_2018'!A2:G835,7,TRUE)</f>
        <v>4.90376569037657E-2</v>
      </c>
      <c r="U640" s="8">
        <f t="shared" si="27"/>
        <v>0.94850307472857331</v>
      </c>
      <c r="V640" s="8">
        <f t="shared" si="28"/>
        <v>0.95076234309623431</v>
      </c>
      <c r="W640" s="7">
        <v>6831</v>
      </c>
      <c r="X640" s="7">
        <f>VLOOKUP(H640,'Relevé T2_2019'!A2:L837,11,TRUE)</f>
        <v>6027</v>
      </c>
      <c r="Y640" s="60">
        <f>VLOOKUP(H640,Feuil1!A2:Q837,11,TRUE)</f>
        <v>6288</v>
      </c>
      <c r="Z640" s="60">
        <f t="shared" si="29"/>
        <v>19146</v>
      </c>
      <c r="AA640" s="14">
        <v>5.2542372881355902E-2</v>
      </c>
      <c r="AB640" s="14">
        <f>VLOOKUP(H640,'Relevé T2_2019'!A2:L837,12,TRUE)</f>
        <v>-0.5087619203</v>
      </c>
      <c r="AC640" s="56">
        <f>VLOOKUP(H640,Feuil1!A2:Q837,12,TRUE)</f>
        <v>-0.48033057851239702</v>
      </c>
    </row>
    <row r="641" spans="1:29" x14ac:dyDescent="0.25">
      <c r="A641" s="5" t="s">
        <v>26</v>
      </c>
      <c r="B641" s="5" t="str">
        <f>VLOOKUP(C641,'Correspondance DEP_REGION'!1:102,2,FALSE)</f>
        <v>NOUVELLE AQUITAINE</v>
      </c>
      <c r="C641" s="5" t="s">
        <v>212</v>
      </c>
      <c r="D641" s="6" t="s">
        <v>213</v>
      </c>
      <c r="E641" s="6" t="s">
        <v>214</v>
      </c>
      <c r="F641" s="6" t="s">
        <v>215</v>
      </c>
      <c r="G641" s="5" t="s">
        <v>216</v>
      </c>
      <c r="H641" s="23">
        <v>20003754700011</v>
      </c>
      <c r="I641" s="5" t="s">
        <v>50</v>
      </c>
      <c r="J641" s="5"/>
      <c r="K641" s="5"/>
      <c r="L641" s="53">
        <f>VLOOKUP(H641,Feuil1!A2:Q837,5,TRUE)</f>
        <v>2705</v>
      </c>
      <c r="M641" s="5">
        <f>VLOOKUP(H641,Feuil1!A2:Q837,6,TRUE)</f>
        <v>492</v>
      </c>
      <c r="N641" s="49">
        <f>VLOOKUP(H641,Feuil1!A2:Q837,7,TRUE)</f>
        <v>0.18190000000000001</v>
      </c>
      <c r="O641" s="7" t="str">
        <f>VLOOKUP(H641,Feuil1!A2:Q837,4,TRUE)</f>
        <v>1</v>
      </c>
      <c r="P641" s="7">
        <v>1260</v>
      </c>
      <c r="Q641" s="7">
        <v>463</v>
      </c>
      <c r="R641" s="49">
        <f>VLOOKUP(H641,'Relevé T2_2019'!A2:G835,7,TRUE)</f>
        <v>0.1953</v>
      </c>
      <c r="S641" s="8">
        <v>0.36746031746031699</v>
      </c>
      <c r="T641" s="8">
        <f>VLOOKUP(H641,'Relevé T4_2018'!A2:G835,7,TRUE)</f>
        <v>0.195402298850575</v>
      </c>
      <c r="U641" s="8">
        <f t="shared" si="27"/>
        <v>0.17205801860974199</v>
      </c>
      <c r="V641" s="8">
        <f t="shared" si="28"/>
        <v>-1.3502298850574995E-2</v>
      </c>
      <c r="W641" s="7">
        <v>810</v>
      </c>
      <c r="X641" s="7">
        <f>VLOOKUP(H641,'Relevé T2_2019'!A2:L837,11,TRUE)</f>
        <v>806</v>
      </c>
      <c r="Y641" s="60">
        <f>VLOOKUP(H641,Feuil1!A2:Q837,11,TRUE)</f>
        <v>879</v>
      </c>
      <c r="Z641" s="60">
        <f t="shared" si="29"/>
        <v>2495</v>
      </c>
      <c r="AA641" s="14">
        <v>0.74946004319654402</v>
      </c>
      <c r="AB641" s="14">
        <f>VLOOKUP(H641,'Relevé T2_2019'!A2:L837,12,TRUE)</f>
        <v>0.70042194089999998</v>
      </c>
      <c r="AC641" s="56">
        <f>VLOOKUP(H641,Feuil1!A2:Q837,12,TRUE)</f>
        <v>0.78658536585365901</v>
      </c>
    </row>
    <row r="642" spans="1:29" ht="27.6" x14ac:dyDescent="0.25">
      <c r="A642" s="5" t="s">
        <v>26</v>
      </c>
      <c r="B642" s="5" t="str">
        <f>VLOOKUP(C642,'Correspondance DEP_REGION'!1:102,2,FALSE)</f>
        <v>NOUVELLE AQUITAINE</v>
      </c>
      <c r="C642" s="5" t="s">
        <v>212</v>
      </c>
      <c r="D642" s="6" t="s">
        <v>213</v>
      </c>
      <c r="E642" s="6" t="s">
        <v>1466</v>
      </c>
      <c r="F642" s="6" t="s">
        <v>63</v>
      </c>
      <c r="G642" s="5" t="s">
        <v>1468</v>
      </c>
      <c r="H642" s="23">
        <v>26640550500014</v>
      </c>
      <c r="I642" s="5" t="s">
        <v>71</v>
      </c>
      <c r="J642" s="5"/>
      <c r="K642" s="5"/>
      <c r="L642" s="53">
        <f>VLOOKUP(H642,Feuil1!A2:Q837,5,TRUE)</f>
        <v>1200</v>
      </c>
      <c r="M642" s="5">
        <f>VLOOKUP(H642,Feuil1!A2:Q837,6,TRUE)</f>
        <v>171</v>
      </c>
      <c r="N642" s="49">
        <f>VLOOKUP(H642,Feuil1!A2:Q837,7,TRUE)</f>
        <v>0.14249999999999999</v>
      </c>
      <c r="O642" s="7" t="str">
        <f>VLOOKUP(H642,Feuil1!A2:Q837,4,TRUE)</f>
        <v>0</v>
      </c>
      <c r="P642" s="7">
        <v>445</v>
      </c>
      <c r="Q642" s="7">
        <v>121</v>
      </c>
      <c r="R642" s="49">
        <f>VLOOKUP(H642,'Relevé T2_2019'!A2:G835,7,TRUE)</f>
        <v>0.19089999999999999</v>
      </c>
      <c r="S642" s="8">
        <v>0.27191011235955098</v>
      </c>
      <c r="T642" s="8">
        <f>VLOOKUP(H642,'Relevé T4_2018'!A2:G835,7,TRUE)</f>
        <v>7.415485278080701E-2</v>
      </c>
      <c r="U642" s="8">
        <f t="shared" ref="U642:U705" si="30">(S642-T642)</f>
        <v>0.19775525957874396</v>
      </c>
      <c r="V642" s="8">
        <f t="shared" si="28"/>
        <v>6.8345147219192978E-2</v>
      </c>
      <c r="W642" s="7">
        <v>538</v>
      </c>
      <c r="X642" s="7">
        <f>VLOOKUP(H642,'Relevé T2_2019'!A2:L837,11,TRUE)</f>
        <v>475</v>
      </c>
      <c r="Y642" s="60">
        <f>VLOOKUP(H642,Feuil1!A2:Q837,11,TRUE)</f>
        <v>509</v>
      </c>
      <c r="Z642" s="60">
        <f t="shared" si="29"/>
        <v>1522</v>
      </c>
      <c r="AA642" s="14">
        <v>3.4462809917355401</v>
      </c>
      <c r="AB642" s="14">
        <f>VLOOKUP(H642,'Relevé T2_2019'!A2:L837,12,TRUE)</f>
        <v>2.0448717949000002</v>
      </c>
      <c r="AC642" s="56">
        <f>VLOOKUP(H642,Feuil1!A2:Q837,12,TRUE)</f>
        <v>1.9766081871345</v>
      </c>
    </row>
    <row r="643" spans="1:29" x14ac:dyDescent="0.25">
      <c r="A643" s="5" t="s">
        <v>26</v>
      </c>
      <c r="B643" s="5" t="str">
        <f>VLOOKUP(C643,'Correspondance DEP_REGION'!1:102,2,FALSE)</f>
        <v>NOUVELLE AQUITAINE</v>
      </c>
      <c r="C643" s="5" t="s">
        <v>212</v>
      </c>
      <c r="D643" s="6" t="s">
        <v>213</v>
      </c>
      <c r="E643" s="6" t="s">
        <v>1466</v>
      </c>
      <c r="F643" s="6" t="s">
        <v>1469</v>
      </c>
      <c r="G643" s="5" t="s">
        <v>1470</v>
      </c>
      <c r="H643" s="23">
        <v>26640552100110</v>
      </c>
      <c r="I643" s="5" t="s">
        <v>50</v>
      </c>
      <c r="J643" s="5" t="s">
        <v>19</v>
      </c>
      <c r="K643" s="5" t="s">
        <v>9</v>
      </c>
      <c r="L643" s="53">
        <f>VLOOKUP(H643,Feuil1!A2:Q837,5,TRUE)</f>
        <v>8349</v>
      </c>
      <c r="M643" s="5">
        <f>VLOOKUP(H643,Feuil1!A2:Q837,6,TRUE)</f>
        <v>512</v>
      </c>
      <c r="N643" s="49">
        <f>VLOOKUP(H643,Feuil1!A2:Q837,7,TRUE)</f>
        <v>6.13E-2</v>
      </c>
      <c r="O643" s="7" t="str">
        <f>VLOOKUP(H643,Feuil1!A2:Q837,4,TRUE)</f>
        <v>1</v>
      </c>
      <c r="P643" s="7">
        <v>3918</v>
      </c>
      <c r="Q643" s="7">
        <v>480</v>
      </c>
      <c r="R643" s="49">
        <f>VLOOKUP(H643,'Relevé T2_2019'!A2:G835,7,TRUE)</f>
        <v>5.6599999999999998E-2</v>
      </c>
      <c r="S643" s="8">
        <v>0.12251148545176101</v>
      </c>
      <c r="T643" s="8">
        <f>VLOOKUP(H643,'Relevé T4_2018'!A2:G835,7,TRUE)</f>
        <v>2.12592936802974E-2</v>
      </c>
      <c r="U643" s="8">
        <f t="shared" si="30"/>
        <v>0.10125219177146361</v>
      </c>
      <c r="V643" s="8">
        <f t="shared" ref="V643:V706" si="31">(N643-T643)</f>
        <v>4.00407063197026E-2</v>
      </c>
      <c r="W643" s="7">
        <v>6193</v>
      </c>
      <c r="X643" s="7">
        <f>VLOOKUP(H643,'Relevé T2_2019'!A2:L837,11,TRUE)</f>
        <v>5271</v>
      </c>
      <c r="Y643" s="60">
        <f>VLOOKUP(H643,Feuil1!A2:Q837,11,TRUE)</f>
        <v>5611</v>
      </c>
      <c r="Z643" s="60">
        <f t="shared" ref="Z643:Z706" si="32">SUM(W643:Y643)</f>
        <v>17075</v>
      </c>
      <c r="AA643" s="14">
        <v>11.9020833333333</v>
      </c>
      <c r="AB643" s="14">
        <f>VLOOKUP(H643,'Relevé T2_2019'!A2:L837,12,TRUE)</f>
        <v>8.8893058161000003</v>
      </c>
      <c r="AC643" s="56">
        <f>VLOOKUP(H643,Feuil1!A2:Q837,12,TRUE)</f>
        <v>9.958984375</v>
      </c>
    </row>
    <row r="644" spans="1:29" ht="27.6" x14ac:dyDescent="0.25">
      <c r="A644" s="5" t="s">
        <v>26</v>
      </c>
      <c r="B644" s="5" t="str">
        <f>VLOOKUP(C644,'Correspondance DEP_REGION'!1:102,2,FALSE)</f>
        <v>NOUVELLE AQUITAINE</v>
      </c>
      <c r="C644" s="5" t="s">
        <v>212</v>
      </c>
      <c r="D644" s="6" t="s">
        <v>213</v>
      </c>
      <c r="E644" s="6" t="s">
        <v>1466</v>
      </c>
      <c r="F644" s="6" t="s">
        <v>1380</v>
      </c>
      <c r="G644" s="5" t="s">
        <v>1467</v>
      </c>
      <c r="H644" s="23">
        <v>26640549700022</v>
      </c>
      <c r="I644" s="5" t="s">
        <v>38</v>
      </c>
      <c r="J644" s="5" t="s">
        <v>19</v>
      </c>
      <c r="K644" s="5"/>
      <c r="L644" s="53">
        <f>VLOOKUP(H644,Feuil1!A2:Q837,5,TRUE)</f>
        <v>2266</v>
      </c>
      <c r="M644" s="5">
        <f>VLOOKUP(H644,Feuil1!A2:Q837,6,TRUE)</f>
        <v>3</v>
      </c>
      <c r="N644" s="49">
        <f>VLOOKUP(H644,Feuil1!A2:Q837,7,TRUE)</f>
        <v>1.2999999999999999E-3</v>
      </c>
      <c r="O644" s="7" t="str">
        <f>VLOOKUP(H644,Feuil1!A2:Q837,4,TRUE)</f>
        <v>0</v>
      </c>
      <c r="P644" s="7">
        <v>1289</v>
      </c>
      <c r="Q644" s="7">
        <v>3</v>
      </c>
      <c r="R644" s="49">
        <f>VLOOKUP(H644,'Relevé T2_2019'!A2:G835,7,TRUE)</f>
        <v>1.1999999999999999E-3</v>
      </c>
      <c r="S644" s="8">
        <v>2.3273855702094599E-3</v>
      </c>
      <c r="T644" s="8">
        <f>VLOOKUP(H644,'Relevé T4_2018'!A2:G835,7,TRUE)</f>
        <v>1.4587892049598801E-3</v>
      </c>
      <c r="U644" s="8">
        <f t="shared" si="30"/>
        <v>8.6859636524957984E-4</v>
      </c>
      <c r="V644" s="8">
        <f t="shared" si="31"/>
        <v>-1.5878920495988012E-4</v>
      </c>
      <c r="W644" s="7">
        <v>2420</v>
      </c>
      <c r="X644" s="7">
        <f>VLOOKUP(H644,'Relevé T2_2019'!A2:L837,11,TRUE)</f>
        <v>1942</v>
      </c>
      <c r="Y644" s="60">
        <f>VLOOKUP(H644,Feuil1!A2:Q837,11,TRUE)</f>
        <v>2085</v>
      </c>
      <c r="Z644" s="60">
        <f t="shared" si="32"/>
        <v>6447</v>
      </c>
      <c r="AA644" s="14">
        <v>805.66666666666697</v>
      </c>
      <c r="AB644" s="14">
        <f>VLOOKUP(H644,'Relevé T2_2019'!A2:L837,12,TRUE)</f>
        <v>646.33333333329995</v>
      </c>
      <c r="AC644" s="56">
        <f>VLOOKUP(H644,Feuil1!A2:Q837,12,TRUE)</f>
        <v>694</v>
      </c>
    </row>
    <row r="645" spans="1:29" ht="27.6" x14ac:dyDescent="0.25">
      <c r="A645" s="5" t="s">
        <v>26</v>
      </c>
      <c r="B645" s="5" t="str">
        <f>VLOOKUP(C645,'Correspondance DEP_REGION'!1:102,2,FALSE)</f>
        <v>NOUVELLE AQUITAINE</v>
      </c>
      <c r="C645" s="5" t="s">
        <v>224</v>
      </c>
      <c r="D645" s="6" t="s">
        <v>225</v>
      </c>
      <c r="E645" s="6" t="s">
        <v>226</v>
      </c>
      <c r="F645" s="6" t="s">
        <v>1827</v>
      </c>
      <c r="G645" s="5" t="s">
        <v>1828</v>
      </c>
      <c r="H645" s="23">
        <v>26860002000013</v>
      </c>
      <c r="I645" s="5" t="s">
        <v>65</v>
      </c>
      <c r="J645" s="5" t="s">
        <v>19</v>
      </c>
      <c r="K645" s="5"/>
      <c r="L645" s="53">
        <f>VLOOKUP(H645,Feuil1!A2:Q837,5,TRUE)</f>
        <v>1599</v>
      </c>
      <c r="M645" s="5">
        <f>VLOOKUP(H645,Feuil1!A2:Q837,6,TRUE)</f>
        <v>1599</v>
      </c>
      <c r="N645" s="49">
        <f>VLOOKUP(H645,Feuil1!A2:Q837,7,TRUE)</f>
        <v>1</v>
      </c>
      <c r="O645" s="7" t="str">
        <f>VLOOKUP(H645,Feuil1!A2:Q837,4,TRUE)</f>
        <v>1</v>
      </c>
      <c r="P645" s="7">
        <v>1451</v>
      </c>
      <c r="Q645" s="7">
        <v>1451</v>
      </c>
      <c r="R645" s="49">
        <f>VLOOKUP(H645,'Relevé T2_2019'!A2:G835,7,TRUE)</f>
        <v>1</v>
      </c>
      <c r="S645" s="8">
        <v>1</v>
      </c>
      <c r="T645" s="8">
        <f>VLOOKUP(H645,'Relevé T4_2018'!A2:G835,7,TRUE)</f>
        <v>0.78764142732811104</v>
      </c>
      <c r="U645" s="8">
        <f t="shared" si="30"/>
        <v>0.21235857267188896</v>
      </c>
      <c r="V645" s="8">
        <f t="shared" si="31"/>
        <v>0.21235857267188896</v>
      </c>
      <c r="W645" s="7">
        <v>909</v>
      </c>
      <c r="X645" s="7">
        <f>VLOOKUP(H645,'Relevé T2_2019'!A2:L837,11,TRUE)</f>
        <v>869</v>
      </c>
      <c r="Y645" s="60">
        <f>VLOOKUP(H645,Feuil1!A2:Q837,11,TRUE)</f>
        <v>741</v>
      </c>
      <c r="Z645" s="60">
        <f t="shared" si="32"/>
        <v>2519</v>
      </c>
      <c r="AA645" s="14">
        <v>-0.37353549276361098</v>
      </c>
      <c r="AB645" s="14">
        <f>VLOOKUP(H645,'Relevé T2_2019'!A2:L837,12,TRUE)</f>
        <v>-0.50903954799999995</v>
      </c>
      <c r="AC645" s="56">
        <f>VLOOKUP(H645,Feuil1!A2:Q837,12,TRUE)</f>
        <v>-0.53658536585365901</v>
      </c>
    </row>
    <row r="646" spans="1:29" x14ac:dyDescent="0.25">
      <c r="A646" s="5" t="s">
        <v>26</v>
      </c>
      <c r="B646" s="5" t="str">
        <f>VLOOKUP(C646,'Correspondance DEP_REGION'!1:102,2,FALSE)</f>
        <v>NOUVELLE AQUITAINE</v>
      </c>
      <c r="C646" s="5" t="s">
        <v>224</v>
      </c>
      <c r="D646" s="6" t="s">
        <v>225</v>
      </c>
      <c r="E646" s="6" t="s">
        <v>226</v>
      </c>
      <c r="F646" s="6" t="s">
        <v>63</v>
      </c>
      <c r="G646" s="5" t="s">
        <v>281</v>
      </c>
      <c r="H646" s="23">
        <v>20005535800010</v>
      </c>
      <c r="I646" s="5" t="s">
        <v>50</v>
      </c>
      <c r="J646" s="5" t="s">
        <v>19</v>
      </c>
      <c r="K646" s="5" t="s">
        <v>9</v>
      </c>
      <c r="L646" s="53">
        <f>VLOOKUP(H646,Feuil1!A2:Q837,5,TRUE)</f>
        <v>20112</v>
      </c>
      <c r="M646" s="5">
        <f>VLOOKUP(H646,Feuil1!A2:Q837,6,TRUE)</f>
        <v>20104</v>
      </c>
      <c r="N646" s="49">
        <f>VLOOKUP(H646,Feuil1!A2:Q837,7,TRUE)</f>
        <v>0.99960000000000004</v>
      </c>
      <c r="O646" s="7" t="str">
        <f>VLOOKUP(H646,Feuil1!A2:Q837,4,TRUE)</f>
        <v>1</v>
      </c>
      <c r="P646" s="7">
        <v>15529</v>
      </c>
      <c r="Q646" s="7">
        <v>15515</v>
      </c>
      <c r="R646" s="49">
        <f>VLOOKUP(H646,'Relevé T2_2019'!A2:G835,7,TRUE)</f>
        <v>0.99990000000000001</v>
      </c>
      <c r="S646" s="8">
        <v>0.99909846094403998</v>
      </c>
      <c r="T646" s="8">
        <f>VLOOKUP(H646,'Relevé T4_2018'!A2:G835,7,TRUE)</f>
        <v>0.90572737686139704</v>
      </c>
      <c r="U646" s="8">
        <f t="shared" si="30"/>
        <v>9.3371084082642941E-2</v>
      </c>
      <c r="V646" s="8">
        <f t="shared" si="31"/>
        <v>9.3872623138603006E-2</v>
      </c>
      <c r="W646" s="7">
        <v>12336</v>
      </c>
      <c r="X646" s="7">
        <f>VLOOKUP(H646,'Relevé T2_2019'!A2:L837,11,TRUE)</f>
        <v>11367</v>
      </c>
      <c r="Y646" s="60">
        <f>VLOOKUP(H646,Feuil1!A2:Q837,11,TRUE)</f>
        <v>11722</v>
      </c>
      <c r="Z646" s="60">
        <f t="shared" si="32"/>
        <v>35425</v>
      </c>
      <c r="AA646" s="14">
        <v>-0.20489848533677099</v>
      </c>
      <c r="AB646" s="14">
        <f>VLOOKUP(H646,'Relevé T2_2019'!A2:L837,12,TRUE)</f>
        <v>-0.47694643840000001</v>
      </c>
      <c r="AC646" s="56">
        <f>VLOOKUP(H646,Feuil1!A2:Q837,12,TRUE)</f>
        <v>-0.41693195384003201</v>
      </c>
    </row>
    <row r="647" spans="1:29" ht="27.6" x14ac:dyDescent="0.25">
      <c r="A647" s="5" t="s">
        <v>26</v>
      </c>
      <c r="B647" s="5" t="str">
        <f>VLOOKUP(C647,'Correspondance DEP_REGION'!1:102,2,FALSE)</f>
        <v>NOUVELLE AQUITAINE</v>
      </c>
      <c r="C647" s="5" t="s">
        <v>224</v>
      </c>
      <c r="D647" s="6" t="s">
        <v>225</v>
      </c>
      <c r="E647" s="6" t="s">
        <v>226</v>
      </c>
      <c r="F647" s="6" t="s">
        <v>227</v>
      </c>
      <c r="G647" s="5" t="s">
        <v>228</v>
      </c>
      <c r="H647" s="23">
        <v>20004069900015</v>
      </c>
      <c r="I647" s="5" t="s">
        <v>18</v>
      </c>
      <c r="J647" s="5" t="s">
        <v>19</v>
      </c>
      <c r="K647" s="5"/>
      <c r="L647" s="53">
        <f>VLOOKUP(H647,Feuil1!A2:Q837,5,TRUE)</f>
        <v>5057</v>
      </c>
      <c r="M647" s="5">
        <f>VLOOKUP(H647,Feuil1!A2:Q837,6,TRUE)</f>
        <v>0</v>
      </c>
      <c r="N647" s="49">
        <f>VLOOKUP(H647,Feuil1!A2:Q837,7,TRUE)</f>
        <v>0</v>
      </c>
      <c r="O647" s="7" t="str">
        <f>VLOOKUP(H647,Feuil1!A2:Q837,4,TRUE)</f>
        <v>0</v>
      </c>
      <c r="P647" s="7">
        <v>3109</v>
      </c>
      <c r="Q647" s="7">
        <v>0</v>
      </c>
      <c r="R647" s="49">
        <f>VLOOKUP(H647,'Relevé T2_2019'!A2:G835,7,TRUE)</f>
        <v>0</v>
      </c>
      <c r="S647" s="8">
        <v>0</v>
      </c>
      <c r="T647" s="8">
        <f>VLOOKUP(H647,'Relevé T4_2018'!A2:G835,7,TRUE)</f>
        <v>0</v>
      </c>
      <c r="U647" s="8">
        <f t="shared" si="30"/>
        <v>0</v>
      </c>
      <c r="V647" s="8">
        <f t="shared" si="31"/>
        <v>0</v>
      </c>
      <c r="W647" s="7">
        <v>2654</v>
      </c>
      <c r="X647" s="7">
        <f>VLOOKUP(H647,'Relevé T2_2019'!A2:L837,11,TRUE)</f>
        <v>2260</v>
      </c>
      <c r="Y647" s="60">
        <f>VLOOKUP(H647,Feuil1!A2:Q837,11,TRUE)</f>
        <v>2387</v>
      </c>
      <c r="Z647" s="60">
        <f t="shared" si="32"/>
        <v>7301</v>
      </c>
      <c r="AA647" s="14">
        <v>2653</v>
      </c>
      <c r="AB647" s="14">
        <f>VLOOKUP(H647,'Relevé T2_2019'!A2:L837,12,TRUE)</f>
        <v>2259</v>
      </c>
      <c r="AC647" s="56">
        <f>VLOOKUP(H647,Feuil1!A2:Q837,12,TRUE)</f>
        <v>2387</v>
      </c>
    </row>
    <row r="648" spans="1:29" ht="27.6" x14ac:dyDescent="0.25">
      <c r="A648" s="5" t="s">
        <v>72</v>
      </c>
      <c r="B648" s="5" t="str">
        <f>VLOOKUP(C648,'Correspondance DEP_REGION'!1:102,2,FALSE)</f>
        <v>OCCITANIE</v>
      </c>
      <c r="C648" s="5" t="s">
        <v>490</v>
      </c>
      <c r="D648" s="6" t="s">
        <v>491</v>
      </c>
      <c r="E648" s="6" t="s">
        <v>492</v>
      </c>
      <c r="F648" s="6" t="s">
        <v>63</v>
      </c>
      <c r="G648" s="5" t="s">
        <v>494</v>
      </c>
      <c r="H648" s="23">
        <v>26090010500016</v>
      </c>
      <c r="I648" s="5" t="s">
        <v>71</v>
      </c>
      <c r="J648" s="5"/>
      <c r="K648" s="5"/>
      <c r="L648" s="53">
        <f>VLOOKUP(H648,Feuil1!A2:Q837,5,TRUE)</f>
        <v>323</v>
      </c>
      <c r="M648" s="5">
        <f>VLOOKUP(H648,Feuil1!A2:Q837,6,TRUE)</f>
        <v>323</v>
      </c>
      <c r="N648" s="49">
        <f>VLOOKUP(H648,Feuil1!A2:Q837,7,TRUE)</f>
        <v>1</v>
      </c>
      <c r="O648" s="7" t="str">
        <f>VLOOKUP(H648,Feuil1!A2:Q837,4,TRUE)</f>
        <v>0</v>
      </c>
      <c r="P648" s="7">
        <v>259</v>
      </c>
      <c r="Q648" s="7">
        <v>259</v>
      </c>
      <c r="R648" s="49">
        <f>VLOOKUP(H648,'Relevé T2_2019'!A2:G835,7,TRUE)</f>
        <v>1</v>
      </c>
      <c r="S648" s="8">
        <v>1</v>
      </c>
      <c r="T648" s="8">
        <f>VLOOKUP(H648,'Relevé T4_2018'!A2:G835,7,TRUE)</f>
        <v>0.89199255121042809</v>
      </c>
      <c r="U648" s="8">
        <f t="shared" si="30"/>
        <v>0.10800744878957191</v>
      </c>
      <c r="V648" s="8">
        <f t="shared" si="31"/>
        <v>0.10800744878957191</v>
      </c>
      <c r="W648" s="7">
        <v>571</v>
      </c>
      <c r="X648" s="7">
        <f>VLOOKUP(H648,'Relevé T2_2019'!A2:L837,11,TRUE)</f>
        <v>453</v>
      </c>
      <c r="Y648" s="60">
        <f>VLOOKUP(H648,Feuil1!A2:Q837,11,TRUE)</f>
        <v>474</v>
      </c>
      <c r="Z648" s="60">
        <f t="shared" si="32"/>
        <v>1498</v>
      </c>
      <c r="AA648" s="14">
        <v>1.2046332046332</v>
      </c>
      <c r="AB648" s="14">
        <f>VLOOKUP(H648,'Relevé T2_2019'!A2:L837,12,TRUE)</f>
        <v>0.32456140350000001</v>
      </c>
      <c r="AC648" s="56">
        <f>VLOOKUP(H648,Feuil1!A2:Q837,12,TRUE)</f>
        <v>0.46749226006192002</v>
      </c>
    </row>
    <row r="649" spans="1:29" x14ac:dyDescent="0.25">
      <c r="A649" s="5" t="s">
        <v>72</v>
      </c>
      <c r="B649" s="5" t="str">
        <f>VLOOKUP(C649,'Correspondance DEP_REGION'!1:102,2,FALSE)</f>
        <v>OCCITANIE</v>
      </c>
      <c r="C649" s="5" t="s">
        <v>490</v>
      </c>
      <c r="D649" s="6" t="s">
        <v>491</v>
      </c>
      <c r="E649" s="6" t="s">
        <v>492</v>
      </c>
      <c r="F649" s="6" t="s">
        <v>498</v>
      </c>
      <c r="G649" s="5" t="s">
        <v>499</v>
      </c>
      <c r="H649" s="23">
        <v>26090023800148</v>
      </c>
      <c r="I649" s="5" t="s">
        <v>50</v>
      </c>
      <c r="J649" s="5" t="s">
        <v>19</v>
      </c>
      <c r="K649" s="5" t="s">
        <v>9</v>
      </c>
      <c r="L649" s="53">
        <f>VLOOKUP(H649,Feuil1!A2:Q837,5,TRUE)</f>
        <v>6736</v>
      </c>
      <c r="M649" s="5">
        <f>VLOOKUP(H649,Feuil1!A2:Q837,6,TRUE)</f>
        <v>6736</v>
      </c>
      <c r="N649" s="49">
        <f>VLOOKUP(H649,Feuil1!A2:Q837,7,TRUE)</f>
        <v>1</v>
      </c>
      <c r="O649" s="7" t="str">
        <f>VLOOKUP(H649,Feuil1!A2:Q837,4,TRUE)</f>
        <v>1</v>
      </c>
      <c r="P649" s="7">
        <v>2741</v>
      </c>
      <c r="Q649" s="7">
        <v>2741</v>
      </c>
      <c r="R649" s="49">
        <f>VLOOKUP(H649,'Relevé T2_2019'!A2:G835,7,TRUE)</f>
        <v>0.99980000000000002</v>
      </c>
      <c r="S649" s="8">
        <v>1</v>
      </c>
      <c r="T649" s="8">
        <f>VLOOKUP(H649,'Relevé T4_2018'!A2:G835,7,TRUE)</f>
        <v>0.42013662979830801</v>
      </c>
      <c r="U649" s="8">
        <f t="shared" si="30"/>
        <v>0.57986337020169199</v>
      </c>
      <c r="V649" s="8">
        <f t="shared" si="31"/>
        <v>0.57986337020169199</v>
      </c>
      <c r="W649" s="7">
        <v>4072</v>
      </c>
      <c r="X649" s="7">
        <f>VLOOKUP(H649,'Relevé T2_2019'!A2:L837,11,TRUE)</f>
        <v>3336</v>
      </c>
      <c r="Y649" s="60">
        <f>VLOOKUP(H649,Feuil1!A2:Q837,11,TRUE)</f>
        <v>3689</v>
      </c>
      <c r="Z649" s="60">
        <f t="shared" si="32"/>
        <v>11097</v>
      </c>
      <c r="AA649" s="14">
        <v>0.48558920102152497</v>
      </c>
      <c r="AB649" s="14">
        <f>VLOOKUP(H649,'Relevé T2_2019'!A2:L837,12,TRUE)</f>
        <v>-0.47030803430000001</v>
      </c>
      <c r="AC649" s="56">
        <f>VLOOKUP(H649,Feuil1!A2:Q837,12,TRUE)</f>
        <v>-0.45234560570071303</v>
      </c>
    </row>
    <row r="650" spans="1:29" ht="27.6" x14ac:dyDescent="0.25">
      <c r="A650" s="5" t="s">
        <v>72</v>
      </c>
      <c r="B650" s="5" t="str">
        <f>VLOOKUP(C650,'Correspondance DEP_REGION'!1:102,2,FALSE)</f>
        <v>OCCITANIE</v>
      </c>
      <c r="C650" s="5" t="s">
        <v>490</v>
      </c>
      <c r="D650" s="6" t="s">
        <v>491</v>
      </c>
      <c r="E650" s="6" t="s">
        <v>495</v>
      </c>
      <c r="F650" s="6" t="s">
        <v>496</v>
      </c>
      <c r="G650" s="5" t="s">
        <v>497</v>
      </c>
      <c r="H650" s="23">
        <v>26090016200017</v>
      </c>
      <c r="I650" s="5" t="s">
        <v>50</v>
      </c>
      <c r="J650" s="5" t="s">
        <v>19</v>
      </c>
      <c r="K650" s="5"/>
      <c r="L650" s="53">
        <f>VLOOKUP(H650,Feuil1!A2:Q837,5,TRUE)</f>
        <v>3377</v>
      </c>
      <c r="M650" s="5">
        <f>VLOOKUP(H650,Feuil1!A2:Q837,6,TRUE)</f>
        <v>3373</v>
      </c>
      <c r="N650" s="49">
        <f>VLOOKUP(H650,Feuil1!A2:Q837,7,TRUE)</f>
        <v>0.99880000000000002</v>
      </c>
      <c r="O650" s="7" t="str">
        <f>VLOOKUP(H650,Feuil1!A2:Q837,4,TRUE)</f>
        <v>1</v>
      </c>
      <c r="P650" s="7">
        <v>1865</v>
      </c>
      <c r="Q650" s="7">
        <v>1861</v>
      </c>
      <c r="R650" s="49">
        <f>VLOOKUP(H650,'Relevé T2_2019'!A2:G835,7,TRUE)</f>
        <v>1</v>
      </c>
      <c r="S650" s="8">
        <v>0.99785522788203795</v>
      </c>
      <c r="T650" s="8">
        <f>VLOOKUP(H650,'Relevé T4_2018'!A2:G835,7,TRUE)</f>
        <v>0.34294462873181902</v>
      </c>
      <c r="U650" s="8">
        <f t="shared" si="30"/>
        <v>0.65491059915021888</v>
      </c>
      <c r="V650" s="8">
        <f t="shared" si="31"/>
        <v>0.65585537126818094</v>
      </c>
      <c r="W650" s="7">
        <v>2004</v>
      </c>
      <c r="X650" s="7">
        <f>VLOOKUP(H650,'Relevé T2_2019'!A2:L837,11,TRUE)</f>
        <v>1712</v>
      </c>
      <c r="Y650" s="60">
        <f>VLOOKUP(H650,Feuil1!A2:Q837,11,TRUE)</f>
        <v>1998</v>
      </c>
      <c r="Z650" s="60">
        <f t="shared" si="32"/>
        <v>5714</v>
      </c>
      <c r="AA650" s="14">
        <v>7.684040838259E-2</v>
      </c>
      <c r="AB650" s="14">
        <f>VLOOKUP(H650,'Relevé T2_2019'!A2:L837,12,TRUE)</f>
        <v>-0.5400322407</v>
      </c>
      <c r="AC650" s="56">
        <f>VLOOKUP(H650,Feuil1!A2:Q837,12,TRUE)</f>
        <v>-0.40764897717165699</v>
      </c>
    </row>
    <row r="651" spans="1:29" ht="27.6" x14ac:dyDescent="0.25">
      <c r="A651" s="5" t="s">
        <v>72</v>
      </c>
      <c r="B651" s="5" t="str">
        <f>VLOOKUP(C651,'Correspondance DEP_REGION'!1:102,2,FALSE)</f>
        <v>OCCITANIE</v>
      </c>
      <c r="C651" s="5" t="s">
        <v>490</v>
      </c>
      <c r="D651" s="6" t="s">
        <v>491</v>
      </c>
      <c r="E651" s="6" t="s">
        <v>492</v>
      </c>
      <c r="F651" s="6" t="s">
        <v>132</v>
      </c>
      <c r="G651" s="5" t="s">
        <v>493</v>
      </c>
      <c r="H651" s="23">
        <v>26090001400010</v>
      </c>
      <c r="I651" s="5" t="s">
        <v>71</v>
      </c>
      <c r="J651" s="5"/>
      <c r="K651" s="5"/>
      <c r="L651" s="53">
        <f>VLOOKUP(H651,Feuil1!A2:Q837,5,TRUE)</f>
        <v>633</v>
      </c>
      <c r="M651" s="5">
        <f>VLOOKUP(H651,Feuil1!A2:Q837,6,TRUE)</f>
        <v>554</v>
      </c>
      <c r="N651" s="49">
        <f>VLOOKUP(H651,Feuil1!A2:Q837,7,TRUE)</f>
        <v>0.87519999999999998</v>
      </c>
      <c r="O651" s="7" t="str">
        <f>VLOOKUP(H651,Feuil1!A2:Q837,4,TRUE)</f>
        <v>0</v>
      </c>
      <c r="P651" s="7">
        <v>513</v>
      </c>
      <c r="Q651" s="7">
        <v>434</v>
      </c>
      <c r="R651" s="49">
        <f>VLOOKUP(H651,'Relevé T2_2019'!A2:G835,7,TRUE)</f>
        <v>0.88470000000000004</v>
      </c>
      <c r="S651" s="8">
        <v>0.84600389863547798</v>
      </c>
      <c r="T651" s="8">
        <f>VLOOKUP(H651,'Relevé T4_2018'!A2:G835,7,TRUE)</f>
        <v>0.875</v>
      </c>
      <c r="U651" s="8">
        <f t="shared" si="30"/>
        <v>-2.899610136452202E-2</v>
      </c>
      <c r="V651" s="8">
        <f t="shared" si="31"/>
        <v>1.9999999999997797E-4</v>
      </c>
      <c r="W651" s="7">
        <v>558</v>
      </c>
      <c r="X651" s="7">
        <f>VLOOKUP(H651,'Relevé T2_2019'!A2:L837,11,TRUE)</f>
        <v>425</v>
      </c>
      <c r="Y651" s="60">
        <f>VLOOKUP(H651,Feuil1!A2:Q837,11,TRUE)</f>
        <v>458</v>
      </c>
      <c r="Z651" s="60">
        <f t="shared" si="32"/>
        <v>1441</v>
      </c>
      <c r="AA651" s="14">
        <v>0.28571428571428598</v>
      </c>
      <c r="AB651" s="14">
        <f>VLOOKUP(H651,'Relevé T2_2019'!A2:L837,12,TRUE)</f>
        <v>-0.29867986800000002</v>
      </c>
      <c r="AC651" s="56">
        <f>VLOOKUP(H651,Feuil1!A2:Q837,12,TRUE)</f>
        <v>-0.173285198555957</v>
      </c>
    </row>
    <row r="652" spans="1:29" ht="27.6" x14ac:dyDescent="0.25">
      <c r="A652" s="5" t="s">
        <v>72</v>
      </c>
      <c r="B652" s="5" t="str">
        <f>VLOOKUP(C652,'Correspondance DEP_REGION'!1:102,2,FALSE)</f>
        <v>OCCITANIE</v>
      </c>
      <c r="C652" s="5" t="s">
        <v>509</v>
      </c>
      <c r="D652" s="6" t="s">
        <v>510</v>
      </c>
      <c r="E652" s="6" t="s">
        <v>511</v>
      </c>
      <c r="F652" s="6" t="s">
        <v>514</v>
      </c>
      <c r="G652" s="5" t="s">
        <v>515</v>
      </c>
      <c r="H652" s="23">
        <v>26110003600019</v>
      </c>
      <c r="I652" s="5" t="s">
        <v>50</v>
      </c>
      <c r="J652" s="5"/>
      <c r="K652" s="5"/>
      <c r="L652" s="53">
        <f>VLOOKUP(H652,Feuil1!A2:Q837,5,TRUE)</f>
        <v>1478</v>
      </c>
      <c r="M652" s="5">
        <f>VLOOKUP(H652,Feuil1!A2:Q837,6,TRUE)</f>
        <v>1476</v>
      </c>
      <c r="N652" s="49">
        <f>VLOOKUP(H652,Feuil1!A2:Q837,7,TRUE)</f>
        <v>0.99860000000000004</v>
      </c>
      <c r="O652" s="7" t="str">
        <f>VLOOKUP(H652,Feuil1!A2:Q837,4,TRUE)</f>
        <v>1</v>
      </c>
      <c r="P652" s="7">
        <v>1198</v>
      </c>
      <c r="Q652" s="7">
        <v>1196</v>
      </c>
      <c r="R652" s="49">
        <f>VLOOKUP(H652,'Relevé T2_2019'!A2:G835,7,TRUE)</f>
        <v>0.99760000000000004</v>
      </c>
      <c r="S652" s="8">
        <v>0.998330550918197</v>
      </c>
      <c r="T652" s="8">
        <f>VLOOKUP(H652,'Relevé T4_2018'!A2:G835,7,TRUE)</f>
        <v>1</v>
      </c>
      <c r="U652" s="8">
        <f t="shared" si="30"/>
        <v>-1.6694490818029983E-3</v>
      </c>
      <c r="V652" s="8">
        <f t="shared" si="31"/>
        <v>-1.3999999999999568E-3</v>
      </c>
      <c r="W652" s="7">
        <v>494</v>
      </c>
      <c r="X652" s="7">
        <f>VLOOKUP(H652,'Relevé T2_2019'!A2:L837,11,TRUE)</f>
        <v>417</v>
      </c>
      <c r="Y652" s="60">
        <f>VLOOKUP(H652,Feuil1!A2:Q837,11,TRUE)</f>
        <v>379</v>
      </c>
      <c r="Z652" s="60">
        <f t="shared" si="32"/>
        <v>1290</v>
      </c>
      <c r="AA652" s="14">
        <v>-0.58695652173913004</v>
      </c>
      <c r="AB652" s="14">
        <f>VLOOKUP(H652,'Relevé T2_2019'!A2:L837,12,TRUE)</f>
        <v>-0.75119331739999995</v>
      </c>
      <c r="AC652" s="56">
        <f>VLOOKUP(H652,Feuil1!A2:Q837,12,TRUE)</f>
        <v>-0.74322493224932296</v>
      </c>
    </row>
    <row r="653" spans="1:29" ht="27.6" x14ac:dyDescent="0.25">
      <c r="A653" s="5" t="s">
        <v>72</v>
      </c>
      <c r="B653" s="5" t="str">
        <f>VLOOKUP(C653,'Correspondance DEP_REGION'!1:102,2,FALSE)</f>
        <v>OCCITANIE</v>
      </c>
      <c r="C653" s="5" t="s">
        <v>509</v>
      </c>
      <c r="D653" s="6" t="s">
        <v>510</v>
      </c>
      <c r="E653" s="6" t="s">
        <v>516</v>
      </c>
      <c r="F653" s="6" t="s">
        <v>63</v>
      </c>
      <c r="G653" s="5" t="s">
        <v>522</v>
      </c>
      <c r="H653" s="23">
        <v>26110011900013</v>
      </c>
      <c r="I653" s="5" t="s">
        <v>71</v>
      </c>
      <c r="J653" s="5"/>
      <c r="K653" s="5"/>
      <c r="L653" s="53">
        <f>VLOOKUP(H653,Feuil1!A2:Q837,5,TRUE)</f>
        <v>980</v>
      </c>
      <c r="M653" s="5">
        <f>VLOOKUP(H653,Feuil1!A2:Q837,6,TRUE)</f>
        <v>976</v>
      </c>
      <c r="N653" s="49">
        <f>VLOOKUP(H653,Feuil1!A2:Q837,7,TRUE)</f>
        <v>0.99590000000000001</v>
      </c>
      <c r="O653" s="7" t="str">
        <f>VLOOKUP(H653,Feuil1!A2:Q837,4,TRUE)</f>
        <v>1</v>
      </c>
      <c r="P653" s="7">
        <v>690</v>
      </c>
      <c r="Q653" s="7">
        <v>687</v>
      </c>
      <c r="R653" s="49">
        <f>VLOOKUP(H653,'Relevé T2_2019'!A2:G835,7,TRUE)</f>
        <v>0.99519999999999997</v>
      </c>
      <c r="S653" s="8">
        <v>0.99565217391304395</v>
      </c>
      <c r="T653" s="8">
        <f>VLOOKUP(H653,'Relevé T4_2018'!A2:G835,7,TRUE)</f>
        <v>0.97255762897914411</v>
      </c>
      <c r="U653" s="8">
        <f t="shared" si="30"/>
        <v>2.3094544933899841E-2</v>
      </c>
      <c r="V653" s="8">
        <f t="shared" si="31"/>
        <v>2.3342371020855901E-2</v>
      </c>
      <c r="W653" s="7">
        <v>367</v>
      </c>
      <c r="X653" s="7">
        <f>VLOOKUP(H653,'Relevé T2_2019'!A2:L837,11,TRUE)</f>
        <v>300</v>
      </c>
      <c r="Y653" s="60">
        <f>VLOOKUP(H653,Feuil1!A2:Q837,11,TRUE)</f>
        <v>335</v>
      </c>
      <c r="Z653" s="60">
        <f t="shared" si="32"/>
        <v>1002</v>
      </c>
      <c r="AA653" s="14">
        <v>-0.46579330422125198</v>
      </c>
      <c r="AB653" s="14">
        <f>VLOOKUP(H653,'Relevé T2_2019'!A2:L837,12,TRUE)</f>
        <v>-0.71209213049999998</v>
      </c>
      <c r="AC653" s="56">
        <f>VLOOKUP(H653,Feuil1!A2:Q837,12,TRUE)</f>
        <v>-0.65676229508196704</v>
      </c>
    </row>
    <row r="654" spans="1:29" ht="27.6" x14ac:dyDescent="0.25">
      <c r="A654" s="5" t="s">
        <v>72</v>
      </c>
      <c r="B654" s="5" t="str">
        <f>VLOOKUP(C654,'Correspondance DEP_REGION'!1:102,2,FALSE)</f>
        <v>OCCITANIE</v>
      </c>
      <c r="C654" s="5" t="s">
        <v>509</v>
      </c>
      <c r="D654" s="6" t="s">
        <v>510</v>
      </c>
      <c r="E654" s="6" t="s">
        <v>516</v>
      </c>
      <c r="F654" s="6" t="s">
        <v>520</v>
      </c>
      <c r="G654" s="5" t="s">
        <v>521</v>
      </c>
      <c r="H654" s="23">
        <v>26110010100011</v>
      </c>
      <c r="I654" s="5" t="s">
        <v>57</v>
      </c>
      <c r="J654" s="5" t="s">
        <v>19</v>
      </c>
      <c r="K654" s="5"/>
      <c r="L654" s="53">
        <f>VLOOKUP(H654,Feuil1!A2:Q837,5,TRUE)</f>
        <v>4126</v>
      </c>
      <c r="M654" s="5">
        <f>VLOOKUP(H654,Feuil1!A2:Q837,6,TRUE)</f>
        <v>4087</v>
      </c>
      <c r="N654" s="49">
        <f>VLOOKUP(H654,Feuil1!A2:Q837,7,TRUE)</f>
        <v>0.99050000000000005</v>
      </c>
      <c r="O654" s="7" t="str">
        <f>VLOOKUP(H654,Feuil1!A2:Q837,4,TRUE)</f>
        <v>0</v>
      </c>
      <c r="P654" s="7">
        <v>1304</v>
      </c>
      <c r="Q654" s="7">
        <v>1254</v>
      </c>
      <c r="R654" s="49">
        <f>VLOOKUP(H654,'Relevé T2_2019'!A2:G835,7,TRUE)</f>
        <v>0.99039999999999995</v>
      </c>
      <c r="S654" s="8">
        <v>0.96165644171779097</v>
      </c>
      <c r="T654" s="8">
        <f>VLOOKUP(H654,'Relevé T4_2018'!A2:G835,7,TRUE)</f>
        <v>0.50800582241630299</v>
      </c>
      <c r="U654" s="8">
        <f t="shared" si="30"/>
        <v>0.45365061930148798</v>
      </c>
      <c r="V654" s="8">
        <f t="shared" si="31"/>
        <v>0.48249417758369706</v>
      </c>
      <c r="W654" s="7">
        <v>3361</v>
      </c>
      <c r="X654" s="7">
        <f>VLOOKUP(H654,'Relevé T2_2019'!A2:L837,11,TRUE)</f>
        <v>2857</v>
      </c>
      <c r="Y654" s="60">
        <f>VLOOKUP(H654,Feuil1!A2:Q837,11,TRUE)</f>
        <v>3184</v>
      </c>
      <c r="Z654" s="60">
        <f t="shared" si="32"/>
        <v>9402</v>
      </c>
      <c r="AA654" s="14">
        <v>1.6802232854864401</v>
      </c>
      <c r="AB654" s="14">
        <f>VLOOKUP(H654,'Relevé T2_2019'!A2:L837,12,TRUE)</f>
        <v>-0.4845751398</v>
      </c>
      <c r="AC654" s="56">
        <f>VLOOKUP(H654,Feuil1!A2:Q837,12,TRUE)</f>
        <v>-0.22094445803768001</v>
      </c>
    </row>
    <row r="655" spans="1:29" ht="27.6" x14ac:dyDescent="0.25">
      <c r="A655" s="5" t="s">
        <v>72</v>
      </c>
      <c r="B655" s="5" t="str">
        <f>VLOOKUP(C655,'Correspondance DEP_REGION'!1:102,2,FALSE)</f>
        <v>OCCITANIE</v>
      </c>
      <c r="C655" s="5" t="s">
        <v>509</v>
      </c>
      <c r="D655" s="6" t="s">
        <v>510</v>
      </c>
      <c r="E655" s="6" t="s">
        <v>516</v>
      </c>
      <c r="F655" s="6" t="s">
        <v>517</v>
      </c>
      <c r="G655" s="5" t="s">
        <v>518</v>
      </c>
      <c r="H655" s="23">
        <v>26110007700013</v>
      </c>
      <c r="I655" s="5" t="s">
        <v>71</v>
      </c>
      <c r="J655" s="5"/>
      <c r="K655" s="5"/>
      <c r="L655" s="53">
        <f>VLOOKUP(H655,Feuil1!A2:Q837,5,TRUE)</f>
        <v>1232</v>
      </c>
      <c r="M655" s="5">
        <f>VLOOKUP(H655,Feuil1!A2:Q837,6,TRUE)</f>
        <v>1116</v>
      </c>
      <c r="N655" s="49">
        <f>VLOOKUP(H655,Feuil1!A2:Q837,7,TRUE)</f>
        <v>0.90580000000000005</v>
      </c>
      <c r="O655" s="7" t="str">
        <f>VLOOKUP(H655,Feuil1!A2:Q837,4,TRUE)</f>
        <v>1</v>
      </c>
      <c r="P655" s="7">
        <v>1141</v>
      </c>
      <c r="Q655" s="7">
        <v>1024</v>
      </c>
      <c r="R655" s="49">
        <f>VLOOKUP(H655,'Relevé T2_2019'!A2:G835,7,TRUE)</f>
        <v>0.90890000000000004</v>
      </c>
      <c r="S655" s="8">
        <v>0.89745836985100802</v>
      </c>
      <c r="T655" s="8">
        <f>VLOOKUP(H655,'Relevé T4_2018'!A2:G835,7,TRUE)</f>
        <v>0.91339748334566995</v>
      </c>
      <c r="U655" s="8">
        <f t="shared" si="30"/>
        <v>-1.5939113494661927E-2</v>
      </c>
      <c r="V655" s="8">
        <f t="shared" si="31"/>
        <v>-7.5974833456698976E-3</v>
      </c>
      <c r="W655" s="7">
        <v>813</v>
      </c>
      <c r="X655" s="7">
        <f>VLOOKUP(H655,'Relevé T2_2019'!A2:L837,11,TRUE)</f>
        <v>653</v>
      </c>
      <c r="Y655" s="60">
        <f>VLOOKUP(H655,Feuil1!A2:Q837,11,TRUE)</f>
        <v>773</v>
      </c>
      <c r="Z655" s="60">
        <f t="shared" si="32"/>
        <v>2239</v>
      </c>
      <c r="AA655" s="14">
        <v>-0.2060546875</v>
      </c>
      <c r="AB655" s="14">
        <f>VLOOKUP(H655,'Relevé T2_2019'!A2:L837,12,TRUE)</f>
        <v>-0.43609671849999998</v>
      </c>
      <c r="AC655" s="56">
        <f>VLOOKUP(H655,Feuil1!A2:Q837,12,TRUE)</f>
        <v>-0.30734767025089599</v>
      </c>
    </row>
    <row r="656" spans="1:29" ht="27.6" x14ac:dyDescent="0.25">
      <c r="A656" s="5" t="s">
        <v>72</v>
      </c>
      <c r="B656" s="5" t="str">
        <f>VLOOKUP(C656,'Correspondance DEP_REGION'!1:102,2,FALSE)</f>
        <v>OCCITANIE</v>
      </c>
      <c r="C656" s="5" t="s">
        <v>509</v>
      </c>
      <c r="D656" s="6" t="s">
        <v>510</v>
      </c>
      <c r="E656" s="6" t="s">
        <v>511</v>
      </c>
      <c r="F656" s="6" t="s">
        <v>415</v>
      </c>
      <c r="G656" s="5" t="s">
        <v>519</v>
      </c>
      <c r="H656" s="23">
        <v>26110008500016</v>
      </c>
      <c r="I656" s="5" t="s">
        <v>71</v>
      </c>
      <c r="J656" s="5" t="s">
        <v>19</v>
      </c>
      <c r="K656" s="5"/>
      <c r="L656" s="53">
        <f>VLOOKUP(H656,Feuil1!A2:Q837,5,TRUE)</f>
        <v>635</v>
      </c>
      <c r="M656" s="5">
        <f>VLOOKUP(H656,Feuil1!A2:Q837,6,TRUE)</f>
        <v>613</v>
      </c>
      <c r="N656" s="49">
        <f>VLOOKUP(H656,Feuil1!A2:Q837,7,TRUE)</f>
        <v>0.96540000000000004</v>
      </c>
      <c r="O656" s="7" t="str">
        <f>VLOOKUP(H656,Feuil1!A2:Q837,4,TRUE)</f>
        <v>1</v>
      </c>
      <c r="P656" s="7">
        <v>363</v>
      </c>
      <c r="Q656" s="7">
        <v>307</v>
      </c>
      <c r="R656" s="49">
        <f>VLOOKUP(H656,'Relevé T2_2019'!A2:G835,7,TRUE)</f>
        <v>0.95599999999999996</v>
      </c>
      <c r="S656" s="8">
        <v>0.84573002754820903</v>
      </c>
      <c r="T656" s="8">
        <f>VLOOKUP(H656,'Relevé T4_2018'!A2:G835,7,TRUE)</f>
        <v>0.94440433212996411</v>
      </c>
      <c r="U656" s="8">
        <f t="shared" si="30"/>
        <v>-9.8674304581755079E-2</v>
      </c>
      <c r="V656" s="8">
        <f t="shared" si="31"/>
        <v>2.0995667870035928E-2</v>
      </c>
      <c r="W656" s="7">
        <v>752</v>
      </c>
      <c r="X656" s="7">
        <f>VLOOKUP(H656,'Relevé T2_2019'!A2:L837,11,TRUE)</f>
        <v>617</v>
      </c>
      <c r="Y656" s="60">
        <f>VLOOKUP(H656,Feuil1!A2:Q837,11,TRUE)</f>
        <v>657</v>
      </c>
      <c r="Z656" s="60">
        <f t="shared" si="32"/>
        <v>2026</v>
      </c>
      <c r="AA656" s="14">
        <v>1.44951140065147</v>
      </c>
      <c r="AB656" s="14">
        <f>VLOOKUP(H656,'Relevé T2_2019'!A2:L837,12,TRUE)</f>
        <v>1.3136289000000001E-2</v>
      </c>
      <c r="AC656" s="56">
        <f>VLOOKUP(H656,Feuil1!A2:Q837,12,TRUE)</f>
        <v>7.1778140293637896E-2</v>
      </c>
    </row>
    <row r="657" spans="1:29" ht="27.6" x14ac:dyDescent="0.25">
      <c r="A657" s="5" t="s">
        <v>72</v>
      </c>
      <c r="B657" s="5" t="str">
        <f>VLOOKUP(C657,'Correspondance DEP_REGION'!1:102,2,FALSE)</f>
        <v>OCCITANIE</v>
      </c>
      <c r="C657" s="5" t="s">
        <v>509</v>
      </c>
      <c r="D657" s="6" t="s">
        <v>510</v>
      </c>
      <c r="E657" s="6" t="s">
        <v>511</v>
      </c>
      <c r="F657" s="6" t="s">
        <v>512</v>
      </c>
      <c r="G657" s="5" t="s">
        <v>513</v>
      </c>
      <c r="H657" s="23">
        <v>26110002800149</v>
      </c>
      <c r="I657" s="5" t="s">
        <v>38</v>
      </c>
      <c r="J657" s="5" t="s">
        <v>19</v>
      </c>
      <c r="K657" s="5" t="s">
        <v>9</v>
      </c>
      <c r="L657" s="53">
        <f>VLOOKUP(H657,Feuil1!A2:Q837,5,TRUE)</f>
        <v>1997</v>
      </c>
      <c r="M657" s="5">
        <f>VLOOKUP(H657,Feuil1!A2:Q837,6,TRUE)</f>
        <v>875</v>
      </c>
      <c r="N657" s="49">
        <f>VLOOKUP(H657,Feuil1!A2:Q837,7,TRUE)</f>
        <v>0.43819999999999998</v>
      </c>
      <c r="O657" s="7" t="str">
        <f>VLOOKUP(H657,Feuil1!A2:Q837,4,TRUE)</f>
        <v>0</v>
      </c>
      <c r="P657" s="7">
        <v>421</v>
      </c>
      <c r="Q657" s="7">
        <v>69</v>
      </c>
      <c r="R657" s="49">
        <f>VLOOKUP(H657,'Relevé T2_2019'!A2:G835,7,TRUE)</f>
        <v>0.39529999999999998</v>
      </c>
      <c r="S657" s="8">
        <v>0.163895486935867</v>
      </c>
      <c r="T657" s="8">
        <f>VLOOKUP(H657,'Relevé T4_2018'!A2:G835,7,TRUE)</f>
        <v>0.17092337917485301</v>
      </c>
      <c r="U657" s="8">
        <f t="shared" si="30"/>
        <v>-7.0278922389860055E-3</v>
      </c>
      <c r="V657" s="8">
        <f t="shared" si="31"/>
        <v>0.26727662082514697</v>
      </c>
      <c r="W657" s="7">
        <v>1430</v>
      </c>
      <c r="X657" s="7">
        <f>VLOOKUP(H657,'Relevé T2_2019'!A2:L837,11,TRUE)</f>
        <v>1241</v>
      </c>
      <c r="Y657" s="60">
        <f>VLOOKUP(H657,Feuil1!A2:Q837,11,TRUE)</f>
        <v>1446</v>
      </c>
      <c r="Z657" s="60">
        <f t="shared" si="32"/>
        <v>4117</v>
      </c>
      <c r="AA657" s="14">
        <v>19.7246376811594</v>
      </c>
      <c r="AB657" s="14">
        <f>VLOOKUP(H657,'Relevé T2_2019'!A2:L837,12,TRUE)</f>
        <v>0.45828437129999999</v>
      </c>
      <c r="AC657" s="56">
        <f>VLOOKUP(H657,Feuil1!A2:Q837,12,TRUE)</f>
        <v>0.65257142857142902</v>
      </c>
    </row>
    <row r="658" spans="1:29" x14ac:dyDescent="0.25">
      <c r="A658" s="5" t="s">
        <v>72</v>
      </c>
      <c r="B658" s="5" t="str">
        <f>VLOOKUP(C658,'Correspondance DEP_REGION'!1:102,2,FALSE)</f>
        <v>OCCITANIE</v>
      </c>
      <c r="C658" s="5" t="s">
        <v>87</v>
      </c>
      <c r="D658" s="6" t="s">
        <v>88</v>
      </c>
      <c r="E658" s="6" t="s">
        <v>533</v>
      </c>
      <c r="F658" s="6" t="s">
        <v>534</v>
      </c>
      <c r="G658" s="5" t="s">
        <v>535</v>
      </c>
      <c r="H658" s="23">
        <v>26120019000013</v>
      </c>
      <c r="I658" s="5" t="s">
        <v>50</v>
      </c>
      <c r="J658" s="5" t="s">
        <v>19</v>
      </c>
      <c r="K658" s="5"/>
      <c r="L658" s="53">
        <f>VLOOKUP(H658,Feuil1!A2:Q837,5,TRUE)</f>
        <v>2225</v>
      </c>
      <c r="M658" s="5">
        <f>VLOOKUP(H658,Feuil1!A2:Q837,6,TRUE)</f>
        <v>2225</v>
      </c>
      <c r="N658" s="49">
        <f>VLOOKUP(H658,Feuil1!A2:Q837,7,TRUE)</f>
        <v>1</v>
      </c>
      <c r="O658" s="7" t="str">
        <f>VLOOKUP(H658,Feuil1!A2:Q837,4,TRUE)</f>
        <v>1</v>
      </c>
      <c r="P658" s="7">
        <v>1472</v>
      </c>
      <c r="Q658" s="7">
        <v>1472</v>
      </c>
      <c r="R658" s="49">
        <f>VLOOKUP(H658,'Relevé T2_2019'!A2:G835,7,TRUE)</f>
        <v>1</v>
      </c>
      <c r="S658" s="8">
        <v>1</v>
      </c>
      <c r="T658" s="8">
        <f>VLOOKUP(H658,'Relevé T4_2018'!A2:G835,7,TRUE)</f>
        <v>0.24565608148592</v>
      </c>
      <c r="U658" s="8">
        <f t="shared" si="30"/>
        <v>0.75434391851408</v>
      </c>
      <c r="V658" s="8">
        <f t="shared" si="31"/>
        <v>0.75434391851408</v>
      </c>
      <c r="W658" s="7">
        <v>1426</v>
      </c>
      <c r="X658" s="7">
        <f>VLOOKUP(H658,'Relevé T2_2019'!A2:L837,11,TRUE)</f>
        <v>1166</v>
      </c>
      <c r="Y658" s="60">
        <f>VLOOKUP(H658,Feuil1!A2:Q837,11,TRUE)</f>
        <v>1089</v>
      </c>
      <c r="Z658" s="60">
        <f t="shared" si="32"/>
        <v>3681</v>
      </c>
      <c r="AA658" s="14">
        <v>-3.125E-2</v>
      </c>
      <c r="AB658" s="14">
        <f>VLOOKUP(H658,'Relevé T2_2019'!A2:L837,12,TRUE)</f>
        <v>-0.34198645599999999</v>
      </c>
      <c r="AC658" s="56">
        <f>VLOOKUP(H658,Feuil1!A2:Q837,12,TRUE)</f>
        <v>-0.51056179775280897</v>
      </c>
    </row>
    <row r="659" spans="1:29" x14ac:dyDescent="0.25">
      <c r="A659" s="5" t="s">
        <v>72</v>
      </c>
      <c r="B659" s="5" t="str">
        <f>VLOOKUP(C659,'Correspondance DEP_REGION'!1:102,2,FALSE)</f>
        <v>OCCITANIE</v>
      </c>
      <c r="C659" s="5" t="s">
        <v>87</v>
      </c>
      <c r="D659" s="6" t="s">
        <v>88</v>
      </c>
      <c r="E659" s="6" t="s">
        <v>526</v>
      </c>
      <c r="F659" s="6" t="s">
        <v>479</v>
      </c>
      <c r="G659" s="5" t="s">
        <v>529</v>
      </c>
      <c r="H659" s="23">
        <v>26120014100016</v>
      </c>
      <c r="I659" s="5" t="s">
        <v>50</v>
      </c>
      <c r="J659" s="5" t="s">
        <v>19</v>
      </c>
      <c r="K659" s="5"/>
      <c r="L659" s="53">
        <f>VLOOKUP(H659,Feuil1!A2:Q837,5,TRUE)</f>
        <v>4422</v>
      </c>
      <c r="M659" s="5">
        <f>VLOOKUP(H659,Feuil1!A2:Q837,6,TRUE)</f>
        <v>4417</v>
      </c>
      <c r="N659" s="49">
        <f>VLOOKUP(H659,Feuil1!A2:Q837,7,TRUE)</f>
        <v>0.99890000000000001</v>
      </c>
      <c r="O659" s="7" t="str">
        <f>VLOOKUP(H659,Feuil1!A2:Q837,4,TRUE)</f>
        <v>1</v>
      </c>
      <c r="P659" s="7">
        <v>3035</v>
      </c>
      <c r="Q659" s="7">
        <v>3033</v>
      </c>
      <c r="R659" s="49">
        <f>VLOOKUP(H659,'Relevé T2_2019'!A2:G835,7,TRUE)</f>
        <v>0.99960000000000004</v>
      </c>
      <c r="S659" s="8">
        <v>0.99934102141680403</v>
      </c>
      <c r="T659" s="8">
        <f>VLOOKUP(H659,'Relevé T4_2018'!A2:G835,7,TRUE)</f>
        <v>0.99523500108295404</v>
      </c>
      <c r="U659" s="8">
        <f t="shared" si="30"/>
        <v>4.1060203338499912E-3</v>
      </c>
      <c r="V659" s="8">
        <f t="shared" si="31"/>
        <v>3.6649989170459696E-3</v>
      </c>
      <c r="W659" s="7">
        <v>2852</v>
      </c>
      <c r="X659" s="7">
        <f>VLOOKUP(H659,'Relevé T2_2019'!A2:L837,11,TRUE)</f>
        <v>2480</v>
      </c>
      <c r="Y659" s="60">
        <f>VLOOKUP(H659,Feuil1!A2:Q837,11,TRUE)</f>
        <v>2492</v>
      </c>
      <c r="Z659" s="60">
        <f t="shared" si="32"/>
        <v>7824</v>
      </c>
      <c r="AA659" s="14">
        <v>-5.9676887570062599E-2</v>
      </c>
      <c r="AB659" s="14">
        <f>VLOOKUP(H659,'Relevé T2_2019'!A2:L837,12,TRUE)</f>
        <v>-0.45290094860000002</v>
      </c>
      <c r="AC659" s="56">
        <f>VLOOKUP(H659,Feuil1!A2:Q837,12,TRUE)</f>
        <v>-0.43581616481774998</v>
      </c>
    </row>
    <row r="660" spans="1:29" x14ac:dyDescent="0.25">
      <c r="A660" s="5" t="s">
        <v>72</v>
      </c>
      <c r="B660" s="5" t="str">
        <f>VLOOKUP(C660,'Correspondance DEP_REGION'!1:102,2,FALSE)</f>
        <v>OCCITANIE</v>
      </c>
      <c r="C660" s="5" t="s">
        <v>87</v>
      </c>
      <c r="D660" s="6" t="s">
        <v>88</v>
      </c>
      <c r="E660" s="6" t="s">
        <v>536</v>
      </c>
      <c r="F660" s="6" t="s">
        <v>537</v>
      </c>
      <c r="G660" s="5" t="s">
        <v>538</v>
      </c>
      <c r="H660" s="23">
        <v>26120020800013</v>
      </c>
      <c r="I660" s="5" t="s">
        <v>50</v>
      </c>
      <c r="J660" s="5" t="s">
        <v>19</v>
      </c>
      <c r="K660" s="5"/>
      <c r="L660" s="53">
        <f>VLOOKUP(H660,Feuil1!A2:Q837,5,TRUE)</f>
        <v>3276</v>
      </c>
      <c r="M660" s="5">
        <f>VLOOKUP(H660,Feuil1!A2:Q837,6,TRUE)</f>
        <v>3269</v>
      </c>
      <c r="N660" s="49">
        <f>VLOOKUP(H660,Feuil1!A2:Q837,7,TRUE)</f>
        <v>0.99790000000000001</v>
      </c>
      <c r="O660" s="7" t="str">
        <f>VLOOKUP(H660,Feuil1!A2:Q837,4,TRUE)</f>
        <v>1</v>
      </c>
      <c r="P660" s="7">
        <v>2368</v>
      </c>
      <c r="Q660" s="7">
        <v>2364</v>
      </c>
      <c r="R660" s="49">
        <f>VLOOKUP(H660,'Relevé T2_2019'!A2:G835,7,TRUE)</f>
        <v>0.99670000000000003</v>
      </c>
      <c r="S660" s="8">
        <v>0.99831081081081097</v>
      </c>
      <c r="T660" s="8">
        <f>VLOOKUP(H660,'Relevé T4_2018'!A2:G835,7,TRUE)</f>
        <v>0.99902557856272811</v>
      </c>
      <c r="U660" s="8">
        <f t="shared" si="30"/>
        <v>-7.147677519171447E-4</v>
      </c>
      <c r="V660" s="8">
        <f t="shared" si="31"/>
        <v>-1.1255785627281023E-3</v>
      </c>
      <c r="W660" s="7">
        <v>2240</v>
      </c>
      <c r="X660" s="7">
        <f>VLOOKUP(H660,'Relevé T2_2019'!A2:L837,11,TRUE)</f>
        <v>2142</v>
      </c>
      <c r="Y660" s="60">
        <f>VLOOKUP(H660,Feuil1!A2:Q837,11,TRUE)</f>
        <v>2083</v>
      </c>
      <c r="Z660" s="60">
        <f t="shared" si="32"/>
        <v>6465</v>
      </c>
      <c r="AA660" s="14">
        <v>-5.2453468697123501E-2</v>
      </c>
      <c r="AB660" s="14">
        <f>VLOOKUP(H660,'Relevé T2_2019'!A2:L837,12,TRUE)</f>
        <v>-0.4608608105</v>
      </c>
      <c r="AC660" s="56">
        <f>VLOOKUP(H660,Feuil1!A2:Q837,12,TRUE)</f>
        <v>-0.36280208014683402</v>
      </c>
    </row>
    <row r="661" spans="1:29" x14ac:dyDescent="0.25">
      <c r="A661" s="5" t="s">
        <v>72</v>
      </c>
      <c r="B661" s="5" t="str">
        <f>VLOOKUP(C661,'Correspondance DEP_REGION'!1:102,2,FALSE)</f>
        <v>OCCITANIE</v>
      </c>
      <c r="C661" s="5" t="s">
        <v>87</v>
      </c>
      <c r="D661" s="6" t="s">
        <v>88</v>
      </c>
      <c r="E661" s="6" t="s">
        <v>89</v>
      </c>
      <c r="F661" s="6" t="s">
        <v>523</v>
      </c>
      <c r="G661" s="5" t="s">
        <v>524</v>
      </c>
      <c r="H661" s="23">
        <v>26120011700123</v>
      </c>
      <c r="I661" s="5" t="s">
        <v>50</v>
      </c>
      <c r="J661" s="5" t="s">
        <v>19</v>
      </c>
      <c r="K661" s="5" t="s">
        <v>9</v>
      </c>
      <c r="L661" s="53">
        <f>VLOOKUP(H661,Feuil1!A2:Q837,5,TRUE)</f>
        <v>8565</v>
      </c>
      <c r="M661" s="5">
        <f>VLOOKUP(H661,Feuil1!A2:Q837,6,TRUE)</f>
        <v>8515</v>
      </c>
      <c r="N661" s="49">
        <f>VLOOKUP(H661,Feuil1!A2:Q837,7,TRUE)</f>
        <v>0.99419999999999997</v>
      </c>
      <c r="O661" s="7" t="str">
        <f>VLOOKUP(H661,Feuil1!A2:Q837,4,TRUE)</f>
        <v>1</v>
      </c>
      <c r="P661" s="7">
        <v>5204</v>
      </c>
      <c r="Q661" s="7">
        <v>5135</v>
      </c>
      <c r="R661" s="49">
        <f>VLOOKUP(H661,'Relevé T2_2019'!A2:G835,7,TRUE)</f>
        <v>0.995</v>
      </c>
      <c r="S661" s="8">
        <v>0.98674096848577997</v>
      </c>
      <c r="T661" s="8">
        <f>VLOOKUP(H661,'Relevé T4_2018'!A2:G835,7,TRUE)</f>
        <v>0.90553410553410607</v>
      </c>
      <c r="U661" s="8">
        <f t="shared" si="30"/>
        <v>8.1206862951673897E-2</v>
      </c>
      <c r="V661" s="8">
        <f t="shared" si="31"/>
        <v>8.8665894465893902E-2</v>
      </c>
      <c r="W661" s="7">
        <v>5407</v>
      </c>
      <c r="X661" s="7">
        <f>VLOOKUP(H661,'Relevé T2_2019'!A2:L837,11,TRUE)</f>
        <v>4775</v>
      </c>
      <c r="Y661" s="60">
        <f>VLOOKUP(H661,Feuil1!A2:Q837,11,TRUE)</f>
        <v>5104</v>
      </c>
      <c r="Z661" s="60">
        <f t="shared" si="32"/>
        <v>15286</v>
      </c>
      <c r="AA661" s="14">
        <v>5.2969814995131398E-2</v>
      </c>
      <c r="AB661" s="14">
        <f>VLOOKUP(H661,'Relevé T2_2019'!A2:L837,12,TRUE)</f>
        <v>-0.43803695419999999</v>
      </c>
      <c r="AC661" s="56">
        <f>VLOOKUP(H661,Feuil1!A2:Q837,12,TRUE)</f>
        <v>-0.40058719906048101</v>
      </c>
    </row>
    <row r="662" spans="1:29" ht="27.6" x14ac:dyDescent="0.25">
      <c r="A662" s="5" t="s">
        <v>72</v>
      </c>
      <c r="B662" s="5" t="str">
        <f>VLOOKUP(C662,'Correspondance DEP_REGION'!1:102,2,FALSE)</f>
        <v>OCCITANIE</v>
      </c>
      <c r="C662" s="5" t="s">
        <v>87</v>
      </c>
      <c r="D662" s="6" t="s">
        <v>88</v>
      </c>
      <c r="E662" s="6" t="s">
        <v>530</v>
      </c>
      <c r="F662" s="6" t="s">
        <v>531</v>
      </c>
      <c r="G662" s="5" t="s">
        <v>532</v>
      </c>
      <c r="H662" s="23">
        <v>26120015800010</v>
      </c>
      <c r="I662" s="5" t="s">
        <v>50</v>
      </c>
      <c r="J662" s="5" t="s">
        <v>19</v>
      </c>
      <c r="K662" s="5"/>
      <c r="L662" s="53">
        <f>VLOOKUP(H662,Feuil1!A2:Q837,5,TRUE)</f>
        <v>2482</v>
      </c>
      <c r="M662" s="5">
        <f>VLOOKUP(H662,Feuil1!A2:Q837,6,TRUE)</f>
        <v>2482</v>
      </c>
      <c r="N662" s="49">
        <f>VLOOKUP(H662,Feuil1!A2:Q837,7,TRUE)</f>
        <v>1</v>
      </c>
      <c r="O662" s="7" t="str">
        <f>VLOOKUP(H662,Feuil1!A2:Q837,4,TRUE)</f>
        <v>1</v>
      </c>
      <c r="P662" s="7">
        <v>1285</v>
      </c>
      <c r="Q662" s="7">
        <v>909</v>
      </c>
      <c r="R662" s="49">
        <f>VLOOKUP(H662,'Relevé T2_2019'!A2:G835,7,TRUE)</f>
        <v>1</v>
      </c>
      <c r="S662" s="8">
        <v>0.70739299610894901</v>
      </c>
      <c r="T662" s="8">
        <f>VLOOKUP(H662,'Relevé T4_2018'!A2:G835,7,TRUE)</f>
        <v>0.24240940254652302</v>
      </c>
      <c r="U662" s="8">
        <f t="shared" si="30"/>
        <v>0.46498359356242602</v>
      </c>
      <c r="V662" s="8">
        <f t="shared" si="31"/>
        <v>0.75759059745347701</v>
      </c>
      <c r="W662" s="7">
        <v>1550</v>
      </c>
      <c r="X662" s="7">
        <f>VLOOKUP(H662,'Relevé T2_2019'!A2:L837,11,TRUE)</f>
        <v>1423</v>
      </c>
      <c r="Y662" s="60">
        <f>VLOOKUP(H662,Feuil1!A2:Q837,11,TRUE)</f>
        <v>1587</v>
      </c>
      <c r="Z662" s="60">
        <f t="shared" si="32"/>
        <v>4560</v>
      </c>
      <c r="AA662" s="14">
        <v>0.70517051705170497</v>
      </c>
      <c r="AB662" s="14">
        <f>VLOOKUP(H662,'Relevé T2_2019'!A2:L837,12,TRUE)</f>
        <v>-0.40360435880000001</v>
      </c>
      <c r="AC662" s="56">
        <f>VLOOKUP(H662,Feuil1!A2:Q837,12,TRUE)</f>
        <v>-0.36059629331184501</v>
      </c>
    </row>
    <row r="663" spans="1:29" ht="27.6" x14ac:dyDescent="0.25">
      <c r="A663" s="5" t="s">
        <v>72</v>
      </c>
      <c r="B663" s="5" t="str">
        <f>VLOOKUP(C663,'Correspondance DEP_REGION'!1:102,2,FALSE)</f>
        <v>OCCITANIE</v>
      </c>
      <c r="C663" s="5" t="s">
        <v>87</v>
      </c>
      <c r="D663" s="6" t="s">
        <v>88</v>
      </c>
      <c r="E663" s="6" t="s">
        <v>526</v>
      </c>
      <c r="F663" s="6" t="s">
        <v>527</v>
      </c>
      <c r="G663" s="5" t="s">
        <v>528</v>
      </c>
      <c r="H663" s="23">
        <v>26120013300013</v>
      </c>
      <c r="I663" s="5" t="s">
        <v>71</v>
      </c>
      <c r="J663" s="5"/>
      <c r="K663" s="5"/>
      <c r="L663" s="53">
        <f>VLOOKUP(H663,Feuil1!A2:Q837,5,TRUE)</f>
        <v>581</v>
      </c>
      <c r="M663" s="5">
        <f>VLOOKUP(H663,Feuil1!A2:Q837,6,TRUE)</f>
        <v>445</v>
      </c>
      <c r="N663" s="49">
        <f>VLOOKUP(H663,Feuil1!A2:Q837,7,TRUE)</f>
        <v>0.76590000000000003</v>
      </c>
      <c r="O663" s="7" t="str">
        <f>VLOOKUP(H663,Feuil1!A2:Q837,4,TRUE)</f>
        <v>1</v>
      </c>
      <c r="P663" s="7">
        <v>353</v>
      </c>
      <c r="Q663" s="7">
        <v>225</v>
      </c>
      <c r="R663" s="49">
        <f>VLOOKUP(H663,'Relevé T2_2019'!A2:G835,7,TRUE)</f>
        <v>0.81630000000000003</v>
      </c>
      <c r="S663" s="8">
        <v>0.63739376770538203</v>
      </c>
      <c r="T663" s="8">
        <f>VLOOKUP(H663,'Relevé T4_2018'!A2:G835,7,TRUE)</f>
        <v>0.69083155650319805</v>
      </c>
      <c r="U663" s="8">
        <f t="shared" si="30"/>
        <v>-5.3437788797816022E-2</v>
      </c>
      <c r="V663" s="8">
        <f t="shared" si="31"/>
        <v>7.5068443496801973E-2</v>
      </c>
      <c r="W663" s="7">
        <v>247</v>
      </c>
      <c r="X663" s="7">
        <f>VLOOKUP(H663,'Relevé T2_2019'!A2:L837,11,TRUE)</f>
        <v>219</v>
      </c>
      <c r="Y663" s="60">
        <f>VLOOKUP(H663,Feuil1!A2:Q837,11,TRUE)</f>
        <v>212</v>
      </c>
      <c r="Z663" s="60">
        <f t="shared" si="32"/>
        <v>678</v>
      </c>
      <c r="AA663" s="14">
        <v>9.77777777777777E-2</v>
      </c>
      <c r="AB663" s="14">
        <f>VLOOKUP(H663,'Relevé T2_2019'!A2:L837,12,TRUE)</f>
        <v>-0.57142857140000003</v>
      </c>
      <c r="AC663" s="56">
        <f>VLOOKUP(H663,Feuil1!A2:Q837,12,TRUE)</f>
        <v>-0.52359550561797796</v>
      </c>
    </row>
    <row r="664" spans="1:29" ht="27.6" x14ac:dyDescent="0.25">
      <c r="A664" s="5" t="s">
        <v>72</v>
      </c>
      <c r="B664" s="5" t="str">
        <f>VLOOKUP(C664,'Correspondance DEP_REGION'!1:102,2,FALSE)</f>
        <v>OCCITANIE</v>
      </c>
      <c r="C664" s="5" t="s">
        <v>87</v>
      </c>
      <c r="D664" s="6" t="s">
        <v>88</v>
      </c>
      <c r="E664" s="6" t="s">
        <v>89</v>
      </c>
      <c r="F664" s="6" t="s">
        <v>202</v>
      </c>
      <c r="G664" s="5" t="s">
        <v>525</v>
      </c>
      <c r="H664" s="23">
        <v>26120012500019</v>
      </c>
      <c r="I664" s="5" t="s">
        <v>50</v>
      </c>
      <c r="J664" s="5"/>
      <c r="K664" s="5"/>
      <c r="L664" s="53">
        <f>VLOOKUP(H664,Feuil1!A2:Q837,5,TRUE)</f>
        <v>1170</v>
      </c>
      <c r="M664" s="5">
        <f>VLOOKUP(H664,Feuil1!A2:Q837,6,TRUE)</f>
        <v>1167</v>
      </c>
      <c r="N664" s="49">
        <f>VLOOKUP(H664,Feuil1!A2:Q837,7,TRUE)</f>
        <v>0.99739999999999995</v>
      </c>
      <c r="O664" s="7" t="str">
        <f>VLOOKUP(H664,Feuil1!A2:Q837,4,TRUE)</f>
        <v>1</v>
      </c>
      <c r="P664" s="7">
        <v>781</v>
      </c>
      <c r="Q664" s="7">
        <v>356</v>
      </c>
      <c r="R664" s="49">
        <f>VLOOKUP(H664,'Relevé T2_2019'!A2:G835,7,TRUE)</f>
        <v>0.91900000000000004</v>
      </c>
      <c r="S664" s="8">
        <v>0.45582586427656901</v>
      </c>
      <c r="T664" s="8">
        <f>VLOOKUP(H664,'Relevé T4_2018'!A2:G835,7,TRUE)</f>
        <v>0.30069930069930101</v>
      </c>
      <c r="U664" s="8">
        <f t="shared" si="30"/>
        <v>0.15512656357726801</v>
      </c>
      <c r="V664" s="8">
        <f t="shared" si="31"/>
        <v>0.696700699300699</v>
      </c>
      <c r="W664" s="7">
        <v>575</v>
      </c>
      <c r="X664" s="7">
        <f>VLOOKUP(H664,'Relevé T2_2019'!A2:L837,11,TRUE)</f>
        <v>546</v>
      </c>
      <c r="Y664" s="60">
        <f>VLOOKUP(H664,Feuil1!A2:Q837,11,TRUE)</f>
        <v>612</v>
      </c>
      <c r="Z664" s="60">
        <f t="shared" si="32"/>
        <v>1733</v>
      </c>
      <c r="AA664" s="14">
        <v>0.61516853932584303</v>
      </c>
      <c r="AB664" s="14">
        <f>VLOOKUP(H664,'Relevé T2_2019'!A2:L837,12,TRUE)</f>
        <v>-0.50363636359999997</v>
      </c>
      <c r="AC664" s="56">
        <f>VLOOKUP(H664,Feuil1!A2:Q837,12,TRUE)</f>
        <v>-0.47557840616966601</v>
      </c>
    </row>
    <row r="665" spans="1:29" ht="27.6" x14ac:dyDescent="0.25">
      <c r="A665" s="5" t="s">
        <v>72</v>
      </c>
      <c r="B665" s="5" t="str">
        <f>VLOOKUP(C665,'Correspondance DEP_REGION'!1:102,2,FALSE)</f>
        <v>OCCITANIE</v>
      </c>
      <c r="C665" s="5" t="s">
        <v>87</v>
      </c>
      <c r="D665" s="6" t="s">
        <v>88</v>
      </c>
      <c r="E665" s="6" t="s">
        <v>89</v>
      </c>
      <c r="F665" s="6" t="s">
        <v>534</v>
      </c>
      <c r="G665" s="5" t="s">
        <v>539</v>
      </c>
      <c r="H665" s="23">
        <v>26120648600019</v>
      </c>
      <c r="I665" s="5" t="s">
        <v>50</v>
      </c>
      <c r="J665" s="5"/>
      <c r="K665" s="5"/>
      <c r="L665" s="53">
        <f>VLOOKUP(H665,Feuil1!A2:Q837,5,TRUE)</f>
        <v>1326</v>
      </c>
      <c r="M665" s="5">
        <f>VLOOKUP(H665,Feuil1!A2:Q837,6,TRUE)</f>
        <v>1325</v>
      </c>
      <c r="N665" s="49">
        <f>VLOOKUP(H665,Feuil1!A2:Q837,7,TRUE)</f>
        <v>0.99919999999999998</v>
      </c>
      <c r="O665" s="7" t="str">
        <f>VLOOKUP(H665,Feuil1!A2:Q837,4,TRUE)</f>
        <v>1</v>
      </c>
      <c r="P665" s="7">
        <v>668</v>
      </c>
      <c r="Q665" s="7">
        <v>267</v>
      </c>
      <c r="R665" s="49">
        <f>VLOOKUP(H665,'Relevé T2_2019'!A2:G835,7,TRUE)</f>
        <v>0.92620000000000002</v>
      </c>
      <c r="S665" s="8">
        <v>0.399700598802395</v>
      </c>
      <c r="T665" s="8">
        <f>VLOOKUP(H665,'Relevé T4_2018'!A2:G835,7,TRUE)</f>
        <v>0.29921259842519704</v>
      </c>
      <c r="U665" s="8">
        <f t="shared" si="30"/>
        <v>0.10048800037719796</v>
      </c>
      <c r="V665" s="8">
        <f t="shared" si="31"/>
        <v>0.69998740157480288</v>
      </c>
      <c r="W665" s="7">
        <v>623</v>
      </c>
      <c r="X665" s="7">
        <f>VLOOKUP(H665,'Relevé T2_2019'!A2:L837,11,TRUE)</f>
        <v>571</v>
      </c>
      <c r="Y665" s="60">
        <f>VLOOKUP(H665,Feuil1!A2:Q837,11,TRUE)</f>
        <v>702</v>
      </c>
      <c r="Z665" s="60">
        <f t="shared" si="32"/>
        <v>1896</v>
      </c>
      <c r="AA665" s="14">
        <v>1.3333333333333299</v>
      </c>
      <c r="AB665" s="14">
        <f>VLOOKUP(H665,'Relevé T2_2019'!A2:L837,12,TRUE)</f>
        <v>-0.51113013699999998</v>
      </c>
      <c r="AC665" s="56">
        <f>VLOOKUP(H665,Feuil1!A2:Q837,12,TRUE)</f>
        <v>-0.47018867924528301</v>
      </c>
    </row>
    <row r="666" spans="1:29" ht="27.6" x14ac:dyDescent="0.25">
      <c r="A666" s="5" t="s">
        <v>72</v>
      </c>
      <c r="B666" s="5" t="str">
        <f>VLOOKUP(C666,'Correspondance DEP_REGION'!1:102,2,FALSE)</f>
        <v>OCCITANIE</v>
      </c>
      <c r="C666" s="5" t="s">
        <v>87</v>
      </c>
      <c r="D666" s="6" t="s">
        <v>88</v>
      </c>
      <c r="E666" s="6" t="s">
        <v>89</v>
      </c>
      <c r="F666" s="6" t="s">
        <v>90</v>
      </c>
      <c r="G666" s="5" t="s">
        <v>91</v>
      </c>
      <c r="H666" s="23">
        <v>20001813300013</v>
      </c>
      <c r="I666" s="5" t="s">
        <v>50</v>
      </c>
      <c r="J666" s="5" t="s">
        <v>19</v>
      </c>
      <c r="K666" s="5"/>
      <c r="L666" s="53">
        <f>VLOOKUP(H666,Feuil1!A2:Q837,5,TRUE)</f>
        <v>1811</v>
      </c>
      <c r="M666" s="5">
        <f>VLOOKUP(H666,Feuil1!A2:Q837,6,TRUE)</f>
        <v>1809</v>
      </c>
      <c r="N666" s="49">
        <f>VLOOKUP(H666,Feuil1!A2:Q837,7,TRUE)</f>
        <v>0.99890000000000001</v>
      </c>
      <c r="O666" s="7" t="str">
        <f>VLOOKUP(H666,Feuil1!A2:Q837,4,TRUE)</f>
        <v>1</v>
      </c>
      <c r="P666" s="7">
        <v>888</v>
      </c>
      <c r="Q666" s="7">
        <v>342</v>
      </c>
      <c r="R666" s="49">
        <f>VLOOKUP(H666,'Relevé T2_2019'!A2:G835,7,TRUE)</f>
        <v>0.91700000000000004</v>
      </c>
      <c r="S666" s="8">
        <v>0.38513513513513498</v>
      </c>
      <c r="T666" s="8">
        <f>VLOOKUP(H666,'Relevé T4_2018'!A2:G835,7,TRUE)</f>
        <v>0.26165413533834603</v>
      </c>
      <c r="U666" s="8">
        <f t="shared" si="30"/>
        <v>0.12348099979678895</v>
      </c>
      <c r="V666" s="8">
        <f t="shared" si="31"/>
        <v>0.73724586466165398</v>
      </c>
      <c r="W666" s="7">
        <v>610</v>
      </c>
      <c r="X666" s="7">
        <f>VLOOKUP(H666,'Relevé T2_2019'!A2:L837,11,TRUE)</f>
        <v>493</v>
      </c>
      <c r="Y666" s="60">
        <f>VLOOKUP(H666,Feuil1!A2:Q837,11,TRUE)</f>
        <v>626</v>
      </c>
      <c r="Z666" s="60">
        <f t="shared" si="32"/>
        <v>1729</v>
      </c>
      <c r="AA666" s="14">
        <v>0.783625730994152</v>
      </c>
      <c r="AB666" s="14">
        <f>VLOOKUP(H666,'Relevé T2_2019'!A2:L837,12,TRUE)</f>
        <v>-0.62820512819999996</v>
      </c>
      <c r="AC666" s="56">
        <f>VLOOKUP(H666,Feuil1!A2:Q837,12,TRUE)</f>
        <v>-0.65395245992260898</v>
      </c>
    </row>
    <row r="667" spans="1:29" x14ac:dyDescent="0.25">
      <c r="A667" s="5" t="s">
        <v>72</v>
      </c>
      <c r="B667" s="5" t="str">
        <f>VLOOKUP(C667,'Correspondance DEP_REGION'!1:102,2,FALSE)</f>
        <v>OCCITANIE</v>
      </c>
      <c r="C667" s="5" t="s">
        <v>810</v>
      </c>
      <c r="D667" s="6" t="s">
        <v>811</v>
      </c>
      <c r="E667" s="6" t="s">
        <v>818</v>
      </c>
      <c r="F667" s="6" t="s">
        <v>63</v>
      </c>
      <c r="G667" s="5" t="s">
        <v>819</v>
      </c>
      <c r="H667" s="23">
        <v>26300004400093</v>
      </c>
      <c r="I667" s="5" t="s">
        <v>65</v>
      </c>
      <c r="J667" s="5" t="s">
        <v>19</v>
      </c>
      <c r="K667" s="5"/>
      <c r="L667" s="53">
        <f>VLOOKUP(H667,Feuil1!A2:Q837,5,TRUE)</f>
        <v>2366</v>
      </c>
      <c r="M667" s="5">
        <f>VLOOKUP(H667,Feuil1!A2:Q837,6,TRUE)</f>
        <v>2366</v>
      </c>
      <c r="N667" s="49">
        <f>VLOOKUP(H667,Feuil1!A2:Q837,7,TRUE)</f>
        <v>1</v>
      </c>
      <c r="O667" s="7" t="str">
        <f>VLOOKUP(H667,Feuil1!A2:Q837,4,TRUE)</f>
        <v>1</v>
      </c>
      <c r="P667" s="7">
        <v>1200</v>
      </c>
      <c r="Q667" s="7">
        <v>1200</v>
      </c>
      <c r="R667" s="49">
        <f>VLOOKUP(H667,'Relevé T2_2019'!A2:G835,7,TRUE)</f>
        <v>1</v>
      </c>
      <c r="S667" s="8">
        <v>1</v>
      </c>
      <c r="T667" s="8">
        <f>VLOOKUP(H667,'Relevé T4_2018'!A2:G835,7,TRUE)</f>
        <v>1</v>
      </c>
      <c r="U667" s="8">
        <f t="shared" si="30"/>
        <v>0</v>
      </c>
      <c r="V667" s="8">
        <f t="shared" si="31"/>
        <v>0</v>
      </c>
      <c r="W667" s="7">
        <v>1462</v>
      </c>
      <c r="X667" s="7">
        <f>VLOOKUP(H667,'Relevé T2_2019'!A2:L837,11,TRUE)</f>
        <v>1287</v>
      </c>
      <c r="Y667" s="60">
        <f>VLOOKUP(H667,Feuil1!A2:Q837,11,TRUE)</f>
        <v>1224</v>
      </c>
      <c r="Z667" s="60">
        <f t="shared" si="32"/>
        <v>3973</v>
      </c>
      <c r="AA667" s="14">
        <v>0.21833333333333299</v>
      </c>
      <c r="AB667" s="14">
        <f>VLOOKUP(H667,'Relevé T2_2019'!A2:L837,12,TRUE)</f>
        <v>-0.37765957449999998</v>
      </c>
      <c r="AC667" s="56">
        <f>VLOOKUP(H667,Feuil1!A2:Q837,12,TRUE)</f>
        <v>-0.48267117497886702</v>
      </c>
    </row>
    <row r="668" spans="1:29" x14ac:dyDescent="0.25">
      <c r="A668" s="5" t="s">
        <v>72</v>
      </c>
      <c r="B668" s="5" t="str">
        <f>VLOOKUP(C668,'Correspondance DEP_REGION'!1:102,2,FALSE)</f>
        <v>OCCITANIE</v>
      </c>
      <c r="C668" s="5" t="s">
        <v>810</v>
      </c>
      <c r="D668" s="6" t="s">
        <v>811</v>
      </c>
      <c r="E668" s="6" t="s">
        <v>820</v>
      </c>
      <c r="F668" s="6" t="s">
        <v>821</v>
      </c>
      <c r="G668" s="5" t="s">
        <v>822</v>
      </c>
      <c r="H668" s="23">
        <v>26300013500016</v>
      </c>
      <c r="I668" s="5" t="s">
        <v>50</v>
      </c>
      <c r="J668" s="5" t="s">
        <v>19</v>
      </c>
      <c r="K668" s="5"/>
      <c r="L668" s="53">
        <f>VLOOKUP(H668,Feuil1!A2:Q837,5,TRUE)</f>
        <v>2201</v>
      </c>
      <c r="M668" s="5">
        <f>VLOOKUP(H668,Feuil1!A2:Q837,6,TRUE)</f>
        <v>2201</v>
      </c>
      <c r="N668" s="49">
        <f>VLOOKUP(H668,Feuil1!A2:Q837,7,TRUE)</f>
        <v>1</v>
      </c>
      <c r="O668" s="7" t="str">
        <f>VLOOKUP(H668,Feuil1!A2:Q837,4,TRUE)</f>
        <v>1</v>
      </c>
      <c r="P668" s="7">
        <v>1550</v>
      </c>
      <c r="Q668" s="7">
        <v>1550</v>
      </c>
      <c r="R668" s="49">
        <f>VLOOKUP(H668,'Relevé T2_2019'!A2:G835,7,TRUE)</f>
        <v>1</v>
      </c>
      <c r="S668" s="8">
        <v>1</v>
      </c>
      <c r="T668" s="8">
        <f>VLOOKUP(H668,'Relevé T4_2018'!A2:G835,7,TRUE)</f>
        <v>0.86757795813754812</v>
      </c>
      <c r="U668" s="8">
        <f t="shared" si="30"/>
        <v>0.13242204186245188</v>
      </c>
      <c r="V668" s="8">
        <f t="shared" si="31"/>
        <v>0.13242204186245188</v>
      </c>
      <c r="W668" s="7">
        <v>882</v>
      </c>
      <c r="X668" s="7">
        <f>VLOOKUP(H668,'Relevé T2_2019'!A2:L837,11,TRUE)</f>
        <v>730</v>
      </c>
      <c r="Y668" s="60">
        <f>VLOOKUP(H668,Feuil1!A2:Q837,11,TRUE)</f>
        <v>774</v>
      </c>
      <c r="Z668" s="60">
        <f t="shared" si="32"/>
        <v>2386</v>
      </c>
      <c r="AA668" s="14">
        <v>-0.43096774193548398</v>
      </c>
      <c r="AB668" s="14">
        <f>VLOOKUP(H668,'Relevé T2_2019'!A2:L837,12,TRUE)</f>
        <v>-0.62717058219999999</v>
      </c>
      <c r="AC668" s="56">
        <f>VLOOKUP(H668,Feuil1!A2:Q837,12,TRUE)</f>
        <v>-0.64834166288050898</v>
      </c>
    </row>
    <row r="669" spans="1:29" ht="27.6" x14ac:dyDescent="0.25">
      <c r="A669" s="5" t="s">
        <v>72</v>
      </c>
      <c r="B669" s="5" t="str">
        <f>VLOOKUP(C669,'Correspondance DEP_REGION'!1:102,2,FALSE)</f>
        <v>OCCITANIE</v>
      </c>
      <c r="C669" s="5" t="s">
        <v>810</v>
      </c>
      <c r="D669" s="6" t="s">
        <v>811</v>
      </c>
      <c r="E669" s="6" t="s">
        <v>829</v>
      </c>
      <c r="F669" s="6" t="s">
        <v>63</v>
      </c>
      <c r="G669" s="5" t="s">
        <v>830</v>
      </c>
      <c r="H669" s="23">
        <v>26300050700016</v>
      </c>
      <c r="I669" s="5" t="s">
        <v>71</v>
      </c>
      <c r="J669" s="5"/>
      <c r="K669" s="5"/>
      <c r="L669" s="53">
        <f>VLOOKUP(H669,Feuil1!A2:Q837,5,TRUE)</f>
        <v>671</v>
      </c>
      <c r="M669" s="5">
        <f>VLOOKUP(H669,Feuil1!A2:Q837,6,TRUE)</f>
        <v>671</v>
      </c>
      <c r="N669" s="49">
        <f>VLOOKUP(H669,Feuil1!A2:Q837,7,TRUE)</f>
        <v>1</v>
      </c>
      <c r="O669" s="7" t="str">
        <f>VLOOKUP(H669,Feuil1!A2:Q837,4,TRUE)</f>
        <v>1</v>
      </c>
      <c r="P669" s="7">
        <v>688</v>
      </c>
      <c r="Q669" s="7">
        <v>688</v>
      </c>
      <c r="R669" s="49">
        <f>VLOOKUP(H669,'Relevé T2_2019'!A2:G835,7,TRUE)</f>
        <v>0.99670000000000003</v>
      </c>
      <c r="S669" s="8">
        <v>1</v>
      </c>
      <c r="T669" s="8">
        <f>VLOOKUP(H669,'Relevé T4_2018'!A2:G835,7,TRUE)</f>
        <v>1</v>
      </c>
      <c r="U669" s="8">
        <f t="shared" si="30"/>
        <v>0</v>
      </c>
      <c r="V669" s="8">
        <f t="shared" si="31"/>
        <v>0</v>
      </c>
      <c r="W669" s="7">
        <v>651</v>
      </c>
      <c r="X669" s="7">
        <f>VLOOKUP(H669,'Relevé T2_2019'!A2:L837,11,TRUE)</f>
        <v>563</v>
      </c>
      <c r="Y669" s="60">
        <f>VLOOKUP(H669,Feuil1!A2:Q837,11,TRUE)</f>
        <v>600</v>
      </c>
      <c r="Z669" s="60">
        <f t="shared" si="32"/>
        <v>1814</v>
      </c>
      <c r="AA669" s="14">
        <v>-5.3779069767441803E-2</v>
      </c>
      <c r="AB669" s="14">
        <f>VLOOKUP(H669,'Relevé T2_2019'!A2:L837,12,TRUE)</f>
        <v>-0.53394039739999999</v>
      </c>
      <c r="AC669" s="56">
        <f>VLOOKUP(H669,Feuil1!A2:Q837,12,TRUE)</f>
        <v>-0.105812220566319</v>
      </c>
    </row>
    <row r="670" spans="1:29" ht="27.6" x14ac:dyDescent="0.25">
      <c r="A670" s="5" t="s">
        <v>72</v>
      </c>
      <c r="B670" s="5" t="str">
        <f>VLOOKUP(C670,'Correspondance DEP_REGION'!1:102,2,FALSE)</f>
        <v>OCCITANIE</v>
      </c>
      <c r="C670" s="5" t="s">
        <v>810</v>
      </c>
      <c r="D670" s="6" t="s">
        <v>811</v>
      </c>
      <c r="E670" s="6" t="s">
        <v>824</v>
      </c>
      <c r="F670" s="6" t="s">
        <v>63</v>
      </c>
      <c r="G670" s="5" t="s">
        <v>825</v>
      </c>
      <c r="H670" s="23">
        <v>26300015000015</v>
      </c>
      <c r="I670" s="5" t="s">
        <v>71</v>
      </c>
      <c r="J670" s="5"/>
      <c r="K670" s="5"/>
      <c r="L670" s="53">
        <f>VLOOKUP(H670,Feuil1!A2:Q837,5,TRUE)</f>
        <v>1383</v>
      </c>
      <c r="M670" s="5">
        <f>VLOOKUP(H670,Feuil1!A2:Q837,6,TRUE)</f>
        <v>1381</v>
      </c>
      <c r="N670" s="49">
        <f>VLOOKUP(H670,Feuil1!A2:Q837,7,TRUE)</f>
        <v>0.99860000000000004</v>
      </c>
      <c r="O670" s="7" t="str">
        <f>VLOOKUP(H670,Feuil1!A2:Q837,4,TRUE)</f>
        <v>1</v>
      </c>
      <c r="P670" s="7">
        <v>1122</v>
      </c>
      <c r="Q670" s="7">
        <v>1118</v>
      </c>
      <c r="R670" s="49">
        <f>VLOOKUP(H670,'Relevé T2_2019'!A2:G835,7,TRUE)</f>
        <v>0.99839999999999995</v>
      </c>
      <c r="S670" s="8">
        <v>0.996434937611408</v>
      </c>
      <c r="T670" s="8">
        <f>VLOOKUP(H670,'Relevé T4_2018'!A2:G835,7,TRUE)</f>
        <v>0.14959349593495902</v>
      </c>
      <c r="U670" s="8">
        <f t="shared" si="30"/>
        <v>0.84684144167644892</v>
      </c>
      <c r="V670" s="8">
        <f t="shared" si="31"/>
        <v>0.84900650406504097</v>
      </c>
      <c r="W670" s="7">
        <v>649</v>
      </c>
      <c r="X670" s="7">
        <f>VLOOKUP(H670,'Relevé T2_2019'!A2:L837,11,TRUE)</f>
        <v>528</v>
      </c>
      <c r="Y670" s="60">
        <f>VLOOKUP(H670,Feuil1!A2:Q837,11,TRUE)</f>
        <v>558</v>
      </c>
      <c r="Z670" s="60">
        <f t="shared" si="32"/>
        <v>1735</v>
      </c>
      <c r="AA670" s="14">
        <v>-0.41949910554561698</v>
      </c>
      <c r="AB670" s="14">
        <f>VLOOKUP(H670,'Relevé T2_2019'!A2:L837,12,TRUE)</f>
        <v>-0.58910505840000005</v>
      </c>
      <c r="AC670" s="56">
        <f>VLOOKUP(H670,Feuil1!A2:Q837,12,TRUE)</f>
        <v>-0.59594496741491698</v>
      </c>
    </row>
    <row r="671" spans="1:29" x14ac:dyDescent="0.25">
      <c r="A671" s="5" t="s">
        <v>72</v>
      </c>
      <c r="B671" s="5" t="str">
        <f>VLOOKUP(C671,'Correspondance DEP_REGION'!1:102,2,FALSE)</f>
        <v>OCCITANIE</v>
      </c>
      <c r="C671" s="5" t="s">
        <v>810</v>
      </c>
      <c r="D671" s="6" t="s">
        <v>811</v>
      </c>
      <c r="E671" s="6" t="s">
        <v>815</v>
      </c>
      <c r="F671" s="6" t="s">
        <v>816</v>
      </c>
      <c r="G671" s="5" t="s">
        <v>817</v>
      </c>
      <c r="H671" s="23">
        <v>26300003600032</v>
      </c>
      <c r="I671" s="5" t="s">
        <v>38</v>
      </c>
      <c r="J671" s="5" t="s">
        <v>19</v>
      </c>
      <c r="K671" s="5" t="s">
        <v>9</v>
      </c>
      <c r="L671" s="53">
        <f>VLOOKUP(H671,Feuil1!A2:Q837,5,TRUE)</f>
        <v>23308</v>
      </c>
      <c r="M671" s="5">
        <f>VLOOKUP(H671,Feuil1!A2:Q837,6,TRUE)</f>
        <v>20261</v>
      </c>
      <c r="N671" s="49">
        <f>VLOOKUP(H671,Feuil1!A2:Q837,7,TRUE)</f>
        <v>0.86929999999999996</v>
      </c>
      <c r="O671" s="7" t="str">
        <f>VLOOKUP(H671,Feuil1!A2:Q837,4,TRUE)</f>
        <v>1</v>
      </c>
      <c r="P671" s="7">
        <v>13387</v>
      </c>
      <c r="Q671" s="7">
        <v>9988</v>
      </c>
      <c r="R671" s="49">
        <f>VLOOKUP(H671,'Relevé T2_2019'!A2:G835,7,TRUE)</f>
        <v>0.82589999999999997</v>
      </c>
      <c r="S671" s="8">
        <v>0.74609695973705803</v>
      </c>
      <c r="T671" s="8">
        <f>VLOOKUP(H671,'Relevé T4_2018'!A2:G835,7,TRUE)</f>
        <v>0.68062662716581401</v>
      </c>
      <c r="U671" s="8">
        <f t="shared" si="30"/>
        <v>6.5470332571244017E-2</v>
      </c>
      <c r="V671" s="8">
        <f t="shared" si="31"/>
        <v>0.18867337283418595</v>
      </c>
      <c r="W671" s="7">
        <v>16668</v>
      </c>
      <c r="X671" s="7">
        <f>VLOOKUP(H671,'Relevé T2_2019'!A2:L837,11,TRUE)</f>
        <v>14710</v>
      </c>
      <c r="Y671" s="60">
        <f>VLOOKUP(H671,Feuil1!A2:Q837,11,TRUE)</f>
        <v>16081</v>
      </c>
      <c r="Z671" s="60">
        <f t="shared" si="32"/>
        <v>47459</v>
      </c>
      <c r="AA671" s="14">
        <v>0.66880256307569097</v>
      </c>
      <c r="AB671" s="14">
        <f>VLOOKUP(H671,'Relevé T2_2019'!A2:L837,12,TRUE)</f>
        <v>-0.1297402828</v>
      </c>
      <c r="AC671" s="56">
        <f>VLOOKUP(H671,Feuil1!A2:Q837,12,TRUE)</f>
        <v>-0.206307684714476</v>
      </c>
    </row>
    <row r="672" spans="1:29" x14ac:dyDescent="0.25">
      <c r="A672" s="5" t="s">
        <v>72</v>
      </c>
      <c r="B672" s="5" t="str">
        <f>VLOOKUP(C672,'Correspondance DEP_REGION'!1:102,2,FALSE)</f>
        <v>OCCITANIE</v>
      </c>
      <c r="C672" s="5" t="s">
        <v>810</v>
      </c>
      <c r="D672" s="6" t="s">
        <v>811</v>
      </c>
      <c r="E672" s="6" t="s">
        <v>826</v>
      </c>
      <c r="F672" s="6" t="s">
        <v>827</v>
      </c>
      <c r="G672" s="5" t="s">
        <v>828</v>
      </c>
      <c r="H672" s="23">
        <v>26300017600010</v>
      </c>
      <c r="I672" s="5" t="s">
        <v>57</v>
      </c>
      <c r="J672" s="5" t="s">
        <v>19</v>
      </c>
      <c r="K672" s="5"/>
      <c r="L672" s="53">
        <f>VLOOKUP(H672,Feuil1!A2:Q837,5,TRUE)</f>
        <v>3975</v>
      </c>
      <c r="M672" s="5">
        <f>VLOOKUP(H672,Feuil1!A2:Q837,6,TRUE)</f>
        <v>2357</v>
      </c>
      <c r="N672" s="49">
        <f>VLOOKUP(H672,Feuil1!A2:Q837,7,TRUE)</f>
        <v>0.59299999999999997</v>
      </c>
      <c r="O672" s="7" t="str">
        <f>VLOOKUP(H672,Feuil1!A2:Q837,4,TRUE)</f>
        <v>1</v>
      </c>
      <c r="P672" s="7">
        <v>3175</v>
      </c>
      <c r="Q672" s="7">
        <v>1696</v>
      </c>
      <c r="R672" s="49">
        <f>VLOOKUP(H672,'Relevé T2_2019'!A2:G835,7,TRUE)</f>
        <v>0.55630000000000002</v>
      </c>
      <c r="S672" s="8">
        <v>0.53417322834645697</v>
      </c>
      <c r="T672" s="8">
        <f>VLOOKUP(H672,'Relevé T4_2018'!A2:G835,7,TRUE)</f>
        <v>0.38614831754328605</v>
      </c>
      <c r="U672" s="8">
        <f t="shared" si="30"/>
        <v>0.14802491080317093</v>
      </c>
      <c r="V672" s="8">
        <f t="shared" si="31"/>
        <v>0.20685168245671393</v>
      </c>
      <c r="W672" s="7">
        <v>2984</v>
      </c>
      <c r="X672" s="7">
        <f>VLOOKUP(H672,'Relevé T2_2019'!A2:L837,11,TRUE)</f>
        <v>2441</v>
      </c>
      <c r="Y672" s="60">
        <f>VLOOKUP(H672,Feuil1!A2:Q837,11,TRUE)</f>
        <v>2696</v>
      </c>
      <c r="Z672" s="60">
        <f t="shared" si="32"/>
        <v>8121</v>
      </c>
      <c r="AA672" s="14">
        <v>0.75943396226415105</v>
      </c>
      <c r="AB672" s="14">
        <f>VLOOKUP(H672,'Relevé T2_2019'!A2:L837,12,TRUE)</f>
        <v>0.2416073245</v>
      </c>
      <c r="AC672" s="56">
        <f>VLOOKUP(H672,Feuil1!A2:Q837,12,TRUE)</f>
        <v>0.14382689859991499</v>
      </c>
    </row>
    <row r="673" spans="1:29" ht="27.6" x14ac:dyDescent="0.25">
      <c r="A673" s="5" t="s">
        <v>72</v>
      </c>
      <c r="B673" s="5" t="str">
        <f>VLOOKUP(C673,'Correspondance DEP_REGION'!1:102,2,FALSE)</f>
        <v>OCCITANIE</v>
      </c>
      <c r="C673" s="5" t="s">
        <v>810</v>
      </c>
      <c r="D673" s="6" t="s">
        <v>811</v>
      </c>
      <c r="E673" s="6" t="s">
        <v>812</v>
      </c>
      <c r="F673" s="6" t="s">
        <v>813</v>
      </c>
      <c r="G673" s="5" t="s">
        <v>814</v>
      </c>
      <c r="H673" s="23">
        <v>26300001000011</v>
      </c>
      <c r="I673" s="5" t="s">
        <v>57</v>
      </c>
      <c r="J673" s="5" t="s">
        <v>19</v>
      </c>
      <c r="K673" s="5"/>
      <c r="L673" s="53">
        <f>VLOOKUP(H673,Feuil1!A2:Q837,5,TRUE)</f>
        <v>4103</v>
      </c>
      <c r="M673" s="5">
        <f>VLOOKUP(H673,Feuil1!A2:Q837,6,TRUE)</f>
        <v>2495</v>
      </c>
      <c r="N673" s="49">
        <f>VLOOKUP(H673,Feuil1!A2:Q837,7,TRUE)</f>
        <v>0.60809999999999997</v>
      </c>
      <c r="O673" s="7" t="str">
        <f>VLOOKUP(H673,Feuil1!A2:Q837,4,TRUE)</f>
        <v>1</v>
      </c>
      <c r="P673" s="7">
        <v>2723</v>
      </c>
      <c r="Q673" s="7">
        <v>1413</v>
      </c>
      <c r="R673" s="49">
        <f>VLOOKUP(H673,'Relevé T2_2019'!A2:G835,7,TRUE)</f>
        <v>0.56189999999999996</v>
      </c>
      <c r="S673" s="8">
        <v>0.51891296364304096</v>
      </c>
      <c r="T673" s="8">
        <f>VLOOKUP(H673,'Relevé T4_2018'!A2:G835,7,TRUE)</f>
        <v>0.45054945054945106</v>
      </c>
      <c r="U673" s="8">
        <f t="shared" si="30"/>
        <v>6.83635130935899E-2</v>
      </c>
      <c r="V673" s="8">
        <f t="shared" si="31"/>
        <v>0.15755054945054892</v>
      </c>
      <c r="W673" s="7">
        <v>3006</v>
      </c>
      <c r="X673" s="7">
        <f>VLOOKUP(H673,'Relevé T2_2019'!A2:L837,11,TRUE)</f>
        <v>2400</v>
      </c>
      <c r="Y673" s="60">
        <f>VLOOKUP(H673,Feuil1!A2:Q837,11,TRUE)</f>
        <v>2437</v>
      </c>
      <c r="Z673" s="60">
        <f t="shared" si="32"/>
        <v>7843</v>
      </c>
      <c r="AA673" s="14">
        <v>1.12738853503185</v>
      </c>
      <c r="AB673" s="14">
        <f>VLOOKUP(H673,'Relevé T2_2019'!A2:L837,12,TRUE)</f>
        <v>0.17704757230000001</v>
      </c>
      <c r="AC673" s="56">
        <f>VLOOKUP(H673,Feuil1!A2:Q837,12,TRUE)</f>
        <v>-2.3246492985971898E-2</v>
      </c>
    </row>
    <row r="674" spans="1:29" ht="27.6" x14ac:dyDescent="0.25">
      <c r="A674" s="5" t="s">
        <v>72</v>
      </c>
      <c r="B674" s="5" t="str">
        <f>VLOOKUP(C674,'Correspondance DEP_REGION'!1:102,2,FALSE)</f>
        <v>OCCITANIE</v>
      </c>
      <c r="C674" s="5" t="s">
        <v>810</v>
      </c>
      <c r="D674" s="6" t="s">
        <v>811</v>
      </c>
      <c r="E674" s="6" t="s">
        <v>820</v>
      </c>
      <c r="F674" s="6" t="s">
        <v>548</v>
      </c>
      <c r="G674" s="5" t="s">
        <v>823</v>
      </c>
      <c r="H674" s="23">
        <v>26300014300010</v>
      </c>
      <c r="I674" s="5" t="s">
        <v>71</v>
      </c>
      <c r="J674" s="5" t="s">
        <v>19</v>
      </c>
      <c r="K674" s="5"/>
      <c r="L674" s="53">
        <f>VLOOKUP(H674,Feuil1!A2:Q837,5,TRUE)</f>
        <v>1281</v>
      </c>
      <c r="M674" s="5">
        <f>VLOOKUP(H674,Feuil1!A2:Q837,6,TRUE)</f>
        <v>1186</v>
      </c>
      <c r="N674" s="49">
        <f>VLOOKUP(H674,Feuil1!A2:Q837,7,TRUE)</f>
        <v>0.92579999999999996</v>
      </c>
      <c r="O674" s="7" t="str">
        <f>VLOOKUP(H674,Feuil1!A2:Q837,4,TRUE)</f>
        <v>1</v>
      </c>
      <c r="P674" s="7">
        <v>519</v>
      </c>
      <c r="Q674" s="7">
        <v>261</v>
      </c>
      <c r="R674" s="49">
        <f>VLOOKUP(H674,'Relevé T2_2019'!A2:G835,7,TRUE)</f>
        <v>0.89839999999999998</v>
      </c>
      <c r="S674" s="8">
        <v>0.50289017341040498</v>
      </c>
      <c r="T674" s="8">
        <f>VLOOKUP(H674,'Relevé T4_2018'!A2:G835,7,TRUE)</f>
        <v>0.22405660377358502</v>
      </c>
      <c r="U674" s="8">
        <f t="shared" si="30"/>
        <v>0.27883356963681993</v>
      </c>
      <c r="V674" s="8">
        <f t="shared" si="31"/>
        <v>0.70174339622641491</v>
      </c>
      <c r="W674" s="7">
        <v>1560</v>
      </c>
      <c r="X674" s="7">
        <f>VLOOKUP(H674,'Relevé T2_2019'!A2:L837,11,TRUE)</f>
        <v>1473</v>
      </c>
      <c r="Y674" s="60">
        <f>VLOOKUP(H674,Feuil1!A2:Q837,11,TRUE)</f>
        <v>1674</v>
      </c>
      <c r="Z674" s="60">
        <f t="shared" si="32"/>
        <v>4707</v>
      </c>
      <c r="AA674" s="14">
        <v>4.9770114942528698</v>
      </c>
      <c r="AB674" s="14">
        <f>VLOOKUP(H674,'Relevé T2_2019'!A2:L837,12,TRUE)</f>
        <v>0.55708245239999998</v>
      </c>
      <c r="AC674" s="56">
        <f>VLOOKUP(H674,Feuil1!A2:Q837,12,TRUE)</f>
        <v>0.41146711635750399</v>
      </c>
    </row>
    <row r="675" spans="1:29" x14ac:dyDescent="0.25">
      <c r="A675" s="5" t="s">
        <v>72</v>
      </c>
      <c r="B675" s="5" t="str">
        <f>VLOOKUP(C675,'Correspondance DEP_REGION'!1:102,2,FALSE)</f>
        <v>OCCITANIE</v>
      </c>
      <c r="C675" s="5" t="s">
        <v>73</v>
      </c>
      <c r="D675" s="6" t="s">
        <v>74</v>
      </c>
      <c r="E675" s="6" t="s">
        <v>848</v>
      </c>
      <c r="F675" s="6" t="s">
        <v>210</v>
      </c>
      <c r="G675" s="5" t="s">
        <v>849</v>
      </c>
      <c r="H675" s="23">
        <v>26320005700010</v>
      </c>
      <c r="I675" s="5" t="s">
        <v>65</v>
      </c>
      <c r="J675" s="5"/>
      <c r="K675" s="5"/>
      <c r="L675" s="53">
        <f>VLOOKUP(H675,Feuil1!A2:Q837,5,TRUE)</f>
        <v>501</v>
      </c>
      <c r="M675" s="5">
        <f>VLOOKUP(H675,Feuil1!A2:Q837,6,TRUE)</f>
        <v>501</v>
      </c>
      <c r="N675" s="49">
        <f>VLOOKUP(H675,Feuil1!A2:Q837,7,TRUE)</f>
        <v>1</v>
      </c>
      <c r="O675" s="7" t="str">
        <f>VLOOKUP(H675,Feuil1!A2:Q837,4,TRUE)</f>
        <v>1</v>
      </c>
      <c r="P675" s="7">
        <v>659</v>
      </c>
      <c r="Q675" s="7">
        <v>659</v>
      </c>
      <c r="R675" s="49">
        <f>VLOOKUP(H675,'Relevé T2_2019'!A2:G835,7,TRUE)</f>
        <v>1</v>
      </c>
      <c r="S675" s="8">
        <v>1</v>
      </c>
      <c r="T675" s="8">
        <f>VLOOKUP(H675,'Relevé T4_2018'!A2:G835,7,TRUE)</f>
        <v>1</v>
      </c>
      <c r="U675" s="8">
        <f t="shared" si="30"/>
        <v>0</v>
      </c>
      <c r="V675" s="8">
        <f t="shared" si="31"/>
        <v>0</v>
      </c>
      <c r="W675" s="7">
        <v>510</v>
      </c>
      <c r="X675" s="7">
        <f>VLOOKUP(H675,'Relevé T2_2019'!A2:L837,11,TRUE)</f>
        <v>464</v>
      </c>
      <c r="Y675" s="60">
        <f>VLOOKUP(H675,Feuil1!A2:Q837,11,TRUE)</f>
        <v>463</v>
      </c>
      <c r="Z675" s="60">
        <f t="shared" si="32"/>
        <v>1437</v>
      </c>
      <c r="AA675" s="14">
        <v>-0.22610015174506801</v>
      </c>
      <c r="AB675" s="14">
        <f>VLOOKUP(H675,'Relevé T2_2019'!A2:L837,12,TRUE)</f>
        <v>-0.4327628362</v>
      </c>
      <c r="AC675" s="56">
        <f>VLOOKUP(H675,Feuil1!A2:Q837,12,TRUE)</f>
        <v>-7.5848303393213606E-2</v>
      </c>
    </row>
    <row r="676" spans="1:29" x14ac:dyDescent="0.25">
      <c r="A676" s="5" t="s">
        <v>72</v>
      </c>
      <c r="B676" s="5" t="str">
        <f>VLOOKUP(C676,'Correspondance DEP_REGION'!1:102,2,FALSE)</f>
        <v>OCCITANIE</v>
      </c>
      <c r="C676" s="5" t="s">
        <v>73</v>
      </c>
      <c r="D676" s="6" t="s">
        <v>74</v>
      </c>
      <c r="E676" s="6" t="s">
        <v>845</v>
      </c>
      <c r="F676" s="6" t="s">
        <v>210</v>
      </c>
      <c r="G676" s="5" t="s">
        <v>853</v>
      </c>
      <c r="H676" s="23">
        <v>26320013100013</v>
      </c>
      <c r="I676" s="5" t="s">
        <v>65</v>
      </c>
      <c r="J676" s="5"/>
      <c r="K676" s="5"/>
      <c r="L676" s="53">
        <f>VLOOKUP(H676,Feuil1!A2:Q837,5,TRUE)</f>
        <v>760</v>
      </c>
      <c r="M676" s="5">
        <f>VLOOKUP(H676,Feuil1!A2:Q837,6,TRUE)</f>
        <v>760</v>
      </c>
      <c r="N676" s="49">
        <f>VLOOKUP(H676,Feuil1!A2:Q837,7,TRUE)</f>
        <v>1</v>
      </c>
      <c r="O676" s="7" t="str">
        <f>VLOOKUP(H676,Feuil1!A2:Q837,4,TRUE)</f>
        <v>1</v>
      </c>
      <c r="P676" s="7">
        <v>461</v>
      </c>
      <c r="Q676" s="7">
        <v>461</v>
      </c>
      <c r="R676" s="49">
        <f>VLOOKUP(H676,'Relevé T2_2019'!A2:G835,7,TRUE)</f>
        <v>1</v>
      </c>
      <c r="S676" s="8">
        <v>1</v>
      </c>
      <c r="T676" s="8">
        <f>VLOOKUP(H676,'Relevé T4_2018'!A2:G835,7,TRUE)</f>
        <v>1</v>
      </c>
      <c r="U676" s="8">
        <f t="shared" si="30"/>
        <v>0</v>
      </c>
      <c r="V676" s="8">
        <f t="shared" si="31"/>
        <v>0</v>
      </c>
      <c r="W676" s="7">
        <v>470</v>
      </c>
      <c r="X676" s="7">
        <f>VLOOKUP(H676,'Relevé T2_2019'!A2:L837,11,TRUE)</f>
        <v>437</v>
      </c>
      <c r="Y676" s="60">
        <f>VLOOKUP(H676,Feuil1!A2:Q837,11,TRUE)</f>
        <v>494</v>
      </c>
      <c r="Z676" s="60">
        <f t="shared" si="32"/>
        <v>1401</v>
      </c>
      <c r="AA676" s="14">
        <v>1.95227765726682E-2</v>
      </c>
      <c r="AB676" s="14">
        <f>VLOOKUP(H676,'Relevé T2_2019'!A2:L837,12,TRUE)</f>
        <v>-0.43467011639999997</v>
      </c>
      <c r="AC676" s="56">
        <f>VLOOKUP(H676,Feuil1!A2:Q837,12,TRUE)</f>
        <v>-0.35</v>
      </c>
    </row>
    <row r="677" spans="1:29" ht="27.6" x14ac:dyDescent="0.25">
      <c r="A677" s="5" t="s">
        <v>72</v>
      </c>
      <c r="B677" s="5" t="str">
        <f>VLOOKUP(C677,'Correspondance DEP_REGION'!1:102,2,FALSE)</f>
        <v>OCCITANIE</v>
      </c>
      <c r="C677" s="5" t="s">
        <v>73</v>
      </c>
      <c r="D677" s="6" t="s">
        <v>74</v>
      </c>
      <c r="E677" s="6" t="s">
        <v>856</v>
      </c>
      <c r="F677" s="6" t="s">
        <v>523</v>
      </c>
      <c r="G677" s="5" t="s">
        <v>857</v>
      </c>
      <c r="H677" s="23">
        <v>26320019800061</v>
      </c>
      <c r="I677" s="5" t="s">
        <v>71</v>
      </c>
      <c r="J677" s="5"/>
      <c r="K677" s="5"/>
      <c r="L677" s="53">
        <f>VLOOKUP(H677,Feuil1!A2:Q837,5,TRUE)</f>
        <v>720</v>
      </c>
      <c r="M677" s="5">
        <f>VLOOKUP(H677,Feuil1!A2:Q837,6,TRUE)</f>
        <v>720</v>
      </c>
      <c r="N677" s="49">
        <f>VLOOKUP(H677,Feuil1!A2:Q837,7,TRUE)</f>
        <v>1</v>
      </c>
      <c r="O677" s="7" t="str">
        <f>VLOOKUP(H677,Feuil1!A2:Q837,4,TRUE)</f>
        <v>1</v>
      </c>
      <c r="P677" s="7">
        <v>993</v>
      </c>
      <c r="Q677" s="7">
        <v>993</v>
      </c>
      <c r="R677" s="49">
        <f>VLOOKUP(H677,'Relevé T2_2019'!A2:G835,7,TRUE)</f>
        <v>1</v>
      </c>
      <c r="S677" s="8">
        <v>1</v>
      </c>
      <c r="T677" s="8">
        <f>VLOOKUP(H677,'Relevé T4_2018'!A2:G835,7,TRUE)</f>
        <v>1</v>
      </c>
      <c r="U677" s="8">
        <f t="shared" si="30"/>
        <v>0</v>
      </c>
      <c r="V677" s="8">
        <f t="shared" si="31"/>
        <v>0</v>
      </c>
      <c r="W677" s="7">
        <v>528</v>
      </c>
      <c r="X677" s="7">
        <f>VLOOKUP(H677,'Relevé T2_2019'!A2:L837,11,TRUE)</f>
        <v>477</v>
      </c>
      <c r="Y677" s="60">
        <f>VLOOKUP(H677,Feuil1!A2:Q837,11,TRUE)</f>
        <v>509</v>
      </c>
      <c r="Z677" s="60">
        <f t="shared" si="32"/>
        <v>1514</v>
      </c>
      <c r="AA677" s="14">
        <v>-0.468277945619335</v>
      </c>
      <c r="AB677" s="14">
        <f>VLOOKUP(H677,'Relevé T2_2019'!A2:L837,12,TRUE)</f>
        <v>-0.51915322580000001</v>
      </c>
      <c r="AC677" s="56">
        <f>VLOOKUP(H677,Feuil1!A2:Q837,12,TRUE)</f>
        <v>-0.29305555555555601</v>
      </c>
    </row>
    <row r="678" spans="1:29" x14ac:dyDescent="0.25">
      <c r="A678" s="5" t="s">
        <v>72</v>
      </c>
      <c r="B678" s="5" t="str">
        <f>VLOOKUP(C678,'Correspondance DEP_REGION'!1:102,2,FALSE)</f>
        <v>OCCITANIE</v>
      </c>
      <c r="C678" s="5" t="s">
        <v>73</v>
      </c>
      <c r="D678" s="6" t="s">
        <v>74</v>
      </c>
      <c r="E678" s="6" t="s">
        <v>845</v>
      </c>
      <c r="F678" s="6" t="s">
        <v>63</v>
      </c>
      <c r="G678" s="5" t="s">
        <v>850</v>
      </c>
      <c r="H678" s="23">
        <v>26320008100010</v>
      </c>
      <c r="I678" s="5" t="s">
        <v>65</v>
      </c>
      <c r="J678" s="5"/>
      <c r="K678" s="5"/>
      <c r="L678" s="53">
        <f>VLOOKUP(H678,Feuil1!A2:Q837,5,TRUE)</f>
        <v>956</v>
      </c>
      <c r="M678" s="5">
        <f>VLOOKUP(H678,Feuil1!A2:Q837,6,TRUE)</f>
        <v>954</v>
      </c>
      <c r="N678" s="49">
        <f>VLOOKUP(H678,Feuil1!A2:Q837,7,TRUE)</f>
        <v>0.99790000000000001</v>
      </c>
      <c r="O678" s="7" t="str">
        <f>VLOOKUP(H678,Feuil1!A2:Q837,4,TRUE)</f>
        <v>1</v>
      </c>
      <c r="P678" s="7">
        <v>767</v>
      </c>
      <c r="Q678" s="7">
        <v>766</v>
      </c>
      <c r="R678" s="49">
        <f>VLOOKUP(H678,'Relevé T2_2019'!A2:G835,7,TRUE)</f>
        <v>0.99890000000000001</v>
      </c>
      <c r="S678" s="8">
        <v>0.998696219035202</v>
      </c>
      <c r="T678" s="8">
        <f>VLOOKUP(H678,'Relevé T4_2018'!A2:G835,7,TRUE)</f>
        <v>0.99712092130518204</v>
      </c>
      <c r="U678" s="8">
        <f t="shared" si="30"/>
        <v>1.5752977300199644E-3</v>
      </c>
      <c r="V678" s="8">
        <f t="shared" si="31"/>
        <v>7.7907869481796954E-4</v>
      </c>
      <c r="W678" s="7">
        <v>658</v>
      </c>
      <c r="X678" s="7">
        <f>VLOOKUP(H678,'Relevé T2_2019'!A2:L837,11,TRUE)</f>
        <v>539</v>
      </c>
      <c r="Y678" s="60">
        <f>VLOOKUP(H678,Feuil1!A2:Q837,11,TRUE)</f>
        <v>546</v>
      </c>
      <c r="Z678" s="60">
        <f t="shared" si="32"/>
        <v>1743</v>
      </c>
      <c r="AA678" s="14">
        <v>-0.14099216710182799</v>
      </c>
      <c r="AB678" s="14">
        <f>VLOOKUP(H678,'Relevé T2_2019'!A2:L837,12,TRUE)</f>
        <v>-0.41028446390000001</v>
      </c>
      <c r="AC678" s="56">
        <f>VLOOKUP(H678,Feuil1!A2:Q837,12,TRUE)</f>
        <v>-0.42767295597484301</v>
      </c>
    </row>
    <row r="679" spans="1:29" ht="27.6" x14ac:dyDescent="0.25">
      <c r="A679" s="5" t="s">
        <v>72</v>
      </c>
      <c r="B679" s="5" t="str">
        <f>VLOOKUP(C679,'Correspondance DEP_REGION'!1:102,2,FALSE)</f>
        <v>OCCITANIE</v>
      </c>
      <c r="C679" s="5" t="s">
        <v>73</v>
      </c>
      <c r="D679" s="6" t="s">
        <v>74</v>
      </c>
      <c r="E679" s="6" t="s">
        <v>97</v>
      </c>
      <c r="F679" s="6" t="s">
        <v>98</v>
      </c>
      <c r="G679" s="5" t="s">
        <v>99</v>
      </c>
      <c r="H679" s="23">
        <v>20002275400010</v>
      </c>
      <c r="I679" s="5" t="s">
        <v>71</v>
      </c>
      <c r="J679" s="5" t="s">
        <v>19</v>
      </c>
      <c r="K679" s="5"/>
      <c r="L679" s="53">
        <f>VLOOKUP(H679,Feuil1!A2:Q837,5,TRUE)</f>
        <v>722</v>
      </c>
      <c r="M679" s="5">
        <f>VLOOKUP(H679,Feuil1!A2:Q837,6,TRUE)</f>
        <v>722</v>
      </c>
      <c r="N679" s="49">
        <f>VLOOKUP(H679,Feuil1!A2:Q837,7,TRUE)</f>
        <v>1</v>
      </c>
      <c r="O679" s="7" t="str">
        <f>VLOOKUP(H679,Feuil1!A2:Q837,4,TRUE)</f>
        <v>1</v>
      </c>
      <c r="P679" s="7">
        <v>861</v>
      </c>
      <c r="Q679" s="7">
        <v>859</v>
      </c>
      <c r="R679" s="49">
        <f>VLOOKUP(H679,'Relevé T2_2019'!A2:G835,7,TRUE)</f>
        <v>1</v>
      </c>
      <c r="S679" s="8">
        <v>0.99767711962833905</v>
      </c>
      <c r="T679" s="8">
        <f>VLOOKUP(H679,'Relevé T4_2018'!A2:G835,7,TRUE)</f>
        <v>0.99924184988627707</v>
      </c>
      <c r="U679" s="8">
        <f t="shared" si="30"/>
        <v>-1.5647302579380185E-3</v>
      </c>
      <c r="V679" s="8">
        <f t="shared" si="31"/>
        <v>7.5815011372293295E-4</v>
      </c>
      <c r="W679" s="7">
        <v>594</v>
      </c>
      <c r="X679" s="7">
        <f>VLOOKUP(H679,'Relevé T2_2019'!A2:L837,11,TRUE)</f>
        <v>502</v>
      </c>
      <c r="Y679" s="60">
        <f>VLOOKUP(H679,Feuil1!A2:Q837,11,TRUE)</f>
        <v>462</v>
      </c>
      <c r="Z679" s="60">
        <f t="shared" si="32"/>
        <v>1558</v>
      </c>
      <c r="AA679" s="14">
        <v>-0.30849825378346901</v>
      </c>
      <c r="AB679" s="14">
        <f>VLOOKUP(H679,'Relevé T2_2019'!A2:L837,12,TRUE)</f>
        <v>-0.60221870050000004</v>
      </c>
      <c r="AC679" s="56">
        <f>VLOOKUP(H679,Feuil1!A2:Q837,12,TRUE)</f>
        <v>-0.3601108033241</v>
      </c>
    </row>
    <row r="680" spans="1:29" x14ac:dyDescent="0.25">
      <c r="A680" s="5" t="s">
        <v>72</v>
      </c>
      <c r="B680" s="5" t="str">
        <f>VLOOKUP(C680,'Correspondance DEP_REGION'!1:102,2,FALSE)</f>
        <v>OCCITANIE</v>
      </c>
      <c r="C680" s="5" t="s">
        <v>73</v>
      </c>
      <c r="D680" s="6" t="s">
        <v>74</v>
      </c>
      <c r="E680" s="6" t="s">
        <v>854</v>
      </c>
      <c r="F680" s="6" t="s">
        <v>63</v>
      </c>
      <c r="G680" s="5" t="s">
        <v>855</v>
      </c>
      <c r="H680" s="23">
        <v>26320014900015</v>
      </c>
      <c r="I680" s="5" t="s">
        <v>65</v>
      </c>
      <c r="J680" s="5"/>
      <c r="K680" s="5"/>
      <c r="L680" s="53">
        <f>VLOOKUP(H680,Feuil1!A2:Q837,5,TRUE)</f>
        <v>1140</v>
      </c>
      <c r="M680" s="5">
        <f>VLOOKUP(H680,Feuil1!A2:Q837,6,TRUE)</f>
        <v>1125</v>
      </c>
      <c r="N680" s="49">
        <f>VLOOKUP(H680,Feuil1!A2:Q837,7,TRUE)</f>
        <v>0.98680000000000001</v>
      </c>
      <c r="O680" s="7" t="str">
        <f>VLOOKUP(H680,Feuil1!A2:Q837,4,TRUE)</f>
        <v>1</v>
      </c>
      <c r="P680" s="7">
        <v>703</v>
      </c>
      <c r="Q680" s="7">
        <v>689</v>
      </c>
      <c r="R680" s="49">
        <f>VLOOKUP(H680,'Relevé T2_2019'!A2:G835,7,TRUE)</f>
        <v>0.98419999999999996</v>
      </c>
      <c r="S680" s="8">
        <v>0.98008534850640106</v>
      </c>
      <c r="T680" s="8">
        <f>VLOOKUP(H680,'Relevé T4_2018'!A2:G835,7,TRUE)</f>
        <v>0.97040358744394606</v>
      </c>
      <c r="U680" s="8">
        <f t="shared" si="30"/>
        <v>9.6817610624549966E-3</v>
      </c>
      <c r="V680" s="8">
        <f t="shared" si="31"/>
        <v>1.6396412556053952E-2</v>
      </c>
      <c r="W680" s="7">
        <v>756</v>
      </c>
      <c r="X680" s="7">
        <f>VLOOKUP(H680,'Relevé T2_2019'!A2:L837,11,TRUE)</f>
        <v>695</v>
      </c>
      <c r="Y680" s="60">
        <f>VLOOKUP(H680,Feuil1!A2:Q837,11,TRUE)</f>
        <v>657</v>
      </c>
      <c r="Z680" s="60">
        <f t="shared" si="32"/>
        <v>2108</v>
      </c>
      <c r="AA680" s="14">
        <v>9.7242380261248096E-2</v>
      </c>
      <c r="AB680" s="14">
        <f>VLOOKUP(H680,'Relevé T2_2019'!A2:L837,12,TRUE)</f>
        <v>-0.2038946163</v>
      </c>
      <c r="AC680" s="56">
        <f>VLOOKUP(H680,Feuil1!A2:Q837,12,TRUE)</f>
        <v>-0.41599999999999998</v>
      </c>
    </row>
    <row r="681" spans="1:29" x14ac:dyDescent="0.25">
      <c r="A681" s="5" t="s">
        <v>72</v>
      </c>
      <c r="B681" s="5" t="str">
        <f>VLOOKUP(C681,'Correspondance DEP_REGION'!1:102,2,FALSE)</f>
        <v>OCCITANIE</v>
      </c>
      <c r="C681" s="5" t="s">
        <v>73</v>
      </c>
      <c r="D681" s="6" t="s">
        <v>74</v>
      </c>
      <c r="E681" s="6" t="s">
        <v>845</v>
      </c>
      <c r="F681" s="6" t="s">
        <v>333</v>
      </c>
      <c r="G681" s="5" t="s">
        <v>846</v>
      </c>
      <c r="H681" s="23">
        <v>26320003200013</v>
      </c>
      <c r="I681" s="5" t="s">
        <v>50</v>
      </c>
      <c r="J681" s="5" t="s">
        <v>19</v>
      </c>
      <c r="K681" s="5"/>
      <c r="L681" s="53">
        <f>VLOOKUP(H681,Feuil1!A2:Q837,5,TRUE)</f>
        <v>2313</v>
      </c>
      <c r="M681" s="5">
        <f>VLOOKUP(H681,Feuil1!A2:Q837,6,TRUE)</f>
        <v>2291</v>
      </c>
      <c r="N681" s="49">
        <f>VLOOKUP(H681,Feuil1!A2:Q837,7,TRUE)</f>
        <v>0.99050000000000005</v>
      </c>
      <c r="O681" s="7" t="str">
        <f>VLOOKUP(H681,Feuil1!A2:Q837,4,TRUE)</f>
        <v>1</v>
      </c>
      <c r="P681" s="7">
        <v>1755</v>
      </c>
      <c r="Q681" s="7">
        <v>1720</v>
      </c>
      <c r="R681" s="49">
        <f>VLOOKUP(H681,'Relevé T2_2019'!A2:G835,7,TRUE)</f>
        <v>0.98909999999999998</v>
      </c>
      <c r="S681" s="8">
        <v>0.98005698005698005</v>
      </c>
      <c r="T681" s="8">
        <f>VLOOKUP(H681,'Relevé T4_2018'!A2:G835,7,TRUE)</f>
        <v>0.99442379182156104</v>
      </c>
      <c r="U681" s="8">
        <f t="shared" si="30"/>
        <v>-1.4366811764580989E-2</v>
      </c>
      <c r="V681" s="8">
        <f t="shared" si="31"/>
        <v>-3.9237918215609957E-3</v>
      </c>
      <c r="W681" s="7">
        <v>1183</v>
      </c>
      <c r="X681" s="7">
        <f>VLOOKUP(H681,'Relevé T2_2019'!A2:L837,11,TRUE)</f>
        <v>1030</v>
      </c>
      <c r="Y681" s="60">
        <f>VLOOKUP(H681,Feuil1!A2:Q837,11,TRUE)</f>
        <v>1014</v>
      </c>
      <c r="Z681" s="60">
        <f t="shared" si="32"/>
        <v>3227</v>
      </c>
      <c r="AA681" s="14">
        <v>-0.31220930232558097</v>
      </c>
      <c r="AB681" s="14">
        <f>VLOOKUP(H681,'Relevé T2_2019'!A2:L837,12,TRUE)</f>
        <v>-0.56503378380000002</v>
      </c>
      <c r="AC681" s="56">
        <f>VLOOKUP(H681,Feuil1!A2:Q837,12,TRUE)</f>
        <v>-0.55739851593190703</v>
      </c>
    </row>
    <row r="682" spans="1:29" ht="27.6" x14ac:dyDescent="0.25">
      <c r="A682" s="5" t="s">
        <v>72</v>
      </c>
      <c r="B682" s="5" t="str">
        <f>VLOOKUP(C682,'Correspondance DEP_REGION'!1:102,2,FALSE)</f>
        <v>OCCITANIE</v>
      </c>
      <c r="C682" s="5" t="s">
        <v>73</v>
      </c>
      <c r="D682" s="6" t="s">
        <v>74</v>
      </c>
      <c r="E682" s="6" t="s">
        <v>851</v>
      </c>
      <c r="F682" s="6" t="s">
        <v>63</v>
      </c>
      <c r="G682" s="5" t="s">
        <v>852</v>
      </c>
      <c r="H682" s="23">
        <v>26320012300010</v>
      </c>
      <c r="I682" s="5" t="s">
        <v>71</v>
      </c>
      <c r="J682" s="5"/>
      <c r="K682" s="5"/>
      <c r="L682" s="53">
        <f>VLOOKUP(H682,Feuil1!A2:Q837,5,TRUE)</f>
        <v>925</v>
      </c>
      <c r="M682" s="5">
        <f>VLOOKUP(H682,Feuil1!A2:Q837,6,TRUE)</f>
        <v>905</v>
      </c>
      <c r="N682" s="49">
        <f>VLOOKUP(H682,Feuil1!A2:Q837,7,TRUE)</f>
        <v>0.97840000000000005</v>
      </c>
      <c r="O682" s="7" t="str">
        <f>VLOOKUP(H682,Feuil1!A2:Q837,4,TRUE)</f>
        <v>1</v>
      </c>
      <c r="P682" s="7">
        <v>462</v>
      </c>
      <c r="Q682" s="7">
        <v>441</v>
      </c>
      <c r="R682" s="49">
        <f>VLOOKUP(H682,'Relevé T2_2019'!A2:G835,7,TRUE)</f>
        <v>0.95579999999999998</v>
      </c>
      <c r="S682" s="8">
        <v>0.95454545454545503</v>
      </c>
      <c r="T682" s="8">
        <f>VLOOKUP(H682,'Relevé T4_2018'!A2:G835,7,TRUE)</f>
        <v>0.95261845386533706</v>
      </c>
      <c r="U682" s="8">
        <f t="shared" si="30"/>
        <v>1.927000680117974E-3</v>
      </c>
      <c r="V682" s="8">
        <f t="shared" si="31"/>
        <v>2.5781546134662991E-2</v>
      </c>
      <c r="W682" s="7">
        <v>542</v>
      </c>
      <c r="X682" s="7">
        <f>VLOOKUP(H682,'Relevé T2_2019'!A2:L837,11,TRUE)</f>
        <v>436</v>
      </c>
      <c r="Y682" s="60">
        <f>VLOOKUP(H682,Feuil1!A2:Q837,11,TRUE)</f>
        <v>445</v>
      </c>
      <c r="Z682" s="60">
        <f t="shared" si="32"/>
        <v>1423</v>
      </c>
      <c r="AA682" s="14">
        <v>0.22902494331065801</v>
      </c>
      <c r="AB682" s="14">
        <f>VLOOKUP(H682,'Relevé T2_2019'!A2:L837,12,TRUE)</f>
        <v>-0.40680272109999999</v>
      </c>
      <c r="AC682" s="56">
        <f>VLOOKUP(H682,Feuil1!A2:Q837,12,TRUE)</f>
        <v>-0.50828729281768004</v>
      </c>
    </row>
    <row r="683" spans="1:29" x14ac:dyDescent="0.25">
      <c r="A683" s="5" t="s">
        <v>72</v>
      </c>
      <c r="B683" s="5" t="str">
        <f>VLOOKUP(C683,'Correspondance DEP_REGION'!1:102,2,FALSE)</f>
        <v>OCCITANIE</v>
      </c>
      <c r="C683" s="5" t="s">
        <v>73</v>
      </c>
      <c r="D683" s="6" t="s">
        <v>74</v>
      </c>
      <c r="E683" s="6" t="s">
        <v>75</v>
      </c>
      <c r="F683" s="6" t="s">
        <v>76</v>
      </c>
      <c r="G683" s="5" t="s">
        <v>77</v>
      </c>
      <c r="H683" s="23">
        <v>20001324100019</v>
      </c>
      <c r="I683" s="5" t="s">
        <v>65</v>
      </c>
      <c r="J683" s="5"/>
      <c r="K683" s="5"/>
      <c r="L683" s="53">
        <f>VLOOKUP(H683,Feuil1!A2:Q837,5,TRUE)</f>
        <v>1413</v>
      </c>
      <c r="M683" s="5">
        <f>VLOOKUP(H683,Feuil1!A2:Q837,6,TRUE)</f>
        <v>1389</v>
      </c>
      <c r="N683" s="49">
        <f>VLOOKUP(H683,Feuil1!A2:Q837,7,TRUE)</f>
        <v>0.98299999999999998</v>
      </c>
      <c r="O683" s="7" t="str">
        <f>VLOOKUP(H683,Feuil1!A2:Q837,4,TRUE)</f>
        <v>1</v>
      </c>
      <c r="P683" s="7">
        <v>615</v>
      </c>
      <c r="Q683" s="7">
        <v>586</v>
      </c>
      <c r="R683" s="49">
        <f>VLOOKUP(H683,'Relevé T2_2019'!A2:G835,7,TRUE)</f>
        <v>0.97960000000000003</v>
      </c>
      <c r="S683" s="8">
        <v>0.95284552845528503</v>
      </c>
      <c r="T683" s="8">
        <f>VLOOKUP(H683,'Relevé T4_2018'!A2:G835,7,TRUE)</f>
        <v>0.96646341463414609</v>
      </c>
      <c r="U683" s="8">
        <f t="shared" si="30"/>
        <v>-1.3617886178861061E-2</v>
      </c>
      <c r="V683" s="8">
        <f t="shared" si="31"/>
        <v>1.6536585365853895E-2</v>
      </c>
      <c r="W683" s="7">
        <v>1011</v>
      </c>
      <c r="X683" s="7">
        <f>VLOOKUP(H683,'Relevé T2_2019'!A2:L837,11,TRUE)</f>
        <v>854</v>
      </c>
      <c r="Y683" s="60">
        <f>VLOOKUP(H683,Feuil1!A2:Q837,11,TRUE)</f>
        <v>824</v>
      </c>
      <c r="Z683" s="60">
        <f t="shared" si="32"/>
        <v>2689</v>
      </c>
      <c r="AA683" s="14">
        <v>0.72525597269624598</v>
      </c>
      <c r="AB683" s="14">
        <f>VLOOKUP(H683,'Relevé T2_2019'!A2:L837,12,TRUE)</f>
        <v>-0.26060606060000002</v>
      </c>
      <c r="AC683" s="56">
        <f>VLOOKUP(H683,Feuil1!A2:Q837,12,TRUE)</f>
        <v>-0.40676745860331198</v>
      </c>
    </row>
    <row r="684" spans="1:29" x14ac:dyDescent="0.25">
      <c r="A684" s="5" t="s">
        <v>72</v>
      </c>
      <c r="B684" s="5" t="str">
        <f>VLOOKUP(C684,'Correspondance DEP_REGION'!1:102,2,FALSE)</f>
        <v>OCCITANIE</v>
      </c>
      <c r="C684" s="5" t="s">
        <v>73</v>
      </c>
      <c r="D684" s="6" t="s">
        <v>74</v>
      </c>
      <c r="E684" s="6" t="s">
        <v>845</v>
      </c>
      <c r="F684" s="6" t="s">
        <v>180</v>
      </c>
      <c r="G684" s="5" t="s">
        <v>847</v>
      </c>
      <c r="H684" s="23">
        <v>26320004000016</v>
      </c>
      <c r="I684" s="5" t="s">
        <v>50</v>
      </c>
      <c r="J684" s="5" t="s">
        <v>19</v>
      </c>
      <c r="K684" s="5" t="s">
        <v>9</v>
      </c>
      <c r="L684" s="53">
        <f>VLOOKUP(H684,Feuil1!A2:Q837,5,TRUE)</f>
        <v>5445</v>
      </c>
      <c r="M684" s="5">
        <f>VLOOKUP(H684,Feuil1!A2:Q837,6,TRUE)</f>
        <v>5444</v>
      </c>
      <c r="N684" s="49">
        <f>VLOOKUP(H684,Feuil1!A2:Q837,7,TRUE)</f>
        <v>0.99980000000000002</v>
      </c>
      <c r="O684" s="7" t="str">
        <f>VLOOKUP(H684,Feuil1!A2:Q837,4,TRUE)</f>
        <v>1</v>
      </c>
      <c r="P684" s="7">
        <v>3096</v>
      </c>
      <c r="Q684" s="7">
        <v>463</v>
      </c>
      <c r="R684" s="49">
        <f>VLOOKUP(H684,'Relevé T2_2019'!A2:G835,7,TRUE)</f>
        <v>0.35249999999999998</v>
      </c>
      <c r="S684" s="8">
        <v>0.149547803617571</v>
      </c>
      <c r="T684" s="8">
        <f>VLOOKUP(H684,'Relevé T4_2018'!A2:G835,7,TRUE)</f>
        <v>0.12392065344224</v>
      </c>
      <c r="U684" s="8">
        <f t="shared" si="30"/>
        <v>2.5627150175331001E-2</v>
      </c>
      <c r="V684" s="8">
        <f t="shared" si="31"/>
        <v>0.87587934655776001</v>
      </c>
      <c r="W684" s="7">
        <v>3356</v>
      </c>
      <c r="X684" s="7">
        <f>VLOOKUP(H684,'Relevé T2_2019'!A2:L837,11,TRUE)</f>
        <v>3001</v>
      </c>
      <c r="Y684" s="60">
        <f>VLOOKUP(H684,Feuil1!A2:Q837,11,TRUE)</f>
        <v>3000</v>
      </c>
      <c r="Z684" s="60">
        <f t="shared" si="32"/>
        <v>9357</v>
      </c>
      <c r="AA684" s="14">
        <v>6.2483801295896297</v>
      </c>
      <c r="AB684" s="14">
        <f>VLOOKUP(H684,'Relevé T2_2019'!A2:L837,12,TRUE)</f>
        <v>0.86629353229999995</v>
      </c>
      <c r="AC684" s="56">
        <f>VLOOKUP(H684,Feuil1!A2:Q837,12,TRUE)</f>
        <v>-0.44893460690668602</v>
      </c>
    </row>
    <row r="685" spans="1:29" ht="27.6" x14ac:dyDescent="0.25">
      <c r="A685" s="5" t="s">
        <v>72</v>
      </c>
      <c r="B685" s="5" t="str">
        <f>VLOOKUP(C685,'Correspondance DEP_REGION'!1:102,2,FALSE)</f>
        <v>OCCITANIE</v>
      </c>
      <c r="C685" s="5" t="s">
        <v>831</v>
      </c>
      <c r="D685" s="6" t="s">
        <v>832</v>
      </c>
      <c r="E685" s="6" t="s">
        <v>835</v>
      </c>
      <c r="F685" s="6" t="s">
        <v>232</v>
      </c>
      <c r="G685" s="5" t="s">
        <v>837</v>
      </c>
      <c r="H685" s="23">
        <v>26310013300010</v>
      </c>
      <c r="I685" s="5" t="s">
        <v>50</v>
      </c>
      <c r="J685" s="5" t="s">
        <v>19</v>
      </c>
      <c r="K685" s="5"/>
      <c r="L685" s="53">
        <f>VLOOKUP(H685,Feuil1!A2:Q837,5,TRUE)</f>
        <v>3207</v>
      </c>
      <c r="M685" s="5">
        <f>VLOOKUP(H685,Feuil1!A2:Q837,6,TRUE)</f>
        <v>3205</v>
      </c>
      <c r="N685" s="49">
        <f>VLOOKUP(H685,Feuil1!A2:Q837,7,TRUE)</f>
        <v>0.99939999999999996</v>
      </c>
      <c r="O685" s="7" t="str">
        <f>VLOOKUP(H685,Feuil1!A2:Q837,4,TRUE)</f>
        <v>1</v>
      </c>
      <c r="P685" s="7">
        <v>2524</v>
      </c>
      <c r="Q685" s="7">
        <v>2524</v>
      </c>
      <c r="R685" s="49">
        <f>VLOOKUP(H685,'Relevé T2_2019'!A2:G835,7,TRUE)</f>
        <v>1</v>
      </c>
      <c r="S685" s="8">
        <v>1</v>
      </c>
      <c r="T685" s="8">
        <f>VLOOKUP(H685,'Relevé T4_2018'!A2:G835,7,TRUE)</f>
        <v>0.99396135265700503</v>
      </c>
      <c r="U685" s="8">
        <f t="shared" si="30"/>
        <v>6.0386473429949739E-3</v>
      </c>
      <c r="V685" s="8">
        <f t="shared" si="31"/>
        <v>5.4386473429949289E-3</v>
      </c>
      <c r="W685" s="7">
        <v>1600</v>
      </c>
      <c r="X685" s="7">
        <f>VLOOKUP(H685,'Relevé T2_2019'!A2:L837,11,TRUE)</f>
        <v>1478</v>
      </c>
      <c r="Y685" s="60">
        <f>VLOOKUP(H685,Feuil1!A2:Q837,11,TRUE)</f>
        <v>1552</v>
      </c>
      <c r="Z685" s="60">
        <f t="shared" si="32"/>
        <v>4630</v>
      </c>
      <c r="AA685" s="14">
        <v>-0.36608557844690998</v>
      </c>
      <c r="AB685" s="14">
        <f>VLOOKUP(H685,'Relevé T2_2019'!A2:L837,12,TRUE)</f>
        <v>-0.57109692400000001</v>
      </c>
      <c r="AC685" s="56">
        <f>VLOOKUP(H685,Feuil1!A2:Q837,12,TRUE)</f>
        <v>-0.51575663026521101</v>
      </c>
    </row>
    <row r="686" spans="1:29" ht="27.6" x14ac:dyDescent="0.25">
      <c r="A686" s="5" t="s">
        <v>72</v>
      </c>
      <c r="B686" s="5" t="str">
        <f>VLOOKUP(C686,'Correspondance DEP_REGION'!1:102,2,FALSE)</f>
        <v>OCCITANIE</v>
      </c>
      <c r="C686" s="5" t="s">
        <v>831</v>
      </c>
      <c r="D686" s="6" t="s">
        <v>832</v>
      </c>
      <c r="E686" s="6" t="s">
        <v>835</v>
      </c>
      <c r="F686" s="6" t="s">
        <v>55</v>
      </c>
      <c r="G686" s="5" t="s">
        <v>836</v>
      </c>
      <c r="H686" s="23">
        <v>26310012500016</v>
      </c>
      <c r="I686" s="5" t="s">
        <v>50</v>
      </c>
      <c r="J686" s="5" t="s">
        <v>19</v>
      </c>
      <c r="K686" s="5" t="s">
        <v>9</v>
      </c>
      <c r="L686" s="53">
        <f>VLOOKUP(H686,Feuil1!A2:Q837,5,TRUE)</f>
        <v>38921</v>
      </c>
      <c r="M686" s="5">
        <f>VLOOKUP(H686,Feuil1!A2:Q837,6,TRUE)</f>
        <v>38917</v>
      </c>
      <c r="N686" s="49">
        <f>VLOOKUP(H686,Feuil1!A2:Q837,7,TRUE)</f>
        <v>0.99990000000000001</v>
      </c>
      <c r="O686" s="7" t="str">
        <f>VLOOKUP(H686,Feuil1!A2:Q837,4,TRUE)</f>
        <v>1</v>
      </c>
      <c r="P686" s="7">
        <v>32822</v>
      </c>
      <c r="Q686" s="7">
        <v>32821</v>
      </c>
      <c r="R686" s="49">
        <f>VLOOKUP(H686,'Relevé T2_2019'!A2:G835,7,TRUE)</f>
        <v>0.99990000000000001</v>
      </c>
      <c r="S686" s="8">
        <v>0.99996953263055299</v>
      </c>
      <c r="T686" s="8">
        <f>VLOOKUP(H686,'Relevé T4_2018'!A2:G835,7,TRUE)</f>
        <v>0.95883323669773912</v>
      </c>
      <c r="U686" s="8">
        <f t="shared" si="30"/>
        <v>4.1136295932813871E-2</v>
      </c>
      <c r="V686" s="8">
        <f t="shared" si="31"/>
        <v>4.1066763302260889E-2</v>
      </c>
      <c r="W686" s="7">
        <v>24749</v>
      </c>
      <c r="X686" s="7">
        <f>VLOOKUP(H686,'Relevé T2_2019'!A2:L837,11,TRUE)</f>
        <v>21083</v>
      </c>
      <c r="Y686" s="60">
        <f>VLOOKUP(H686,Feuil1!A2:Q837,11,TRUE)</f>
        <v>23023</v>
      </c>
      <c r="Z686" s="60">
        <f t="shared" si="32"/>
        <v>68855</v>
      </c>
      <c r="AA686" s="14">
        <v>-0.24594009932665101</v>
      </c>
      <c r="AB686" s="14">
        <f>VLOOKUP(H686,'Relevé T2_2019'!A2:L837,12,TRUE)</f>
        <v>-0.43055855659999998</v>
      </c>
      <c r="AC686" s="56">
        <f>VLOOKUP(H686,Feuil1!A2:Q837,12,TRUE)</f>
        <v>-0.40840763676542402</v>
      </c>
    </row>
    <row r="687" spans="1:29" x14ac:dyDescent="0.25">
      <c r="A687" s="5" t="s">
        <v>72</v>
      </c>
      <c r="B687" s="5" t="str">
        <f>VLOOKUP(C687,'Correspondance DEP_REGION'!1:102,2,FALSE)</f>
        <v>OCCITANIE</v>
      </c>
      <c r="C687" s="5" t="s">
        <v>831</v>
      </c>
      <c r="D687" s="6" t="s">
        <v>832</v>
      </c>
      <c r="E687" s="6" t="s">
        <v>833</v>
      </c>
      <c r="F687" s="6" t="s">
        <v>63</v>
      </c>
      <c r="G687" s="5" t="s">
        <v>834</v>
      </c>
      <c r="H687" s="23">
        <v>26310011700013</v>
      </c>
      <c r="I687" s="5" t="s">
        <v>50</v>
      </c>
      <c r="J687" s="5"/>
      <c r="K687" s="5"/>
      <c r="L687" s="53">
        <f>VLOOKUP(H687,Feuil1!A2:Q837,5,TRUE)</f>
        <v>797</v>
      </c>
      <c r="M687" s="5">
        <f>VLOOKUP(H687,Feuil1!A2:Q837,6,TRUE)</f>
        <v>797</v>
      </c>
      <c r="N687" s="49">
        <f>VLOOKUP(H687,Feuil1!A2:Q837,7,TRUE)</f>
        <v>1</v>
      </c>
      <c r="O687" s="7" t="str">
        <f>VLOOKUP(H687,Feuil1!A2:Q837,4,TRUE)</f>
        <v>1</v>
      </c>
      <c r="P687" s="7">
        <v>610</v>
      </c>
      <c r="Q687" s="7">
        <v>214</v>
      </c>
      <c r="R687" s="49">
        <f>VLOOKUP(H687,'Relevé T2_2019'!A2:G835,7,TRUE)</f>
        <v>0.17150000000000001</v>
      </c>
      <c r="S687" s="8">
        <v>0.35081967213114801</v>
      </c>
      <c r="T687" s="8">
        <f>VLOOKUP(H687,'Relevé T4_2018'!A2:G835,7,TRUE)</f>
        <v>0.108790675084993</v>
      </c>
      <c r="U687" s="8">
        <f t="shared" si="30"/>
        <v>0.24202899704615499</v>
      </c>
      <c r="V687" s="8">
        <f t="shared" si="31"/>
        <v>0.89120932491500704</v>
      </c>
      <c r="W687" s="7">
        <v>532</v>
      </c>
      <c r="X687" s="7">
        <f>VLOOKUP(H687,'Relevé T2_2019'!A2:L837,11,TRUE)</f>
        <v>452</v>
      </c>
      <c r="Y687" s="60">
        <f>VLOOKUP(H687,Feuil1!A2:Q837,11,TRUE)</f>
        <v>483</v>
      </c>
      <c r="Z687" s="60">
        <f t="shared" si="32"/>
        <v>1467</v>
      </c>
      <c r="AA687" s="14">
        <v>1.4859813084112199</v>
      </c>
      <c r="AB687" s="14">
        <f>VLOOKUP(H687,'Relevé T2_2019'!A2:L837,12,TRUE)</f>
        <v>1.1941747572999999</v>
      </c>
      <c r="AC687" s="56">
        <f>VLOOKUP(H687,Feuil1!A2:Q837,12,TRUE)</f>
        <v>-0.39397741530740299</v>
      </c>
    </row>
    <row r="688" spans="1:29" x14ac:dyDescent="0.25">
      <c r="A688" s="5" t="s">
        <v>72</v>
      </c>
      <c r="B688" s="5" t="str">
        <f>VLOOKUP(C688,'Correspondance DEP_REGION'!1:102,2,FALSE)</f>
        <v>OCCITANIE</v>
      </c>
      <c r="C688" s="5" t="s">
        <v>831</v>
      </c>
      <c r="D688" s="6" t="s">
        <v>832</v>
      </c>
      <c r="E688" s="6" t="s">
        <v>842</v>
      </c>
      <c r="F688" s="6" t="s">
        <v>843</v>
      </c>
      <c r="G688" s="5" t="s">
        <v>844</v>
      </c>
      <c r="H688" s="23">
        <v>26310060400010</v>
      </c>
      <c r="I688" s="5" t="s">
        <v>50</v>
      </c>
      <c r="J688" s="5" t="s">
        <v>19</v>
      </c>
      <c r="K688" s="5"/>
      <c r="L688" s="53">
        <f>VLOOKUP(H688,Feuil1!A2:Q837,5,TRUE)</f>
        <v>2305</v>
      </c>
      <c r="M688" s="5">
        <f>VLOOKUP(H688,Feuil1!A2:Q837,6,TRUE)</f>
        <v>2300</v>
      </c>
      <c r="N688" s="49">
        <f>VLOOKUP(H688,Feuil1!A2:Q837,7,TRUE)</f>
        <v>0.99780000000000002</v>
      </c>
      <c r="O688" s="7" t="str">
        <f>VLOOKUP(H688,Feuil1!A2:Q837,4,TRUE)</f>
        <v>1</v>
      </c>
      <c r="P688" s="7">
        <v>1148</v>
      </c>
      <c r="Q688" s="7">
        <v>402</v>
      </c>
      <c r="R688" s="49">
        <f>VLOOKUP(H688,'Relevé T2_2019'!A2:G835,7,TRUE)</f>
        <v>0.87029999999999996</v>
      </c>
      <c r="S688" s="8">
        <v>0.35017421602787502</v>
      </c>
      <c r="T688" s="8">
        <f>VLOOKUP(H688,'Relevé T4_2018'!A2:G835,7,TRUE)</f>
        <v>0.21448313985627401</v>
      </c>
      <c r="U688" s="8">
        <f t="shared" si="30"/>
        <v>0.135691076171601</v>
      </c>
      <c r="V688" s="8">
        <f t="shared" si="31"/>
        <v>0.78331686014372603</v>
      </c>
      <c r="W688" s="7">
        <v>1317</v>
      </c>
      <c r="X688" s="7">
        <f>VLOOKUP(H688,'Relevé T2_2019'!A2:L837,11,TRUE)</f>
        <v>1193</v>
      </c>
      <c r="Y688" s="60">
        <f>VLOOKUP(H688,Feuil1!A2:Q837,11,TRUE)</f>
        <v>1275</v>
      </c>
      <c r="Z688" s="60">
        <f t="shared" si="32"/>
        <v>3785</v>
      </c>
      <c r="AA688" s="14">
        <v>2.2761194029850702</v>
      </c>
      <c r="AB688" s="14">
        <f>VLOOKUP(H688,'Relevé T2_2019'!A2:L837,12,TRUE)</f>
        <v>-0.32674943569999998</v>
      </c>
      <c r="AC688" s="56">
        <f>VLOOKUP(H688,Feuil1!A2:Q837,12,TRUE)</f>
        <v>-0.44565217391304301</v>
      </c>
    </row>
    <row r="689" spans="1:45" ht="27.6" x14ac:dyDescent="0.25">
      <c r="A689" s="5" t="s">
        <v>72</v>
      </c>
      <c r="B689" s="5" t="str">
        <f>VLOOKUP(C689,'Correspondance DEP_REGION'!1:102,2,FALSE)</f>
        <v>OCCITANIE</v>
      </c>
      <c r="C689" s="5" t="s">
        <v>831</v>
      </c>
      <c r="D689" s="6" t="s">
        <v>832</v>
      </c>
      <c r="E689" s="6" t="s">
        <v>840</v>
      </c>
      <c r="F689" s="6" t="s">
        <v>422</v>
      </c>
      <c r="G689" s="5" t="s">
        <v>841</v>
      </c>
      <c r="H689" s="23">
        <v>26310018200017</v>
      </c>
      <c r="I689" s="5" t="s">
        <v>50</v>
      </c>
      <c r="J689" s="5" t="s">
        <v>19</v>
      </c>
      <c r="K689" s="5"/>
      <c r="L689" s="53">
        <f>VLOOKUP(H689,Feuil1!A2:Q837,5,TRUE)</f>
        <v>3905</v>
      </c>
      <c r="M689" s="5">
        <f>VLOOKUP(H689,Feuil1!A2:Q837,6,TRUE)</f>
        <v>616</v>
      </c>
      <c r="N689" s="49">
        <f>VLOOKUP(H689,Feuil1!A2:Q837,7,TRUE)</f>
        <v>0.15770000000000001</v>
      </c>
      <c r="O689" s="7" t="str">
        <f>VLOOKUP(H689,Feuil1!A2:Q837,4,TRUE)</f>
        <v>0</v>
      </c>
      <c r="P689" s="7">
        <v>1908</v>
      </c>
      <c r="Q689" s="7">
        <v>616</v>
      </c>
      <c r="R689" s="49">
        <f>VLOOKUP(H689,'Relevé T2_2019'!A2:G835,7,TRUE)</f>
        <v>0.13270000000000001</v>
      </c>
      <c r="S689" s="8">
        <v>0.32285115303983197</v>
      </c>
      <c r="T689" s="8">
        <f>VLOOKUP(H689,'Relevé T4_2018'!A2:G835,7,TRUE)</f>
        <v>0.13021739130434801</v>
      </c>
      <c r="U689" s="8">
        <f t="shared" si="30"/>
        <v>0.19263376173548397</v>
      </c>
      <c r="V689" s="8">
        <f t="shared" si="31"/>
        <v>2.7482608695652E-2</v>
      </c>
      <c r="W689" s="7">
        <v>2517</v>
      </c>
      <c r="X689" s="7">
        <f>VLOOKUP(H689,'Relevé T2_2019'!A2:L837,11,TRUE)</f>
        <v>2136</v>
      </c>
      <c r="Y689" s="60">
        <f>VLOOKUP(H689,Feuil1!A2:Q837,11,TRUE)</f>
        <v>2131</v>
      </c>
      <c r="Z689" s="60">
        <f t="shared" si="32"/>
        <v>6784</v>
      </c>
      <c r="AA689" s="14">
        <v>3.0860389610389598</v>
      </c>
      <c r="AB689" s="14">
        <f>VLOOKUP(H689,'Relevé T2_2019'!A2:L837,12,TRUE)</f>
        <v>2.5899159664</v>
      </c>
      <c r="AC689" s="56">
        <f>VLOOKUP(H689,Feuil1!A2:Q837,12,TRUE)</f>
        <v>2.4594155844155798</v>
      </c>
    </row>
    <row r="690" spans="1:45" ht="27.6" x14ac:dyDescent="0.25">
      <c r="A690" s="5" t="s">
        <v>72</v>
      </c>
      <c r="B690" s="5" t="str">
        <f>VLOOKUP(C690,'Correspondance DEP_REGION'!1:102,2,FALSE)</f>
        <v>OCCITANIE</v>
      </c>
      <c r="C690" s="5" t="s">
        <v>831</v>
      </c>
      <c r="D690" s="6" t="s">
        <v>832</v>
      </c>
      <c r="E690" s="6" t="s">
        <v>838</v>
      </c>
      <c r="F690" s="6" t="s">
        <v>63</v>
      </c>
      <c r="G690" s="5" t="s">
        <v>839</v>
      </c>
      <c r="H690" s="23">
        <v>26310015800041</v>
      </c>
      <c r="I690" s="5" t="s">
        <v>50</v>
      </c>
      <c r="J690" s="5"/>
      <c r="K690" s="5"/>
      <c r="L690" s="53">
        <f>VLOOKUP(H690,Feuil1!A2:Q837,5,TRUE)</f>
        <v>1432</v>
      </c>
      <c r="M690" s="5">
        <f>VLOOKUP(H690,Feuil1!A2:Q837,6,TRUE)</f>
        <v>392</v>
      </c>
      <c r="N690" s="49">
        <f>VLOOKUP(H690,Feuil1!A2:Q837,7,TRUE)</f>
        <v>0.2737</v>
      </c>
      <c r="O690" s="7" t="str">
        <f>VLOOKUP(H690,Feuil1!A2:Q837,4,TRUE)</f>
        <v>0</v>
      </c>
      <c r="P690" s="7">
        <v>935</v>
      </c>
      <c r="Q690" s="7">
        <v>271</v>
      </c>
      <c r="R690" s="49">
        <f>VLOOKUP(H690,'Relevé T2_2019'!A2:G835,7,TRUE)</f>
        <v>0.26579999999999998</v>
      </c>
      <c r="S690" s="8">
        <v>0.289839572192513</v>
      </c>
      <c r="T690" s="8">
        <f>VLOOKUP(H690,'Relevé T4_2018'!A2:G835,7,TRUE)</f>
        <v>0.22012195121951203</v>
      </c>
      <c r="U690" s="8">
        <f t="shared" si="30"/>
        <v>6.9717620973000966E-2</v>
      </c>
      <c r="V690" s="8">
        <f t="shared" si="31"/>
        <v>5.3578048780487969E-2</v>
      </c>
      <c r="W690" s="7">
        <v>812</v>
      </c>
      <c r="X690" s="7">
        <f>VLOOKUP(H690,'Relevé T2_2019'!A2:L837,11,TRUE)</f>
        <v>731</v>
      </c>
      <c r="Y690" s="60">
        <f>VLOOKUP(H690,Feuil1!A2:Q837,11,TRUE)</f>
        <v>729</v>
      </c>
      <c r="Z690" s="60">
        <f t="shared" si="32"/>
        <v>2272</v>
      </c>
      <c r="AA690" s="14">
        <v>1.9963099630996299</v>
      </c>
      <c r="AB690" s="14">
        <f>VLOOKUP(H690,'Relevé T2_2019'!A2:L837,12,TRUE)</f>
        <v>0.56196581199999995</v>
      </c>
      <c r="AC690" s="56">
        <f>VLOOKUP(H690,Feuil1!A2:Q837,12,TRUE)</f>
        <v>0.85969387755102</v>
      </c>
    </row>
    <row r="691" spans="1:45" x14ac:dyDescent="0.25">
      <c r="A691" s="5" t="s">
        <v>72</v>
      </c>
      <c r="B691" s="5" t="str">
        <f>VLOOKUP(C691,'Correspondance DEP_REGION'!1:102,2,FALSE)</f>
        <v>OCCITANIE</v>
      </c>
      <c r="C691" s="5" t="s">
        <v>1475</v>
      </c>
      <c r="D691" s="6" t="s">
        <v>1476</v>
      </c>
      <c r="E691" s="6" t="s">
        <v>1477</v>
      </c>
      <c r="F691" s="6" t="s">
        <v>612</v>
      </c>
      <c r="G691" s="5" t="s">
        <v>1478</v>
      </c>
      <c r="H691" s="23">
        <v>26650004000016</v>
      </c>
      <c r="I691" s="5" t="s">
        <v>65</v>
      </c>
      <c r="J691" s="5"/>
      <c r="K691" s="5"/>
      <c r="L691" s="53">
        <f>VLOOKUP(H691,Feuil1!A2:Q837,5,TRUE)</f>
        <v>900</v>
      </c>
      <c r="M691" s="5">
        <f>VLOOKUP(H691,Feuil1!A2:Q837,6,TRUE)</f>
        <v>900</v>
      </c>
      <c r="N691" s="49">
        <f>VLOOKUP(H691,Feuil1!A2:Q837,7,TRUE)</f>
        <v>1</v>
      </c>
      <c r="O691" s="7" t="str">
        <f>VLOOKUP(H691,Feuil1!A2:Q837,4,TRUE)</f>
        <v>1</v>
      </c>
      <c r="P691" s="7">
        <v>517</v>
      </c>
      <c r="Q691" s="7">
        <v>517</v>
      </c>
      <c r="R691" s="49">
        <f>VLOOKUP(H691,'Relevé T2_2019'!A2:G835,7,TRUE)</f>
        <v>1</v>
      </c>
      <c r="S691" s="8">
        <v>1</v>
      </c>
      <c r="T691" s="8">
        <f>VLOOKUP(H691,'Relevé T4_2018'!A2:G835,7,TRUE)</f>
        <v>1</v>
      </c>
      <c r="U691" s="8">
        <f t="shared" si="30"/>
        <v>0</v>
      </c>
      <c r="V691" s="8">
        <f t="shared" si="31"/>
        <v>0</v>
      </c>
      <c r="W691" s="7">
        <v>612</v>
      </c>
      <c r="X691" s="7">
        <f>VLOOKUP(H691,'Relevé T2_2019'!A2:L837,11,TRUE)</f>
        <v>506</v>
      </c>
      <c r="Y691" s="60">
        <f>VLOOKUP(H691,Feuil1!A2:Q837,11,TRUE)</f>
        <v>512</v>
      </c>
      <c r="Z691" s="60">
        <f t="shared" si="32"/>
        <v>1630</v>
      </c>
      <c r="AA691" s="14">
        <v>0.18375241779497101</v>
      </c>
      <c r="AB691" s="14">
        <f>VLOOKUP(H691,'Relevé T2_2019'!A2:L837,12,TRUE)</f>
        <v>-0.45119305859999997</v>
      </c>
      <c r="AC691" s="56">
        <f>VLOOKUP(H691,Feuil1!A2:Q837,12,TRUE)</f>
        <v>-0.431111111111111</v>
      </c>
    </row>
    <row r="692" spans="1:45" ht="27.6" x14ac:dyDescent="0.25">
      <c r="A692" s="5" t="s">
        <v>72</v>
      </c>
      <c r="B692" s="5" t="str">
        <f>VLOOKUP(C692,'Correspondance DEP_REGION'!1:102,2,FALSE)</f>
        <v>OCCITANIE</v>
      </c>
      <c r="C692" s="5" t="s">
        <v>1475</v>
      </c>
      <c r="D692" s="6" t="s">
        <v>1476</v>
      </c>
      <c r="E692" s="6" t="s">
        <v>1480</v>
      </c>
      <c r="F692" s="6" t="s">
        <v>119</v>
      </c>
      <c r="G692" s="5" t="s">
        <v>1481</v>
      </c>
      <c r="H692" s="23">
        <v>26650009900012</v>
      </c>
      <c r="I692" s="5" t="s">
        <v>50</v>
      </c>
      <c r="J692" s="5" t="s">
        <v>19</v>
      </c>
      <c r="K692" s="5"/>
      <c r="L692" s="53">
        <f>VLOOKUP(H692,Feuil1!A2:Q837,5,TRUE)</f>
        <v>4830</v>
      </c>
      <c r="M692" s="5">
        <f>VLOOKUP(H692,Feuil1!A2:Q837,6,TRUE)</f>
        <v>4826</v>
      </c>
      <c r="N692" s="49">
        <f>VLOOKUP(H692,Feuil1!A2:Q837,7,TRUE)</f>
        <v>0.99919999999999998</v>
      </c>
      <c r="O692" s="7" t="str">
        <f>VLOOKUP(H692,Feuil1!A2:Q837,4,TRUE)</f>
        <v>1</v>
      </c>
      <c r="P692" s="7">
        <v>2695</v>
      </c>
      <c r="Q692" s="7">
        <v>2694</v>
      </c>
      <c r="R692" s="49">
        <f>VLOOKUP(H692,'Relevé T2_2019'!A2:G835,7,TRUE)</f>
        <v>0.99950000000000006</v>
      </c>
      <c r="S692" s="8">
        <v>0.99962894248608503</v>
      </c>
      <c r="T692" s="8">
        <f>VLOOKUP(H692,'Relevé T4_2018'!A2:G835,7,TRUE)</f>
        <v>0.99960891669925711</v>
      </c>
      <c r="U692" s="8">
        <f t="shared" si="30"/>
        <v>2.0025786827915226E-5</v>
      </c>
      <c r="V692" s="8">
        <f t="shared" si="31"/>
        <v>-4.0891669925713359E-4</v>
      </c>
      <c r="W692" s="7">
        <v>3091</v>
      </c>
      <c r="X692" s="7">
        <f>VLOOKUP(H692,'Relevé T2_2019'!A2:L837,11,TRUE)</f>
        <v>2596</v>
      </c>
      <c r="Y692" s="60">
        <f>VLOOKUP(H692,Feuil1!A2:Q837,11,TRUE)</f>
        <v>2692</v>
      </c>
      <c r="Z692" s="60">
        <f t="shared" si="32"/>
        <v>8379</v>
      </c>
      <c r="AA692" s="14">
        <v>0.14736451373422399</v>
      </c>
      <c r="AB692" s="14">
        <f>VLOOKUP(H692,'Relevé T2_2019'!A2:L837,12,TRUE)</f>
        <v>-0.41544697139999998</v>
      </c>
      <c r="AC692" s="56">
        <f>VLOOKUP(H692,Feuil1!A2:Q837,12,TRUE)</f>
        <v>-0.44218814753419</v>
      </c>
    </row>
    <row r="693" spans="1:45" ht="27.6" x14ac:dyDescent="0.25">
      <c r="A693" s="5" t="s">
        <v>72</v>
      </c>
      <c r="B693" s="5" t="str">
        <f>VLOOKUP(C693,'Correspondance DEP_REGION'!1:102,2,FALSE)</f>
        <v>OCCITANIE</v>
      </c>
      <c r="C693" s="5" t="s">
        <v>1475</v>
      </c>
      <c r="D693" s="6" t="s">
        <v>1476</v>
      </c>
      <c r="E693" s="6" t="s">
        <v>1484</v>
      </c>
      <c r="F693" s="6" t="s">
        <v>170</v>
      </c>
      <c r="G693" s="5" t="s">
        <v>1485</v>
      </c>
      <c r="H693" s="23">
        <v>26650018000010</v>
      </c>
      <c r="I693" s="5" t="s">
        <v>50</v>
      </c>
      <c r="J693" s="5" t="s">
        <v>19</v>
      </c>
      <c r="K693" s="5" t="s">
        <v>9</v>
      </c>
      <c r="L693" s="53">
        <f>VLOOKUP(H693,Feuil1!A2:Q837,5,TRUE)</f>
        <v>8460</v>
      </c>
      <c r="M693" s="5">
        <f>VLOOKUP(H693,Feuil1!A2:Q837,6,TRUE)</f>
        <v>8458</v>
      </c>
      <c r="N693" s="49">
        <f>VLOOKUP(H693,Feuil1!A2:Q837,7,TRUE)</f>
        <v>0.99980000000000002</v>
      </c>
      <c r="O693" s="7" t="str">
        <f>VLOOKUP(H693,Feuil1!A2:Q837,4,TRUE)</f>
        <v>1</v>
      </c>
      <c r="P693" s="7">
        <v>2678</v>
      </c>
      <c r="Q693" s="7">
        <v>2677</v>
      </c>
      <c r="R693" s="49">
        <f>VLOOKUP(H693,'Relevé T2_2019'!A2:G835,7,TRUE)</f>
        <v>1</v>
      </c>
      <c r="S693" s="8">
        <v>0.999626587005228</v>
      </c>
      <c r="T693" s="8">
        <f>VLOOKUP(H693,'Relevé T4_2018'!A2:G835,7,TRUE)</f>
        <v>0.99575010624734406</v>
      </c>
      <c r="U693" s="8">
        <f t="shared" si="30"/>
        <v>3.8764807578839378E-3</v>
      </c>
      <c r="V693" s="8">
        <f t="shared" si="31"/>
        <v>4.0498937526559642E-3</v>
      </c>
      <c r="W693" s="7">
        <v>5038</v>
      </c>
      <c r="X693" s="7">
        <f>VLOOKUP(H693,'Relevé T2_2019'!A2:L837,11,TRUE)</f>
        <v>4257</v>
      </c>
      <c r="Y693" s="60">
        <f>VLOOKUP(H693,Feuil1!A2:Q837,11,TRUE)</f>
        <v>4617</v>
      </c>
      <c r="Z693" s="60">
        <f t="shared" si="32"/>
        <v>13912</v>
      </c>
      <c r="AA693" s="14">
        <v>0.88195741501681002</v>
      </c>
      <c r="AB693" s="14">
        <f>VLOOKUP(H693,'Relevé T2_2019'!A2:L837,12,TRUE)</f>
        <v>-0.29285714289999998</v>
      </c>
      <c r="AC693" s="56">
        <f>VLOOKUP(H693,Feuil1!A2:Q837,12,TRUE)</f>
        <v>-0.45412627098604902</v>
      </c>
    </row>
    <row r="694" spans="1:45" x14ac:dyDescent="0.25">
      <c r="A694" s="5" t="s">
        <v>72</v>
      </c>
      <c r="B694" s="5" t="str">
        <f>VLOOKUP(C694,'Correspondance DEP_REGION'!1:102,2,FALSE)</f>
        <v>OCCITANIE</v>
      </c>
      <c r="C694" s="5" t="s">
        <v>1475</v>
      </c>
      <c r="D694" s="6" t="s">
        <v>1476</v>
      </c>
      <c r="E694" s="6" t="s">
        <v>1482</v>
      </c>
      <c r="F694" s="6" t="s">
        <v>596</v>
      </c>
      <c r="G694" s="5" t="s">
        <v>1483</v>
      </c>
      <c r="H694" s="23">
        <v>26650010700013</v>
      </c>
      <c r="I694" s="5" t="s">
        <v>50</v>
      </c>
      <c r="J694" s="5" t="s">
        <v>19</v>
      </c>
      <c r="K694" s="5"/>
      <c r="L694" s="53">
        <f>VLOOKUP(H694,Feuil1!A2:Q837,5,TRUE)</f>
        <v>3621</v>
      </c>
      <c r="M694" s="5">
        <f>VLOOKUP(H694,Feuil1!A2:Q837,6,TRUE)</f>
        <v>3617</v>
      </c>
      <c r="N694" s="49">
        <f>VLOOKUP(H694,Feuil1!A2:Q837,7,TRUE)</f>
        <v>0.99890000000000001</v>
      </c>
      <c r="O694" s="7" t="str">
        <f>VLOOKUP(H694,Feuil1!A2:Q837,4,TRUE)</f>
        <v>1</v>
      </c>
      <c r="P694" s="7">
        <v>1538</v>
      </c>
      <c r="Q694" s="7">
        <v>1536</v>
      </c>
      <c r="R694" s="49">
        <f>VLOOKUP(H694,'Relevé T2_2019'!A2:G835,7,TRUE)</f>
        <v>0.999</v>
      </c>
      <c r="S694" s="8">
        <v>0.99869960988296502</v>
      </c>
      <c r="T694" s="8">
        <f>VLOOKUP(H694,'Relevé T4_2018'!A2:G835,7,TRUE)</f>
        <v>1</v>
      </c>
      <c r="U694" s="8">
        <f t="shared" si="30"/>
        <v>-1.3003901170349774E-3</v>
      </c>
      <c r="V694" s="8">
        <f t="shared" si="31"/>
        <v>-1.0999999999999899E-3</v>
      </c>
      <c r="W694" s="7">
        <v>2022</v>
      </c>
      <c r="X694" s="7">
        <f>VLOOKUP(H694,'Relevé T2_2019'!A2:L837,11,TRUE)</f>
        <v>1733</v>
      </c>
      <c r="Y694" s="60">
        <f>VLOOKUP(H694,Feuil1!A2:Q837,11,TRUE)</f>
        <v>1960</v>
      </c>
      <c r="Z694" s="60">
        <f t="shared" si="32"/>
        <v>5715</v>
      </c>
      <c r="AA694" s="14">
        <v>0.31640625</v>
      </c>
      <c r="AB694" s="14">
        <f>VLOOKUP(H694,'Relevé T2_2019'!A2:L837,12,TRUE)</f>
        <v>-0.4293710899</v>
      </c>
      <c r="AC694" s="56">
        <f>VLOOKUP(H694,Feuil1!A2:Q837,12,TRUE)</f>
        <v>-0.458114459496821</v>
      </c>
    </row>
    <row r="695" spans="1:45" ht="27.6" x14ac:dyDescent="0.25">
      <c r="A695" s="5" t="s">
        <v>72</v>
      </c>
      <c r="B695" s="5" t="str">
        <f>VLOOKUP(C695,'Correspondance DEP_REGION'!1:102,2,FALSE)</f>
        <v>OCCITANIE</v>
      </c>
      <c r="C695" s="5" t="s">
        <v>1475</v>
      </c>
      <c r="D695" s="6" t="s">
        <v>1476</v>
      </c>
      <c r="E695" s="6" t="s">
        <v>1477</v>
      </c>
      <c r="F695" s="6" t="s">
        <v>696</v>
      </c>
      <c r="G695" s="5" t="s">
        <v>1479</v>
      </c>
      <c r="H695" s="23">
        <v>26650005700010</v>
      </c>
      <c r="I695" s="5" t="s">
        <v>50</v>
      </c>
      <c r="J695" s="5" t="s">
        <v>19</v>
      </c>
      <c r="K695" s="5"/>
      <c r="L695" s="53">
        <f>VLOOKUP(H695,Feuil1!A2:Q837,5,TRUE)</f>
        <v>2306</v>
      </c>
      <c r="M695" s="5">
        <f>VLOOKUP(H695,Feuil1!A2:Q837,6,TRUE)</f>
        <v>2303</v>
      </c>
      <c r="N695" s="49">
        <f>VLOOKUP(H695,Feuil1!A2:Q837,7,TRUE)</f>
        <v>0.99870000000000003</v>
      </c>
      <c r="O695" s="7" t="str">
        <f>VLOOKUP(H695,Feuil1!A2:Q837,4,TRUE)</f>
        <v>1</v>
      </c>
      <c r="P695" s="7">
        <v>1830</v>
      </c>
      <c r="Q695" s="7">
        <v>1825</v>
      </c>
      <c r="R695" s="49">
        <f>VLOOKUP(H695,'Relevé T2_2019'!A2:G835,7,TRUE)</f>
        <v>0.99950000000000006</v>
      </c>
      <c r="S695" s="8">
        <v>0.99726775956284197</v>
      </c>
      <c r="T695" s="8">
        <f>VLOOKUP(H695,'Relevé T4_2018'!A2:G835,7,TRUE)</f>
        <v>1</v>
      </c>
      <c r="U695" s="8">
        <f t="shared" si="30"/>
        <v>-2.7322404371580289E-3</v>
      </c>
      <c r="V695" s="8">
        <f t="shared" si="31"/>
        <v>-1.2999999999999678E-3</v>
      </c>
      <c r="W695" s="7">
        <v>1166</v>
      </c>
      <c r="X695" s="7">
        <f>VLOOKUP(H695,'Relevé T2_2019'!A2:L837,11,TRUE)</f>
        <v>1033</v>
      </c>
      <c r="Y695" s="60">
        <f>VLOOKUP(H695,Feuil1!A2:Q837,11,TRUE)</f>
        <v>1121</v>
      </c>
      <c r="Z695" s="60">
        <f t="shared" si="32"/>
        <v>3320</v>
      </c>
      <c r="AA695" s="14">
        <v>-0.36109589041095902</v>
      </c>
      <c r="AB695" s="14">
        <f>VLOOKUP(H695,'Relevé T2_2019'!A2:L837,12,TRUE)</f>
        <v>-0.52308402590000003</v>
      </c>
      <c r="AC695" s="56">
        <f>VLOOKUP(H695,Feuil1!A2:Q837,12,TRUE)</f>
        <v>-0.51324359531046504</v>
      </c>
    </row>
    <row r="696" spans="1:45" x14ac:dyDescent="0.25">
      <c r="A696" s="5" t="s">
        <v>72</v>
      </c>
      <c r="B696" s="5" t="str">
        <f>VLOOKUP(C696,'Correspondance DEP_REGION'!1:102,2,FALSE)</f>
        <v>OCCITANIE</v>
      </c>
      <c r="C696" s="5" t="s">
        <v>880</v>
      </c>
      <c r="D696" s="6" t="s">
        <v>881</v>
      </c>
      <c r="E696" s="6" t="s">
        <v>882</v>
      </c>
      <c r="F696" s="6" t="s">
        <v>420</v>
      </c>
      <c r="G696" s="5" t="s">
        <v>888</v>
      </c>
      <c r="H696" s="23">
        <v>26340011100013</v>
      </c>
      <c r="I696" s="5" t="s">
        <v>50</v>
      </c>
      <c r="J696" s="5" t="s">
        <v>19</v>
      </c>
      <c r="K696" s="5" t="s">
        <v>9</v>
      </c>
      <c r="L696" s="53">
        <f>VLOOKUP(H696,Feuil1!A2:Q837,5,TRUE)</f>
        <v>8448</v>
      </c>
      <c r="M696" s="5">
        <f>VLOOKUP(H696,Feuil1!A2:Q837,6,TRUE)</f>
        <v>8444</v>
      </c>
      <c r="N696" s="49">
        <f>VLOOKUP(H696,Feuil1!A2:Q837,7,TRUE)</f>
        <v>0.99950000000000006</v>
      </c>
      <c r="O696" s="7" t="str">
        <f>VLOOKUP(H696,Feuil1!A2:Q837,4,TRUE)</f>
        <v>1</v>
      </c>
      <c r="P696" s="7">
        <v>5136</v>
      </c>
      <c r="Q696" s="7">
        <v>5121</v>
      </c>
      <c r="R696" s="49">
        <f>VLOOKUP(H696,'Relevé T2_2019'!A2:G835,7,TRUE)</f>
        <v>0.99970000000000003</v>
      </c>
      <c r="S696" s="8">
        <v>0.997079439252336</v>
      </c>
      <c r="T696" s="8">
        <f>VLOOKUP(H696,'Relevé T4_2018'!A2:G835,7,TRUE)</f>
        <v>0.99989749897499003</v>
      </c>
      <c r="U696" s="8">
        <f t="shared" si="30"/>
        <v>-2.8180597226540316E-3</v>
      </c>
      <c r="V696" s="8">
        <f t="shared" si="31"/>
        <v>-3.9749897498997377E-4</v>
      </c>
      <c r="W696" s="7">
        <v>5876</v>
      </c>
      <c r="X696" s="7">
        <f>VLOOKUP(H696,'Relevé T2_2019'!A2:L837,11,TRUE)</f>
        <v>5547</v>
      </c>
      <c r="Y696" s="60">
        <f>VLOOKUP(H696,Feuil1!A2:Q837,11,TRUE)</f>
        <v>5474</v>
      </c>
      <c r="Z696" s="60">
        <f t="shared" si="32"/>
        <v>16897</v>
      </c>
      <c r="AA696" s="14">
        <v>0.14743214215973399</v>
      </c>
      <c r="AB696" s="14">
        <f>VLOOKUP(H696,'Relevé T2_2019'!A2:L837,12,TRUE)</f>
        <v>-0.38869296889999999</v>
      </c>
      <c r="AC696" s="56">
        <f>VLOOKUP(H696,Feuil1!A2:Q837,12,TRUE)</f>
        <v>-0.35172903837044101</v>
      </c>
    </row>
    <row r="697" spans="1:45" ht="27.6" x14ac:dyDescent="0.25">
      <c r="A697" s="5" t="s">
        <v>72</v>
      </c>
      <c r="B697" s="5" t="str">
        <f>VLOOKUP(C697,'Correspondance DEP_REGION'!1:102,2,FALSE)</f>
        <v>OCCITANIE</v>
      </c>
      <c r="C697" s="5" t="s">
        <v>880</v>
      </c>
      <c r="D697" s="6" t="s">
        <v>881</v>
      </c>
      <c r="E697" s="6" t="s">
        <v>893</v>
      </c>
      <c r="F697" s="6" t="s">
        <v>63</v>
      </c>
      <c r="G697" s="5" t="s">
        <v>894</v>
      </c>
      <c r="H697" s="23">
        <v>26340015200017</v>
      </c>
      <c r="I697" s="5" t="s">
        <v>71</v>
      </c>
      <c r="J697" s="5"/>
      <c r="K697" s="5"/>
      <c r="L697" s="53">
        <f>VLOOKUP(H697,Feuil1!A2:Q837,5,TRUE)</f>
        <v>2054</v>
      </c>
      <c r="M697" s="5">
        <f>VLOOKUP(H697,Feuil1!A2:Q837,6,TRUE)</f>
        <v>2051</v>
      </c>
      <c r="N697" s="49">
        <f>VLOOKUP(H697,Feuil1!A2:Q837,7,TRUE)</f>
        <v>0.99850000000000005</v>
      </c>
      <c r="O697" s="7" t="str">
        <f>VLOOKUP(H697,Feuil1!A2:Q837,4,TRUE)</f>
        <v>1</v>
      </c>
      <c r="P697" s="7">
        <v>1160</v>
      </c>
      <c r="Q697" s="7">
        <v>1155</v>
      </c>
      <c r="R697" s="49">
        <f>VLOOKUP(H697,'Relevé T2_2019'!A2:G835,7,TRUE)</f>
        <v>0.99729999999999996</v>
      </c>
      <c r="S697" s="8">
        <v>0.99568965517241403</v>
      </c>
      <c r="T697" s="8">
        <f>VLOOKUP(H697,'Relevé T4_2018'!A2:G835,7,TRUE)</f>
        <v>0.98128190584231412</v>
      </c>
      <c r="U697" s="8">
        <f t="shared" si="30"/>
        <v>1.4407749330099917E-2</v>
      </c>
      <c r="V697" s="8">
        <f t="shared" si="31"/>
        <v>1.7218094157685937E-2</v>
      </c>
      <c r="W697" s="7">
        <v>930</v>
      </c>
      <c r="X697" s="7">
        <f>VLOOKUP(H697,'Relevé T2_2019'!A2:L837,11,TRUE)</f>
        <v>885</v>
      </c>
      <c r="Y697" s="60">
        <f>VLOOKUP(H697,Feuil1!A2:Q837,11,TRUE)</f>
        <v>907</v>
      </c>
      <c r="Z697" s="60">
        <f t="shared" si="32"/>
        <v>2722</v>
      </c>
      <c r="AA697" s="14">
        <v>-0.19480519480519501</v>
      </c>
      <c r="AB697" s="14">
        <f>VLOOKUP(H697,'Relevé T2_2019'!A2:L837,12,TRUE)</f>
        <v>-0.52850293020000005</v>
      </c>
      <c r="AC697" s="56">
        <f>VLOOKUP(H697,Feuil1!A2:Q837,12,TRUE)</f>
        <v>-0.55777669429546595</v>
      </c>
    </row>
    <row r="698" spans="1:45" s="32" customFormat="1" ht="27.6" x14ac:dyDescent="0.25">
      <c r="A698" s="25" t="s">
        <v>72</v>
      </c>
      <c r="B698" s="25" t="str">
        <f>VLOOKUP(C698,'Correspondance DEP_REGION'!1:102,2,FALSE)</f>
        <v>OCCITANIE</v>
      </c>
      <c r="C698" s="25" t="s">
        <v>880</v>
      </c>
      <c r="D698" s="26" t="s">
        <v>881</v>
      </c>
      <c r="E698" s="26" t="s">
        <v>895</v>
      </c>
      <c r="F698" s="26" t="s">
        <v>555</v>
      </c>
      <c r="G698" s="25" t="s">
        <v>896</v>
      </c>
      <c r="H698" s="27">
        <v>26340016000382</v>
      </c>
      <c r="I698" s="25" t="s">
        <v>50</v>
      </c>
      <c r="J698" s="25" t="s">
        <v>19</v>
      </c>
      <c r="K698" s="25" t="s">
        <v>9</v>
      </c>
      <c r="L698" s="53">
        <f>VLOOKUP(H698,Feuil1!A2:Q837,5,TRUE)</f>
        <v>34663</v>
      </c>
      <c r="M698" s="5">
        <f>VLOOKUP(H698,Feuil1!A2:Q837,6,TRUE)</f>
        <v>34262</v>
      </c>
      <c r="N698" s="49">
        <f>VLOOKUP(H698,Feuil1!A2:Q837,7,TRUE)</f>
        <v>0.98839999999999995</v>
      </c>
      <c r="O698" s="7" t="str">
        <f>VLOOKUP(H698,Feuil1!A2:Q837,4,TRUE)</f>
        <v>1</v>
      </c>
      <c r="P698" s="28">
        <v>23537</v>
      </c>
      <c r="Q698" s="28">
        <v>23323</v>
      </c>
      <c r="R698" s="49">
        <f>VLOOKUP(H698,'Relevé T2_2019'!A2:G835,7,TRUE)</f>
        <v>0.98609999999999998</v>
      </c>
      <c r="S698" s="29">
        <v>0.99090793219186801</v>
      </c>
      <c r="T698" s="29">
        <f>VLOOKUP(H698,'Relevé T4_2018'!A2:G835,7,TRUE)</f>
        <v>0.98980794155767704</v>
      </c>
      <c r="U698" s="29">
        <f t="shared" si="30"/>
        <v>1.0999906341909726E-3</v>
      </c>
      <c r="V698" s="8">
        <f t="shared" si="31"/>
        <v>-1.4079415576770948E-3</v>
      </c>
      <c r="W698" s="28">
        <v>23443</v>
      </c>
      <c r="X698" s="7">
        <f>VLOOKUP(H698,'Relevé T2_2019'!A2:L837,11,TRUE)</f>
        <v>20330</v>
      </c>
      <c r="Y698" s="60">
        <f>VLOOKUP(H698,Feuil1!A2:Q837,11,TRUE)</f>
        <v>21023</v>
      </c>
      <c r="Z698" s="60">
        <f t="shared" si="32"/>
        <v>64796</v>
      </c>
      <c r="AA698" s="30">
        <v>5.1451357029541596E-3</v>
      </c>
      <c r="AB698" s="14">
        <f>VLOOKUP(H698,'Relevé T2_2019'!A2:L837,12,TRUE)</f>
        <v>-0.3742690058</v>
      </c>
      <c r="AC698" s="56">
        <f>VLOOKUP(H698,Feuil1!A2:Q837,12,TRUE)</f>
        <v>-0.38640476329461199</v>
      </c>
      <c r="AD698" s="4"/>
      <c r="AE698" s="31"/>
      <c r="AF698" s="31"/>
      <c r="AG698" s="31"/>
      <c r="AH698" s="31"/>
      <c r="AI698" s="31"/>
      <c r="AJ698" s="31"/>
      <c r="AK698" s="31"/>
      <c r="AM698" s="31"/>
      <c r="AN698" s="31"/>
      <c r="AO698" s="31"/>
      <c r="AP698" s="31"/>
      <c r="AQ698" s="31"/>
      <c r="AR698" s="31"/>
      <c r="AS698" s="31"/>
    </row>
    <row r="699" spans="1:45" x14ac:dyDescent="0.25">
      <c r="A699" s="5" t="s">
        <v>72</v>
      </c>
      <c r="B699" s="5" t="str">
        <f>VLOOKUP(C699,'Correspondance DEP_REGION'!1:102,2,FALSE)</f>
        <v>OCCITANIE</v>
      </c>
      <c r="C699" s="5" t="s">
        <v>880</v>
      </c>
      <c r="D699" s="6" t="s">
        <v>881</v>
      </c>
      <c r="E699" s="6" t="s">
        <v>884</v>
      </c>
      <c r="F699" s="6" t="s">
        <v>63</v>
      </c>
      <c r="G699" s="5" t="s">
        <v>885</v>
      </c>
      <c r="H699" s="23">
        <v>26340008700015</v>
      </c>
      <c r="I699" s="5" t="s">
        <v>65</v>
      </c>
      <c r="J699" s="5"/>
      <c r="K699" s="5"/>
      <c r="L699" s="53">
        <f>VLOOKUP(H699,Feuil1!A2:Q837,5,TRUE)</f>
        <v>877</v>
      </c>
      <c r="M699" s="5">
        <f>VLOOKUP(H699,Feuil1!A2:Q837,6,TRUE)</f>
        <v>874</v>
      </c>
      <c r="N699" s="49">
        <f>VLOOKUP(H699,Feuil1!A2:Q837,7,TRUE)</f>
        <v>0.99660000000000004</v>
      </c>
      <c r="O699" s="7" t="str">
        <f>VLOOKUP(H699,Feuil1!A2:Q837,4,TRUE)</f>
        <v>1</v>
      </c>
      <c r="P699" s="7">
        <v>602</v>
      </c>
      <c r="Q699" s="7">
        <v>593</v>
      </c>
      <c r="R699" s="49">
        <f>VLOOKUP(H699,'Relevé T2_2019'!A2:G835,7,TRUE)</f>
        <v>0.99419999999999997</v>
      </c>
      <c r="S699" s="8">
        <v>0.98504983388704304</v>
      </c>
      <c r="T699" s="8">
        <f>VLOOKUP(H699,'Relevé T4_2018'!A2:G835,7,TRUE)</f>
        <v>0.98943089430894304</v>
      </c>
      <c r="U699" s="8">
        <f t="shared" si="30"/>
        <v>-4.3810604219000071E-3</v>
      </c>
      <c r="V699" s="8">
        <f t="shared" si="31"/>
        <v>7.1691056910569984E-3</v>
      </c>
      <c r="W699" s="7">
        <v>554</v>
      </c>
      <c r="X699" s="7">
        <f>VLOOKUP(H699,'Relevé T2_2019'!A2:L837,11,TRUE)</f>
        <v>463</v>
      </c>
      <c r="Y699" s="60">
        <f>VLOOKUP(H699,Feuil1!A2:Q837,11,TRUE)</f>
        <v>449</v>
      </c>
      <c r="Z699" s="60">
        <f t="shared" si="32"/>
        <v>1466</v>
      </c>
      <c r="AA699" s="14">
        <v>-6.5767284991568295E-2</v>
      </c>
      <c r="AB699" s="14">
        <f>VLOOKUP(H699,'Relevé T2_2019'!A2:L837,12,TRUE)</f>
        <v>-0.55351976859999996</v>
      </c>
      <c r="AC699" s="56">
        <f>VLOOKUP(H699,Feuil1!A2:Q837,12,TRUE)</f>
        <v>-0.48627002288329502</v>
      </c>
    </row>
    <row r="700" spans="1:45" ht="27.6" x14ac:dyDescent="0.25">
      <c r="A700" s="5" t="s">
        <v>72</v>
      </c>
      <c r="B700" s="5" t="str">
        <f>VLOOKUP(C700,'Correspondance DEP_REGION'!1:102,2,FALSE)</f>
        <v>OCCITANIE</v>
      </c>
      <c r="C700" s="5" t="s">
        <v>880</v>
      </c>
      <c r="D700" s="6" t="s">
        <v>881</v>
      </c>
      <c r="E700" s="6" t="s">
        <v>882</v>
      </c>
      <c r="F700" s="6" t="s">
        <v>63</v>
      </c>
      <c r="G700" s="5" t="s">
        <v>883</v>
      </c>
      <c r="H700" s="23">
        <v>26340007900012</v>
      </c>
      <c r="I700" s="5" t="s">
        <v>57</v>
      </c>
      <c r="J700" s="5"/>
      <c r="K700" s="5"/>
      <c r="L700" s="53">
        <f>VLOOKUP(H700,Feuil1!A2:Q837,5,TRUE)</f>
        <v>993</v>
      </c>
      <c r="M700" s="5">
        <f>VLOOKUP(H700,Feuil1!A2:Q837,6,TRUE)</f>
        <v>962</v>
      </c>
      <c r="N700" s="49">
        <f>VLOOKUP(H700,Feuil1!A2:Q837,7,TRUE)</f>
        <v>0.96879999999999999</v>
      </c>
      <c r="O700" s="7" t="str">
        <f>VLOOKUP(H700,Feuil1!A2:Q837,4,TRUE)</f>
        <v>1</v>
      </c>
      <c r="P700" s="7">
        <v>696</v>
      </c>
      <c r="Q700" s="7">
        <v>664</v>
      </c>
      <c r="R700" s="49">
        <f>VLOOKUP(H700,'Relevé T2_2019'!A2:G835,7,TRUE)</f>
        <v>0.97389999999999999</v>
      </c>
      <c r="S700" s="8">
        <v>0.95402298850574696</v>
      </c>
      <c r="T700" s="8">
        <f>VLOOKUP(H700,'Relevé T4_2018'!A2:G835,7,TRUE)</f>
        <v>0.82842287694974004</v>
      </c>
      <c r="U700" s="8">
        <f t="shared" si="30"/>
        <v>0.12560011155600692</v>
      </c>
      <c r="V700" s="8">
        <f t="shared" si="31"/>
        <v>0.14037712305025996</v>
      </c>
      <c r="W700" s="7">
        <v>557</v>
      </c>
      <c r="X700" s="7">
        <f>VLOOKUP(H700,'Relevé T2_2019'!A2:L837,11,TRUE)</f>
        <v>478</v>
      </c>
      <c r="Y700" s="60">
        <f>VLOOKUP(H700,Feuil1!A2:Q837,11,TRUE)</f>
        <v>491</v>
      </c>
      <c r="Z700" s="60">
        <f t="shared" si="32"/>
        <v>1526</v>
      </c>
      <c r="AA700" s="14">
        <v>-0.16114457831325299</v>
      </c>
      <c r="AB700" s="14">
        <f>VLOOKUP(H700,'Relevé T2_2019'!A2:L837,12,TRUE)</f>
        <v>-0.58614718610000005</v>
      </c>
      <c r="AC700" s="56">
        <f>VLOOKUP(H700,Feuil1!A2:Q837,12,TRUE)</f>
        <v>-0.48960498960498999</v>
      </c>
    </row>
    <row r="701" spans="1:45" x14ac:dyDescent="0.25">
      <c r="A701" s="5" t="s">
        <v>72</v>
      </c>
      <c r="B701" s="5" t="str">
        <f>VLOOKUP(C701,'Correspondance DEP_REGION'!1:102,2,FALSE)</f>
        <v>OCCITANIE</v>
      </c>
      <c r="C701" s="5" t="s">
        <v>880</v>
      </c>
      <c r="D701" s="6" t="s">
        <v>881</v>
      </c>
      <c r="E701" s="6" t="s">
        <v>886</v>
      </c>
      <c r="F701" s="6" t="s">
        <v>63</v>
      </c>
      <c r="G701" s="5" t="s">
        <v>887</v>
      </c>
      <c r="H701" s="23">
        <v>26340010300010</v>
      </c>
      <c r="I701" s="5" t="s">
        <v>65</v>
      </c>
      <c r="J701" s="5"/>
      <c r="K701" s="5"/>
      <c r="L701" s="53">
        <f>VLOOKUP(H701,Feuil1!A2:Q837,5,TRUE)</f>
        <v>1321</v>
      </c>
      <c r="M701" s="5">
        <f>VLOOKUP(H701,Feuil1!A2:Q837,6,TRUE)</f>
        <v>1273</v>
      </c>
      <c r="N701" s="49">
        <f>VLOOKUP(H701,Feuil1!A2:Q837,7,TRUE)</f>
        <v>0.9637</v>
      </c>
      <c r="O701" s="7" t="str">
        <f>VLOOKUP(H701,Feuil1!A2:Q837,4,TRUE)</f>
        <v>1</v>
      </c>
      <c r="P701" s="7">
        <v>942</v>
      </c>
      <c r="Q701" s="7">
        <v>888</v>
      </c>
      <c r="R701" s="49">
        <f>VLOOKUP(H701,'Relevé T2_2019'!A2:G835,7,TRUE)</f>
        <v>0.95979999999999999</v>
      </c>
      <c r="S701" s="8">
        <v>0.94267515923566902</v>
      </c>
      <c r="T701" s="8">
        <f>VLOOKUP(H701,'Relevé T4_2018'!A2:G835,7,TRUE)</f>
        <v>0.95993953136810306</v>
      </c>
      <c r="U701" s="8">
        <f t="shared" si="30"/>
        <v>-1.7264372132434036E-2</v>
      </c>
      <c r="V701" s="8">
        <f t="shared" si="31"/>
        <v>3.7604686318969405E-3</v>
      </c>
      <c r="W701" s="7">
        <v>801</v>
      </c>
      <c r="X701" s="7">
        <f>VLOOKUP(H701,'Relevé T2_2019'!A2:L837,11,TRUE)</f>
        <v>690</v>
      </c>
      <c r="Y701" s="60">
        <f>VLOOKUP(H701,Feuil1!A2:Q837,11,TRUE)</f>
        <v>720</v>
      </c>
      <c r="Z701" s="60">
        <f t="shared" si="32"/>
        <v>2211</v>
      </c>
      <c r="AA701" s="14">
        <v>-9.7972972972972999E-2</v>
      </c>
      <c r="AB701" s="14">
        <f>VLOOKUP(H701,'Relevé T2_2019'!A2:L837,12,TRUE)</f>
        <v>-0.3973799127</v>
      </c>
      <c r="AC701" s="56">
        <f>VLOOKUP(H701,Feuil1!A2:Q837,12,TRUE)</f>
        <v>-0.43440691280439903</v>
      </c>
    </row>
    <row r="702" spans="1:45" ht="27.6" x14ac:dyDescent="0.25">
      <c r="A702" s="5" t="s">
        <v>72</v>
      </c>
      <c r="B702" s="5" t="str">
        <f>VLOOKUP(C702,'Correspondance DEP_REGION'!1:102,2,FALSE)</f>
        <v>OCCITANIE</v>
      </c>
      <c r="C702" s="5" t="s">
        <v>880</v>
      </c>
      <c r="D702" s="6" t="s">
        <v>881</v>
      </c>
      <c r="E702" s="6" t="s">
        <v>898</v>
      </c>
      <c r="F702" s="6" t="s">
        <v>424</v>
      </c>
      <c r="G702" s="5" t="s">
        <v>899</v>
      </c>
      <c r="H702" s="23">
        <v>26340390900017</v>
      </c>
      <c r="I702" s="5" t="s">
        <v>57</v>
      </c>
      <c r="J702" s="5" t="s">
        <v>19</v>
      </c>
      <c r="K702" s="5"/>
      <c r="L702" s="53">
        <f>VLOOKUP(H702,Feuil1!A2:Q837,5,TRUE)</f>
        <v>5214</v>
      </c>
      <c r="M702" s="5">
        <f>VLOOKUP(H702,Feuil1!A2:Q837,6,TRUE)</f>
        <v>5090</v>
      </c>
      <c r="N702" s="49">
        <f>VLOOKUP(H702,Feuil1!A2:Q837,7,TRUE)</f>
        <v>0.97619999999999996</v>
      </c>
      <c r="O702" s="7" t="str">
        <f>VLOOKUP(H702,Feuil1!A2:Q837,4,TRUE)</f>
        <v>1</v>
      </c>
      <c r="P702" s="7">
        <v>3969</v>
      </c>
      <c r="Q702" s="7">
        <v>3736</v>
      </c>
      <c r="R702" s="49">
        <f>VLOOKUP(H702,'Relevé T2_2019'!A2:G835,7,TRUE)</f>
        <v>0.97870000000000001</v>
      </c>
      <c r="S702" s="8">
        <v>0.94129503653313196</v>
      </c>
      <c r="T702" s="8">
        <f>VLOOKUP(H702,'Relevé T4_2018'!A2:G835,7,TRUE)</f>
        <v>0.80551865099642306</v>
      </c>
      <c r="U702" s="8">
        <f t="shared" si="30"/>
        <v>0.1357763855367089</v>
      </c>
      <c r="V702" s="8">
        <f t="shared" si="31"/>
        <v>0.1706813490035769</v>
      </c>
      <c r="W702" s="7">
        <v>3633</v>
      </c>
      <c r="X702" s="7">
        <f>VLOOKUP(H702,'Relevé T2_2019'!A2:L837,11,TRUE)</f>
        <v>3204</v>
      </c>
      <c r="Y702" s="60">
        <f>VLOOKUP(H702,Feuil1!A2:Q837,11,TRUE)</f>
        <v>3330</v>
      </c>
      <c r="Z702" s="60">
        <f t="shared" si="32"/>
        <v>10167</v>
      </c>
      <c r="AA702" s="14">
        <v>-2.7569593147751599E-2</v>
      </c>
      <c r="AB702" s="14">
        <f>VLOOKUP(H702,'Relevé T2_2019'!A2:L837,12,TRUE)</f>
        <v>-0.36604669569999998</v>
      </c>
      <c r="AC702" s="56">
        <f>VLOOKUP(H702,Feuil1!A2:Q837,12,TRUE)</f>
        <v>-0.345776031434185</v>
      </c>
    </row>
    <row r="703" spans="1:45" ht="27.6" x14ac:dyDescent="0.25">
      <c r="A703" s="5" t="s">
        <v>72</v>
      </c>
      <c r="B703" s="5" t="str">
        <f>VLOOKUP(C703,'Correspondance DEP_REGION'!1:102,2,FALSE)</f>
        <v>OCCITANIE</v>
      </c>
      <c r="C703" s="5" t="s">
        <v>880</v>
      </c>
      <c r="D703" s="6" t="s">
        <v>881</v>
      </c>
      <c r="E703" s="6" t="s">
        <v>886</v>
      </c>
      <c r="F703" s="6" t="s">
        <v>132</v>
      </c>
      <c r="G703" s="5" t="s">
        <v>897</v>
      </c>
      <c r="H703" s="23">
        <v>26340072300015</v>
      </c>
      <c r="I703" s="5" t="s">
        <v>65</v>
      </c>
      <c r="J703" s="5"/>
      <c r="K703" s="5"/>
      <c r="L703" s="53">
        <f>VLOOKUP(H703,Feuil1!A2:Q837,5,TRUE)</f>
        <v>1746</v>
      </c>
      <c r="M703" s="5">
        <f>VLOOKUP(H703,Feuil1!A2:Q837,6,TRUE)</f>
        <v>1690</v>
      </c>
      <c r="N703" s="49">
        <f>VLOOKUP(H703,Feuil1!A2:Q837,7,TRUE)</f>
        <v>0.96789999999999998</v>
      </c>
      <c r="O703" s="7" t="str">
        <f>VLOOKUP(H703,Feuil1!A2:Q837,4,TRUE)</f>
        <v>1</v>
      </c>
      <c r="P703" s="7">
        <v>992</v>
      </c>
      <c r="Q703" s="7">
        <v>927</v>
      </c>
      <c r="R703" s="49">
        <f>VLOOKUP(H703,'Relevé T2_2019'!A2:G835,7,TRUE)</f>
        <v>0.96430000000000005</v>
      </c>
      <c r="S703" s="8">
        <v>0.93447580645161299</v>
      </c>
      <c r="T703" s="8">
        <f>VLOOKUP(H703,'Relevé T4_2018'!A2:G835,7,TRUE)</f>
        <v>0.87225705329153602</v>
      </c>
      <c r="U703" s="8">
        <f t="shared" si="30"/>
        <v>6.2218753160076967E-2</v>
      </c>
      <c r="V703" s="8">
        <f t="shared" si="31"/>
        <v>9.5642946708463961E-2</v>
      </c>
      <c r="W703" s="7">
        <v>1035</v>
      </c>
      <c r="X703" s="7">
        <f>VLOOKUP(H703,'Relevé T2_2019'!A2:L837,11,TRUE)</f>
        <v>929</v>
      </c>
      <c r="Y703" s="60">
        <f>VLOOKUP(H703,Feuil1!A2:Q837,11,TRUE)</f>
        <v>903</v>
      </c>
      <c r="Z703" s="60">
        <f t="shared" si="32"/>
        <v>2867</v>
      </c>
      <c r="AA703" s="14">
        <v>0.116504854368932</v>
      </c>
      <c r="AB703" s="14">
        <f>VLOOKUP(H703,'Relevé T2_2019'!A2:L837,12,TRUE)</f>
        <v>-0.48702374380000002</v>
      </c>
      <c r="AC703" s="56">
        <f>VLOOKUP(H703,Feuil1!A2:Q837,12,TRUE)</f>
        <v>-0.46568047337278101</v>
      </c>
    </row>
    <row r="704" spans="1:45" x14ac:dyDescent="0.25">
      <c r="A704" s="5" t="s">
        <v>72</v>
      </c>
      <c r="B704" s="5" t="str">
        <f>VLOOKUP(C704,'Correspondance DEP_REGION'!1:102,2,FALSE)</f>
        <v>OCCITANIE</v>
      </c>
      <c r="C704" s="5" t="s">
        <v>880</v>
      </c>
      <c r="D704" s="6" t="s">
        <v>881</v>
      </c>
      <c r="E704" s="6" t="s">
        <v>891</v>
      </c>
      <c r="F704" s="6" t="s">
        <v>63</v>
      </c>
      <c r="G704" s="5" t="s">
        <v>892</v>
      </c>
      <c r="H704" s="23">
        <v>26340014500011</v>
      </c>
      <c r="I704" s="5" t="s">
        <v>57</v>
      </c>
      <c r="J704" s="5"/>
      <c r="K704" s="5"/>
      <c r="L704" s="53">
        <f>VLOOKUP(H704,Feuil1!A2:Q837,5,TRUE)</f>
        <v>955</v>
      </c>
      <c r="M704" s="5">
        <f>VLOOKUP(H704,Feuil1!A2:Q837,6,TRUE)</f>
        <v>912</v>
      </c>
      <c r="N704" s="49">
        <f>VLOOKUP(H704,Feuil1!A2:Q837,7,TRUE)</f>
        <v>0.95499999999999996</v>
      </c>
      <c r="O704" s="7" t="str">
        <f>VLOOKUP(H704,Feuil1!A2:Q837,4,TRUE)</f>
        <v>1</v>
      </c>
      <c r="P704" s="7">
        <v>334</v>
      </c>
      <c r="Q704" s="7">
        <v>295</v>
      </c>
      <c r="R704" s="49">
        <f>VLOOKUP(H704,'Relevé T2_2019'!A2:G835,7,TRUE)</f>
        <v>0.95720000000000005</v>
      </c>
      <c r="S704" s="8">
        <v>0.88323353293413198</v>
      </c>
      <c r="T704" s="8">
        <f>VLOOKUP(H704,'Relevé T4_2018'!A2:G835,7,TRUE)</f>
        <v>0.92478302796528411</v>
      </c>
      <c r="U704" s="8">
        <f t="shared" si="30"/>
        <v>-4.1549495031152128E-2</v>
      </c>
      <c r="V704" s="8">
        <f t="shared" si="31"/>
        <v>3.021697203471585E-2</v>
      </c>
      <c r="W704" s="7">
        <v>619</v>
      </c>
      <c r="X704" s="7">
        <f>VLOOKUP(H704,'Relevé T2_2019'!A2:L837,11,TRUE)</f>
        <v>608</v>
      </c>
      <c r="Y704" s="60">
        <f>VLOOKUP(H704,Feuil1!A2:Q837,11,TRUE)</f>
        <v>604</v>
      </c>
      <c r="Z704" s="60">
        <f t="shared" si="32"/>
        <v>1831</v>
      </c>
      <c r="AA704" s="14">
        <v>1.0983050847457601</v>
      </c>
      <c r="AB704" s="14">
        <f>VLOOKUP(H704,'Relevé T2_2019'!A2:L837,12,TRUE)</f>
        <v>-0.3027522936</v>
      </c>
      <c r="AC704" s="56">
        <f>VLOOKUP(H704,Feuil1!A2:Q837,12,TRUE)</f>
        <v>-0.33771929824561397</v>
      </c>
    </row>
    <row r="705" spans="1:29" ht="27.6" x14ac:dyDescent="0.25">
      <c r="A705" s="5" t="s">
        <v>72</v>
      </c>
      <c r="B705" s="5" t="str">
        <f>VLOOKUP(C705,'Correspondance DEP_REGION'!1:102,2,FALSE)</f>
        <v>OCCITANIE</v>
      </c>
      <c r="C705" s="5" t="s">
        <v>880</v>
      </c>
      <c r="D705" s="6" t="s">
        <v>881</v>
      </c>
      <c r="E705" s="6" t="s">
        <v>889</v>
      </c>
      <c r="F705" s="6" t="s">
        <v>63</v>
      </c>
      <c r="G705" s="5" t="s">
        <v>890</v>
      </c>
      <c r="H705" s="23">
        <v>26340012900015</v>
      </c>
      <c r="I705" s="5" t="s">
        <v>71</v>
      </c>
      <c r="J705" s="5"/>
      <c r="K705" s="5"/>
      <c r="L705" s="53">
        <f>VLOOKUP(H705,Feuil1!A2:Q837,5,TRUE)</f>
        <v>866</v>
      </c>
      <c r="M705" s="5">
        <f>VLOOKUP(H705,Feuil1!A2:Q837,6,TRUE)</f>
        <v>766</v>
      </c>
      <c r="N705" s="49">
        <f>VLOOKUP(H705,Feuil1!A2:Q837,7,TRUE)</f>
        <v>0.88449999999999995</v>
      </c>
      <c r="O705" s="7" t="str">
        <f>VLOOKUP(H705,Feuil1!A2:Q837,4,TRUE)</f>
        <v>1</v>
      </c>
      <c r="P705" s="7">
        <v>315</v>
      </c>
      <c r="Q705" s="7">
        <v>203</v>
      </c>
      <c r="R705" s="49">
        <f>VLOOKUP(H705,'Relevé T2_2019'!A2:G835,7,TRUE)</f>
        <v>0.88460000000000005</v>
      </c>
      <c r="S705" s="8">
        <v>0.64444444444444404</v>
      </c>
      <c r="T705" s="8">
        <f>VLOOKUP(H705,'Relevé T4_2018'!A2:G835,7,TRUE)</f>
        <v>0.88518518518518507</v>
      </c>
      <c r="U705" s="8">
        <f t="shared" si="30"/>
        <v>-0.24074074074074103</v>
      </c>
      <c r="V705" s="8">
        <f t="shared" si="31"/>
        <v>-6.8518518518512206E-4</v>
      </c>
      <c r="W705" s="7">
        <v>473</v>
      </c>
      <c r="X705" s="7">
        <f>VLOOKUP(H705,'Relevé T2_2019'!A2:L837,11,TRUE)</f>
        <v>406</v>
      </c>
      <c r="Y705" s="60">
        <f>VLOOKUP(H705,Feuil1!A2:Q837,11,TRUE)</f>
        <v>504</v>
      </c>
      <c r="Z705" s="60">
        <f t="shared" si="32"/>
        <v>1383</v>
      </c>
      <c r="AA705" s="14">
        <v>1.33004926108374</v>
      </c>
      <c r="AB705" s="14">
        <f>VLOOKUP(H705,'Relevé T2_2019'!A2:L837,12,TRUE)</f>
        <v>-0.49058971140000002</v>
      </c>
      <c r="AC705" s="56">
        <f>VLOOKUP(H705,Feuil1!A2:Q837,12,TRUE)</f>
        <v>-0.342036553524804</v>
      </c>
    </row>
    <row r="706" spans="1:29" x14ac:dyDescent="0.25">
      <c r="A706" s="5" t="s">
        <v>72</v>
      </c>
      <c r="B706" s="5" t="str">
        <f>VLOOKUP(C706,'Correspondance DEP_REGION'!1:102,2,FALSE)</f>
        <v>OCCITANIE</v>
      </c>
      <c r="C706" s="5" t="s">
        <v>1115</v>
      </c>
      <c r="D706" s="6" t="s">
        <v>1116</v>
      </c>
      <c r="E706" s="6" t="s">
        <v>1120</v>
      </c>
      <c r="F706" s="6" t="s">
        <v>1123</v>
      </c>
      <c r="G706" s="5" t="s">
        <v>1124</v>
      </c>
      <c r="H706" s="23">
        <v>26460011500010</v>
      </c>
      <c r="I706" s="5" t="s">
        <v>65</v>
      </c>
      <c r="J706" s="5"/>
      <c r="K706" s="5"/>
      <c r="L706" s="53">
        <f>VLOOKUP(H706,Feuil1!A2:Q837,5,TRUE)</f>
        <v>1246</v>
      </c>
      <c r="M706" s="5">
        <f>VLOOKUP(H706,Feuil1!A2:Q837,6,TRUE)</f>
        <v>1242</v>
      </c>
      <c r="N706" s="49">
        <f>VLOOKUP(H706,Feuil1!A2:Q837,7,TRUE)</f>
        <v>0.99680000000000002</v>
      </c>
      <c r="O706" s="7" t="str">
        <f>VLOOKUP(H706,Feuil1!A2:Q837,4,TRUE)</f>
        <v>1</v>
      </c>
      <c r="P706" s="7">
        <v>532</v>
      </c>
      <c r="Q706" s="7">
        <v>529</v>
      </c>
      <c r="R706" s="49">
        <f>VLOOKUP(H706,'Relevé T2_2019'!A2:G835,7,TRUE)</f>
        <v>0.999</v>
      </c>
      <c r="S706" s="8">
        <v>0.994360902255639</v>
      </c>
      <c r="T706" s="8">
        <f>VLOOKUP(H706,'Relevé T4_2018'!A2:G835,7,TRUE)</f>
        <v>0.99533799533799505</v>
      </c>
      <c r="U706" s="8">
        <f t="shared" ref="U706:U769" si="33">(S706-T706)</f>
        <v>-9.7709308235605086E-4</v>
      </c>
      <c r="V706" s="8">
        <f t="shared" si="31"/>
        <v>1.4620046620049676E-3</v>
      </c>
      <c r="W706" s="7">
        <v>822</v>
      </c>
      <c r="X706" s="7">
        <f>VLOOKUP(H706,'Relevé T2_2019'!A2:L837,11,TRUE)</f>
        <v>755</v>
      </c>
      <c r="Y706" s="60">
        <f>VLOOKUP(H706,Feuil1!A2:Q837,11,TRUE)</f>
        <v>906</v>
      </c>
      <c r="Z706" s="60">
        <f t="shared" si="32"/>
        <v>2483</v>
      </c>
      <c r="AA706" s="14">
        <v>0.55387523629489599</v>
      </c>
      <c r="AB706" s="14">
        <f>VLOOKUP(H706,'Relevé T2_2019'!A2:L837,12,TRUE)</f>
        <v>-0.2192347466</v>
      </c>
      <c r="AC706" s="56">
        <f>VLOOKUP(H706,Feuil1!A2:Q837,12,TRUE)</f>
        <v>-0.270531400966184</v>
      </c>
    </row>
    <row r="707" spans="1:29" x14ac:dyDescent="0.25">
      <c r="A707" s="5" t="s">
        <v>72</v>
      </c>
      <c r="B707" s="5" t="str">
        <f>VLOOKUP(C707,'Correspondance DEP_REGION'!1:102,2,FALSE)</f>
        <v>OCCITANIE</v>
      </c>
      <c r="C707" s="5" t="s">
        <v>1115</v>
      </c>
      <c r="D707" s="6" t="s">
        <v>1116</v>
      </c>
      <c r="E707" s="6" t="s">
        <v>1120</v>
      </c>
      <c r="F707" s="6" t="s">
        <v>150</v>
      </c>
      <c r="G707" s="5" t="s">
        <v>1125</v>
      </c>
      <c r="H707" s="23">
        <v>26460017200011</v>
      </c>
      <c r="I707" s="5" t="s">
        <v>65</v>
      </c>
      <c r="J707" s="5"/>
      <c r="K707" s="5"/>
      <c r="L707" s="53">
        <f>VLOOKUP(H707,Feuil1!A2:Q837,5,TRUE)</f>
        <v>602</v>
      </c>
      <c r="M707" s="5">
        <f>VLOOKUP(H707,Feuil1!A2:Q837,6,TRUE)</f>
        <v>596</v>
      </c>
      <c r="N707" s="49">
        <f>VLOOKUP(H707,Feuil1!A2:Q837,7,TRUE)</f>
        <v>0.99</v>
      </c>
      <c r="O707" s="7" t="str">
        <f>VLOOKUP(H707,Feuil1!A2:Q837,4,TRUE)</f>
        <v>1</v>
      </c>
      <c r="P707" s="7">
        <v>510</v>
      </c>
      <c r="Q707" s="7">
        <v>504</v>
      </c>
      <c r="R707" s="49">
        <f>VLOOKUP(H707,'Relevé T2_2019'!A2:G835,7,TRUE)</f>
        <v>0.99060000000000004</v>
      </c>
      <c r="S707" s="8">
        <v>0.98823529411764699</v>
      </c>
      <c r="T707" s="8">
        <f>VLOOKUP(H707,'Relevé T4_2018'!A2:G835,7,TRUE)</f>
        <v>0.99382716049382702</v>
      </c>
      <c r="U707" s="8">
        <f t="shared" si="33"/>
        <v>-5.5918663761800325E-3</v>
      </c>
      <c r="V707" s="8">
        <f t="shared" ref="V707:V770" si="34">(N707-T707)</f>
        <v>-3.8271604938270309E-3</v>
      </c>
      <c r="W707" s="7">
        <v>449</v>
      </c>
      <c r="X707" s="7">
        <f>VLOOKUP(H707,'Relevé T2_2019'!A2:L837,11,TRUE)</f>
        <v>335</v>
      </c>
      <c r="Y707" s="60">
        <f>VLOOKUP(H707,Feuil1!A2:Q837,11,TRUE)</f>
        <v>386</v>
      </c>
      <c r="Z707" s="60">
        <f t="shared" ref="Z707:Z770" si="35">SUM(W707:Y707)</f>
        <v>1170</v>
      </c>
      <c r="AA707" s="14">
        <v>-0.109126984126984</v>
      </c>
      <c r="AB707" s="14">
        <f>VLOOKUP(H707,'Relevé T2_2019'!A2:L837,12,TRUE)</f>
        <v>-0.4707740916</v>
      </c>
      <c r="AC707" s="56">
        <f>VLOOKUP(H707,Feuil1!A2:Q837,12,TRUE)</f>
        <v>-0.35234899328859098</v>
      </c>
    </row>
    <row r="708" spans="1:29" x14ac:dyDescent="0.25">
      <c r="A708" s="5" t="s">
        <v>72</v>
      </c>
      <c r="B708" s="5" t="str">
        <f>VLOOKUP(C708,'Correspondance DEP_REGION'!1:102,2,FALSE)</f>
        <v>OCCITANIE</v>
      </c>
      <c r="C708" s="5" t="s">
        <v>1115</v>
      </c>
      <c r="D708" s="6" t="s">
        <v>1116</v>
      </c>
      <c r="E708" s="6" t="s">
        <v>1117</v>
      </c>
      <c r="F708" s="6" t="s">
        <v>1118</v>
      </c>
      <c r="G708" s="5" t="s">
        <v>1119</v>
      </c>
      <c r="H708" s="23">
        <v>26460001600010</v>
      </c>
      <c r="I708" s="5" t="s">
        <v>57</v>
      </c>
      <c r="J708" s="5" t="s">
        <v>19</v>
      </c>
      <c r="K708" s="5" t="s">
        <v>9</v>
      </c>
      <c r="L708" s="53">
        <f>VLOOKUP(H708,Feuil1!A2:Q837,5,TRUE)</f>
        <v>3644</v>
      </c>
      <c r="M708" s="5">
        <f>VLOOKUP(H708,Feuil1!A2:Q837,6,TRUE)</f>
        <v>3594</v>
      </c>
      <c r="N708" s="49">
        <f>VLOOKUP(H708,Feuil1!A2:Q837,7,TRUE)</f>
        <v>0.98629999999999995</v>
      </c>
      <c r="O708" s="7" t="str">
        <f>VLOOKUP(H708,Feuil1!A2:Q837,4,TRUE)</f>
        <v>1</v>
      </c>
      <c r="P708" s="7">
        <v>3526</v>
      </c>
      <c r="Q708" s="7">
        <v>3480</v>
      </c>
      <c r="R708" s="49">
        <f>VLOOKUP(H708,'Relevé T2_2019'!A2:G835,7,TRUE)</f>
        <v>0.98870000000000002</v>
      </c>
      <c r="S708" s="8">
        <v>0.98695405558706795</v>
      </c>
      <c r="T708" s="8">
        <f>VLOOKUP(H708,'Relevé T4_2018'!A2:G835,7,TRUE)</f>
        <v>0.98594164456233413</v>
      </c>
      <c r="U708" s="8">
        <f t="shared" si="33"/>
        <v>1.0124110247338169E-3</v>
      </c>
      <c r="V708" s="8">
        <f t="shared" si="34"/>
        <v>3.5835543766582489E-4</v>
      </c>
      <c r="W708" s="7">
        <v>2596</v>
      </c>
      <c r="X708" s="7">
        <f>VLOOKUP(H708,'Relevé T2_2019'!A2:L837,11,TRUE)</f>
        <v>2151</v>
      </c>
      <c r="Y708" s="60">
        <f>VLOOKUP(H708,Feuil1!A2:Q837,11,TRUE)</f>
        <v>2441</v>
      </c>
      <c r="Z708" s="60">
        <f t="shared" si="35"/>
        <v>7188</v>
      </c>
      <c r="AA708" s="14">
        <v>-0.254022988505747</v>
      </c>
      <c r="AB708" s="14">
        <f>VLOOKUP(H708,'Relevé T2_2019'!A2:L837,12,TRUE)</f>
        <v>-0.4786718371</v>
      </c>
      <c r="AC708" s="56">
        <f>VLOOKUP(H708,Feuil1!A2:Q837,12,TRUE)</f>
        <v>-0.32081246521981099</v>
      </c>
    </row>
    <row r="709" spans="1:29" x14ac:dyDescent="0.25">
      <c r="A709" s="5" t="s">
        <v>72</v>
      </c>
      <c r="B709" s="5" t="str">
        <f>VLOOKUP(C709,'Correspondance DEP_REGION'!1:102,2,FALSE)</f>
        <v>OCCITANIE</v>
      </c>
      <c r="C709" s="5" t="s">
        <v>1115</v>
      </c>
      <c r="D709" s="6" t="s">
        <v>1116</v>
      </c>
      <c r="E709" s="6" t="s">
        <v>1117</v>
      </c>
      <c r="F709" s="6" t="s">
        <v>373</v>
      </c>
      <c r="G709" s="5" t="s">
        <v>1122</v>
      </c>
      <c r="H709" s="23">
        <v>26460004000010</v>
      </c>
      <c r="I709" s="5" t="s">
        <v>50</v>
      </c>
      <c r="J709" s="5" t="s">
        <v>19</v>
      </c>
      <c r="K709" s="5"/>
      <c r="L709" s="53">
        <f>VLOOKUP(H709,Feuil1!A2:Q837,5,TRUE)</f>
        <v>2496</v>
      </c>
      <c r="M709" s="5">
        <f>VLOOKUP(H709,Feuil1!A2:Q837,6,TRUE)</f>
        <v>2495</v>
      </c>
      <c r="N709" s="49">
        <f>VLOOKUP(H709,Feuil1!A2:Q837,7,TRUE)</f>
        <v>0.99960000000000004</v>
      </c>
      <c r="O709" s="7" t="str">
        <f>VLOOKUP(H709,Feuil1!A2:Q837,4,TRUE)</f>
        <v>1</v>
      </c>
      <c r="P709" s="7">
        <v>1165</v>
      </c>
      <c r="Q709" s="7">
        <v>1127</v>
      </c>
      <c r="R709" s="49">
        <f>VLOOKUP(H709,'Relevé T2_2019'!A2:G835,7,TRUE)</f>
        <v>1</v>
      </c>
      <c r="S709" s="8">
        <v>0.96738197424892702</v>
      </c>
      <c r="T709" s="8">
        <f>VLOOKUP(H709,'Relevé T4_2018'!A2:G835,7,TRUE)</f>
        <v>0.86768542676108806</v>
      </c>
      <c r="U709" s="8">
        <f t="shared" si="33"/>
        <v>9.969654748783896E-2</v>
      </c>
      <c r="V709" s="8">
        <f t="shared" si="34"/>
        <v>0.13191457323891198</v>
      </c>
      <c r="W709" s="7">
        <v>991</v>
      </c>
      <c r="X709" s="7">
        <f>VLOOKUP(H709,'Relevé T2_2019'!A2:L837,11,TRUE)</f>
        <v>902</v>
      </c>
      <c r="Y709" s="60">
        <f>VLOOKUP(H709,Feuil1!A2:Q837,11,TRUE)</f>
        <v>1172</v>
      </c>
      <c r="Z709" s="60">
        <f t="shared" si="35"/>
        <v>3065</v>
      </c>
      <c r="AA709" s="14">
        <v>-0.120674356699201</v>
      </c>
      <c r="AB709" s="14">
        <f>VLOOKUP(H709,'Relevé T2_2019'!A2:L837,12,TRUE)</f>
        <v>-0.59203980099999998</v>
      </c>
      <c r="AC709" s="56">
        <f>VLOOKUP(H709,Feuil1!A2:Q837,12,TRUE)</f>
        <v>-0.53026052104208399</v>
      </c>
    </row>
    <row r="710" spans="1:29" x14ac:dyDescent="0.25">
      <c r="A710" s="5" t="s">
        <v>72</v>
      </c>
      <c r="B710" s="5" t="str">
        <f>VLOOKUP(C710,'Correspondance DEP_REGION'!1:102,2,FALSE)</f>
        <v>OCCITANIE</v>
      </c>
      <c r="C710" s="5" t="s">
        <v>1115</v>
      </c>
      <c r="D710" s="6" t="s">
        <v>1116</v>
      </c>
      <c r="E710" s="6" t="s">
        <v>1120</v>
      </c>
      <c r="F710" s="6" t="s">
        <v>160</v>
      </c>
      <c r="G710" s="5" t="s">
        <v>1121</v>
      </c>
      <c r="H710" s="23">
        <v>26460003200017</v>
      </c>
      <c r="I710" s="5" t="s">
        <v>50</v>
      </c>
      <c r="J710" s="5" t="s">
        <v>19</v>
      </c>
      <c r="K710" s="5"/>
      <c r="L710" s="53">
        <f>VLOOKUP(H710,Feuil1!A2:Q837,5,TRUE)</f>
        <v>2669</v>
      </c>
      <c r="M710" s="5">
        <f>VLOOKUP(H710,Feuil1!A2:Q837,6,TRUE)</f>
        <v>2669</v>
      </c>
      <c r="N710" s="49">
        <f>VLOOKUP(H710,Feuil1!A2:Q837,7,TRUE)</f>
        <v>1</v>
      </c>
      <c r="O710" s="7" t="str">
        <f>VLOOKUP(H710,Feuil1!A2:Q837,4,TRUE)</f>
        <v>1</v>
      </c>
      <c r="P710" s="7">
        <v>2159</v>
      </c>
      <c r="Q710" s="7">
        <v>1952</v>
      </c>
      <c r="R710" s="49">
        <f>VLOOKUP(H710,'Relevé T2_2019'!A2:G835,7,TRUE)</f>
        <v>1</v>
      </c>
      <c r="S710" s="8">
        <v>0.90412227883279295</v>
      </c>
      <c r="T710" s="8">
        <f>VLOOKUP(H710,'Relevé T4_2018'!A2:G835,7,TRUE)</f>
        <v>0.21354867653656301</v>
      </c>
      <c r="U710" s="8">
        <f t="shared" si="33"/>
        <v>0.69057360229622988</v>
      </c>
      <c r="V710" s="8">
        <f t="shared" si="34"/>
        <v>0.78645132346343694</v>
      </c>
      <c r="W710" s="7">
        <v>1481</v>
      </c>
      <c r="X710" s="7">
        <f>VLOOKUP(H710,'Relevé T2_2019'!A2:L837,11,TRUE)</f>
        <v>1483</v>
      </c>
      <c r="Y710" s="60">
        <f>VLOOKUP(H710,Feuil1!A2:Q837,11,TRUE)</f>
        <v>1591</v>
      </c>
      <c r="Z710" s="60">
        <f t="shared" si="35"/>
        <v>4555</v>
      </c>
      <c r="AA710" s="14">
        <v>-0.24129098360655701</v>
      </c>
      <c r="AB710" s="14">
        <f>VLOOKUP(H710,'Relevé T2_2019'!A2:L837,12,TRUE)</f>
        <v>-0.49983136589999999</v>
      </c>
      <c r="AC710" s="56">
        <f>VLOOKUP(H710,Feuil1!A2:Q837,12,TRUE)</f>
        <v>-0.40389659048332699</v>
      </c>
    </row>
    <row r="711" spans="1:29" x14ac:dyDescent="0.25">
      <c r="A711" s="5" t="s">
        <v>72</v>
      </c>
      <c r="B711" s="5" t="str">
        <f>VLOOKUP(C711,'Correspondance DEP_REGION'!1:102,2,FALSE)</f>
        <v>OCCITANIE</v>
      </c>
      <c r="C711" s="5" t="s">
        <v>1136</v>
      </c>
      <c r="D711" s="6" t="s">
        <v>1137</v>
      </c>
      <c r="E711" s="6" t="s">
        <v>1140</v>
      </c>
      <c r="F711" s="6" t="s">
        <v>63</v>
      </c>
      <c r="G711" s="5" t="s">
        <v>1141</v>
      </c>
      <c r="H711" s="23">
        <v>26480008700019</v>
      </c>
      <c r="I711" s="5" t="s">
        <v>38</v>
      </c>
      <c r="J711" s="5"/>
      <c r="K711" s="5"/>
      <c r="L711" s="53">
        <f>VLOOKUP(H711,Feuil1!A2:Q837,5,TRUE)</f>
        <v>388</v>
      </c>
      <c r="M711" s="5">
        <f>VLOOKUP(H711,Feuil1!A2:Q837,6,TRUE)</f>
        <v>388</v>
      </c>
      <c r="N711" s="49">
        <f>VLOOKUP(H711,Feuil1!A2:Q837,7,TRUE)</f>
        <v>1</v>
      </c>
      <c r="O711" s="7" t="str">
        <f>VLOOKUP(H711,Feuil1!A2:Q837,4,TRUE)</f>
        <v>0</v>
      </c>
      <c r="P711" s="7">
        <v>285</v>
      </c>
      <c r="Q711" s="7">
        <v>284</v>
      </c>
      <c r="R711" s="49">
        <f>VLOOKUP(H711,'Relevé T2_2019'!A2:G835,7,TRUE)</f>
        <v>0.99780000000000002</v>
      </c>
      <c r="S711" s="8">
        <v>0.99649122807017498</v>
      </c>
      <c r="T711" s="8">
        <f>VLOOKUP(H711,'Relevé T4_2018'!A2:G835,7,TRUE)</f>
        <v>1</v>
      </c>
      <c r="U711" s="8">
        <f t="shared" si="33"/>
        <v>-3.5087719298250164E-3</v>
      </c>
      <c r="V711" s="8">
        <f t="shared" si="34"/>
        <v>0</v>
      </c>
      <c r="W711" s="7">
        <v>95</v>
      </c>
      <c r="X711" s="7">
        <f>VLOOKUP(H711,'Relevé T2_2019'!A2:L837,11,TRUE)</f>
        <v>80</v>
      </c>
      <c r="Y711" s="60">
        <f>VLOOKUP(H711,Feuil1!A2:Q837,11,TRUE)</f>
        <v>67</v>
      </c>
      <c r="Z711" s="60">
        <f t="shared" si="35"/>
        <v>242</v>
      </c>
      <c r="AA711" s="14">
        <v>-0.66549295774647899</v>
      </c>
      <c r="AB711" s="14">
        <f>VLOOKUP(H711,'Relevé T2_2019'!A2:L837,12,TRUE)</f>
        <v>-0.82102908279999998</v>
      </c>
      <c r="AC711" s="56">
        <f>VLOOKUP(H711,Feuil1!A2:Q837,12,TRUE)</f>
        <v>-0.82731958762886604</v>
      </c>
    </row>
    <row r="712" spans="1:29" ht="27.6" x14ac:dyDescent="0.25">
      <c r="A712" s="5" t="s">
        <v>72</v>
      </c>
      <c r="B712" s="5" t="str">
        <f>VLOOKUP(C712,'Correspondance DEP_REGION'!1:102,2,FALSE)</f>
        <v>OCCITANIE</v>
      </c>
      <c r="C712" s="5" t="s">
        <v>1136</v>
      </c>
      <c r="D712" s="6" t="s">
        <v>1137</v>
      </c>
      <c r="E712" s="6" t="s">
        <v>1142</v>
      </c>
      <c r="F712" s="6" t="s">
        <v>63</v>
      </c>
      <c r="G712" s="5" t="s">
        <v>1145</v>
      </c>
      <c r="H712" s="23">
        <v>26480011100017</v>
      </c>
      <c r="I712" s="5" t="s">
        <v>65</v>
      </c>
      <c r="J712" s="5" t="s">
        <v>19</v>
      </c>
      <c r="K712" s="5"/>
      <c r="L712" s="53">
        <f>VLOOKUP(H712,Feuil1!A2:Q837,5,TRUE)</f>
        <v>1246</v>
      </c>
      <c r="M712" s="5">
        <f>VLOOKUP(H712,Feuil1!A2:Q837,6,TRUE)</f>
        <v>1238</v>
      </c>
      <c r="N712" s="49">
        <f>VLOOKUP(H712,Feuil1!A2:Q837,7,TRUE)</f>
        <v>0.99360000000000004</v>
      </c>
      <c r="O712" s="7" t="str">
        <f>VLOOKUP(H712,Feuil1!A2:Q837,4,TRUE)</f>
        <v>1</v>
      </c>
      <c r="P712" s="7">
        <v>739</v>
      </c>
      <c r="Q712" s="7">
        <v>727</v>
      </c>
      <c r="R712" s="49">
        <f>VLOOKUP(H712,'Relevé T2_2019'!A2:G835,7,TRUE)</f>
        <v>0.99239999999999995</v>
      </c>
      <c r="S712" s="8">
        <v>0.98376184032476299</v>
      </c>
      <c r="T712" s="8">
        <f>VLOOKUP(H712,'Relevé T4_2018'!A2:G835,7,TRUE)</f>
        <v>0.99334945586457113</v>
      </c>
      <c r="U712" s="8">
        <f t="shared" si="33"/>
        <v>-9.5876155398081364E-3</v>
      </c>
      <c r="V712" s="8">
        <f t="shared" si="34"/>
        <v>2.5054413542890952E-4</v>
      </c>
      <c r="W712" s="7">
        <v>571</v>
      </c>
      <c r="X712" s="7">
        <f>VLOOKUP(H712,'Relevé T2_2019'!A2:L837,11,TRUE)</f>
        <v>534</v>
      </c>
      <c r="Y712" s="60">
        <f>VLOOKUP(H712,Feuil1!A2:Q837,11,TRUE)</f>
        <v>573</v>
      </c>
      <c r="Z712" s="60">
        <f t="shared" si="35"/>
        <v>1678</v>
      </c>
      <c r="AA712" s="14">
        <v>-0.214580467675378</v>
      </c>
      <c r="AB712" s="14">
        <f>VLOOKUP(H712,'Relevé T2_2019'!A2:L837,12,TRUE)</f>
        <v>-0.58986175119999995</v>
      </c>
      <c r="AC712" s="56">
        <f>VLOOKUP(H712,Feuil1!A2:Q837,12,TRUE)</f>
        <v>-0.53715670436187402</v>
      </c>
    </row>
    <row r="713" spans="1:29" x14ac:dyDescent="0.25">
      <c r="A713" s="5" t="s">
        <v>72</v>
      </c>
      <c r="B713" s="5" t="str">
        <f>VLOOKUP(C713,'Correspondance DEP_REGION'!1:102,2,FALSE)</f>
        <v>OCCITANIE</v>
      </c>
      <c r="C713" s="5" t="s">
        <v>1136</v>
      </c>
      <c r="D713" s="6" t="s">
        <v>1137</v>
      </c>
      <c r="E713" s="6" t="s">
        <v>1142</v>
      </c>
      <c r="F713" s="6" t="s">
        <v>1143</v>
      </c>
      <c r="G713" s="5" t="s">
        <v>1144</v>
      </c>
      <c r="H713" s="23">
        <v>26480009500012</v>
      </c>
      <c r="I713" s="5" t="s">
        <v>38</v>
      </c>
      <c r="J713" s="5" t="s">
        <v>19</v>
      </c>
      <c r="K713" s="5" t="s">
        <v>9</v>
      </c>
      <c r="L713" s="53">
        <f>VLOOKUP(H713,Feuil1!A2:Q837,5,TRUE)</f>
        <v>3211</v>
      </c>
      <c r="M713" s="5">
        <f>VLOOKUP(H713,Feuil1!A2:Q837,6,TRUE)</f>
        <v>3143</v>
      </c>
      <c r="N713" s="49">
        <f>VLOOKUP(H713,Feuil1!A2:Q837,7,TRUE)</f>
        <v>0.9788</v>
      </c>
      <c r="O713" s="7" t="str">
        <f>VLOOKUP(H713,Feuil1!A2:Q837,4,TRUE)</f>
        <v>0</v>
      </c>
      <c r="P713" s="7">
        <v>1773</v>
      </c>
      <c r="Q713" s="7">
        <v>1696</v>
      </c>
      <c r="R713" s="49">
        <f>VLOOKUP(H713,'Relevé T2_2019'!A2:G835,7,TRUE)</f>
        <v>0.98129999999999995</v>
      </c>
      <c r="S713" s="8">
        <v>0.95657078398195206</v>
      </c>
      <c r="T713" s="8">
        <f>VLOOKUP(H713,'Relevé T4_2018'!A2:G835,7,TRUE)</f>
        <v>0.98183122161128411</v>
      </c>
      <c r="U713" s="8">
        <f t="shared" si="33"/>
        <v>-2.5260437629332055E-2</v>
      </c>
      <c r="V713" s="8">
        <f t="shared" si="34"/>
        <v>-3.0312216112841073E-3</v>
      </c>
      <c r="W713" s="7">
        <v>2490</v>
      </c>
      <c r="X713" s="7">
        <f>VLOOKUP(H713,'Relevé T2_2019'!A2:L837,11,TRUE)</f>
        <v>2051</v>
      </c>
      <c r="Y713" s="60">
        <f>VLOOKUP(H713,Feuil1!A2:Q837,11,TRUE)</f>
        <v>2305</v>
      </c>
      <c r="Z713" s="60">
        <f t="shared" si="35"/>
        <v>6846</v>
      </c>
      <c r="AA713" s="14">
        <v>0.46816037735849098</v>
      </c>
      <c r="AB713" s="14">
        <f>VLOOKUP(H713,'Relevé T2_2019'!A2:L837,12,TRUE)</f>
        <v>-0.44053464269999998</v>
      </c>
      <c r="AC713" s="56">
        <f>VLOOKUP(H713,Feuil1!A2:Q837,12,TRUE)</f>
        <v>-0.26662424435252902</v>
      </c>
    </row>
    <row r="714" spans="1:29" x14ac:dyDescent="0.25">
      <c r="A714" s="5" t="s">
        <v>72</v>
      </c>
      <c r="B714" s="5" t="str">
        <f>VLOOKUP(C714,'Correspondance DEP_REGION'!1:102,2,FALSE)</f>
        <v>OCCITANIE</v>
      </c>
      <c r="C714" s="5" t="s">
        <v>1136</v>
      </c>
      <c r="D714" s="6" t="s">
        <v>1137</v>
      </c>
      <c r="E714" s="6" t="s">
        <v>1138</v>
      </c>
      <c r="F714" s="6" t="s">
        <v>132</v>
      </c>
      <c r="G714" s="5" t="s">
        <v>1139</v>
      </c>
      <c r="H714" s="23">
        <v>26480005300011</v>
      </c>
      <c r="I714" s="5" t="s">
        <v>38</v>
      </c>
      <c r="J714" s="5"/>
      <c r="K714" s="5"/>
      <c r="L714" s="53">
        <f>VLOOKUP(H714,Feuil1!A2:Q837,5,TRUE)</f>
        <v>827</v>
      </c>
      <c r="M714" s="5">
        <f>VLOOKUP(H714,Feuil1!A2:Q837,6,TRUE)</f>
        <v>826</v>
      </c>
      <c r="N714" s="49">
        <f>VLOOKUP(H714,Feuil1!A2:Q837,7,TRUE)</f>
        <v>0.99880000000000002</v>
      </c>
      <c r="O714" s="7" t="str">
        <f>VLOOKUP(H714,Feuil1!A2:Q837,4,TRUE)</f>
        <v>0</v>
      </c>
      <c r="P714" s="7">
        <v>316</v>
      </c>
      <c r="Q714" s="7">
        <v>299</v>
      </c>
      <c r="R714" s="49">
        <f>VLOOKUP(H714,'Relevé T2_2019'!A2:G835,7,TRUE)</f>
        <v>1</v>
      </c>
      <c r="S714" s="8">
        <v>0.94620253164557</v>
      </c>
      <c r="T714" s="8">
        <f>VLOOKUP(H714,'Relevé T4_2018'!A2:G835,7,TRUE)</f>
        <v>1</v>
      </c>
      <c r="U714" s="8">
        <f t="shared" si="33"/>
        <v>-5.379746835443E-2</v>
      </c>
      <c r="V714" s="8">
        <f t="shared" si="34"/>
        <v>-1.1999999999999789E-3</v>
      </c>
      <c r="W714" s="7">
        <v>411</v>
      </c>
      <c r="X714" s="7">
        <f>VLOOKUP(H714,'Relevé T2_2019'!A2:L837,11,TRUE)</f>
        <v>394</v>
      </c>
      <c r="Y714" s="60">
        <f>VLOOKUP(H714,Feuil1!A2:Q837,11,TRUE)</f>
        <v>411</v>
      </c>
      <c r="Z714" s="60">
        <f t="shared" si="35"/>
        <v>1216</v>
      </c>
      <c r="AA714" s="14">
        <v>0.37458193979933102</v>
      </c>
      <c r="AB714" s="14">
        <f>VLOOKUP(H714,'Relevé T2_2019'!A2:L837,12,TRUE)</f>
        <v>-0.41543026709999997</v>
      </c>
      <c r="AC714" s="56">
        <f>VLOOKUP(H714,Feuil1!A2:Q837,12,TRUE)</f>
        <v>-0.50242130750605296</v>
      </c>
    </row>
    <row r="715" spans="1:29" x14ac:dyDescent="0.25">
      <c r="A715" s="5" t="s">
        <v>72</v>
      </c>
      <c r="B715" s="5" t="str">
        <f>VLOOKUP(C715,'Correspondance DEP_REGION'!1:102,2,FALSE)</f>
        <v>OCCITANIE</v>
      </c>
      <c r="C715" s="5" t="s">
        <v>1136</v>
      </c>
      <c r="D715" s="6" t="s">
        <v>1137</v>
      </c>
      <c r="E715" s="6" t="s">
        <v>1146</v>
      </c>
      <c r="F715" s="6" t="s">
        <v>63</v>
      </c>
      <c r="G715" s="5" t="s">
        <v>1147</v>
      </c>
      <c r="H715" s="23">
        <v>26480012900027</v>
      </c>
      <c r="I715" s="5" t="s">
        <v>57</v>
      </c>
      <c r="J715" s="5"/>
      <c r="K715" s="5"/>
      <c r="L715" s="53">
        <f>VLOOKUP(H715,Feuil1!A2:Q837,5,TRUE)</f>
        <v>726</v>
      </c>
      <c r="M715" s="5">
        <f>VLOOKUP(H715,Feuil1!A2:Q837,6,TRUE)</f>
        <v>695</v>
      </c>
      <c r="N715" s="49">
        <f>VLOOKUP(H715,Feuil1!A2:Q837,7,TRUE)</f>
        <v>0.95730000000000004</v>
      </c>
      <c r="O715" s="7" t="str">
        <f>VLOOKUP(H715,Feuil1!A2:Q837,4,TRUE)</f>
        <v>0</v>
      </c>
      <c r="P715" s="7">
        <v>455</v>
      </c>
      <c r="Q715" s="7">
        <v>424</v>
      </c>
      <c r="R715" s="49">
        <f>VLOOKUP(H715,'Relevé T2_2019'!A2:G835,7,TRUE)</f>
        <v>0.94650000000000001</v>
      </c>
      <c r="S715" s="8">
        <v>0.931868131868132</v>
      </c>
      <c r="T715" s="8">
        <f>VLOOKUP(H715,'Relevé T4_2018'!A2:G835,7,TRUE)</f>
        <v>0.94888178913737997</v>
      </c>
      <c r="U715" s="8">
        <f t="shared" si="33"/>
        <v>-1.7013657269247973E-2</v>
      </c>
      <c r="V715" s="8">
        <f t="shared" si="34"/>
        <v>8.418210862620068E-3</v>
      </c>
      <c r="W715" s="7">
        <v>337</v>
      </c>
      <c r="X715" s="7">
        <f>VLOOKUP(H715,'Relevé T2_2019'!A2:L837,11,TRUE)</f>
        <v>294</v>
      </c>
      <c r="Y715" s="60">
        <f>VLOOKUP(H715,Feuil1!A2:Q837,11,TRUE)</f>
        <v>354</v>
      </c>
      <c r="Z715" s="60">
        <f t="shared" si="35"/>
        <v>985</v>
      </c>
      <c r="AA715" s="14">
        <v>-0.205188679245283</v>
      </c>
      <c r="AB715" s="14">
        <f>VLOOKUP(H715,'Relevé T2_2019'!A2:L837,12,TRUE)</f>
        <v>-0.48056537100000002</v>
      </c>
      <c r="AC715" s="56">
        <f>VLOOKUP(H715,Feuil1!A2:Q837,12,TRUE)</f>
        <v>-0.49064748201438801</v>
      </c>
    </row>
    <row r="716" spans="1:29" x14ac:dyDescent="0.25">
      <c r="A716" s="5" t="s">
        <v>72</v>
      </c>
      <c r="B716" s="5" t="str">
        <f>VLOOKUP(C716,'Correspondance DEP_REGION'!1:102,2,FALSE)</f>
        <v>OCCITANIE</v>
      </c>
      <c r="C716" s="5" t="s">
        <v>1486</v>
      </c>
      <c r="D716" s="6" t="s">
        <v>1487</v>
      </c>
      <c r="E716" s="6" t="s">
        <v>1494</v>
      </c>
      <c r="F716" s="6" t="s">
        <v>63</v>
      </c>
      <c r="G716" s="5" t="s">
        <v>1495</v>
      </c>
      <c r="H716" s="23">
        <v>26660007100010</v>
      </c>
      <c r="I716" s="5" t="s">
        <v>57</v>
      </c>
      <c r="J716" s="5"/>
      <c r="K716" s="5"/>
      <c r="L716" s="53">
        <f>VLOOKUP(H716,Feuil1!A2:Q837,5,TRUE)</f>
        <v>877</v>
      </c>
      <c r="M716" s="5">
        <f>VLOOKUP(H716,Feuil1!A2:Q837,6,TRUE)</f>
        <v>856</v>
      </c>
      <c r="N716" s="49">
        <f>VLOOKUP(H716,Feuil1!A2:Q837,7,TRUE)</f>
        <v>0.97609999999999997</v>
      </c>
      <c r="O716" s="7" t="str">
        <f>VLOOKUP(H716,Feuil1!A2:Q837,4,TRUE)</f>
        <v>1</v>
      </c>
      <c r="P716" s="7">
        <v>645</v>
      </c>
      <c r="Q716" s="7">
        <v>625</v>
      </c>
      <c r="R716" s="49">
        <f>VLOOKUP(H716,'Relevé T2_2019'!A2:G835,7,TRUE)</f>
        <v>0.9708</v>
      </c>
      <c r="S716" s="8">
        <v>0.968992248062015</v>
      </c>
      <c r="T716" s="8">
        <f>VLOOKUP(H716,'Relevé T4_2018'!A2:G835,7,TRUE)</f>
        <v>0.97993664202745512</v>
      </c>
      <c r="U716" s="8">
        <f t="shared" si="33"/>
        <v>-1.0944393965440113E-2</v>
      </c>
      <c r="V716" s="8">
        <f t="shared" si="34"/>
        <v>-3.8366420274551505E-3</v>
      </c>
      <c r="W716" s="7">
        <v>557</v>
      </c>
      <c r="X716" s="7">
        <f>VLOOKUP(H716,'Relevé T2_2019'!A2:L837,11,TRUE)</f>
        <v>461</v>
      </c>
      <c r="Y716" s="60">
        <f>VLOOKUP(H716,Feuil1!A2:Q837,11,TRUE)</f>
        <v>504</v>
      </c>
      <c r="Z716" s="60">
        <f t="shared" si="35"/>
        <v>1522</v>
      </c>
      <c r="AA716" s="14">
        <v>-0.10879999999999999</v>
      </c>
      <c r="AB716" s="14">
        <f>VLOOKUP(H716,'Relevé T2_2019'!A2:L837,12,TRUE)</f>
        <v>-0.42158092850000001</v>
      </c>
      <c r="AC716" s="56">
        <f>VLOOKUP(H716,Feuil1!A2:Q837,12,TRUE)</f>
        <v>-0.41121495327102803</v>
      </c>
    </row>
    <row r="717" spans="1:29" ht="27.6" x14ac:dyDescent="0.25">
      <c r="A717" s="5" t="s">
        <v>72</v>
      </c>
      <c r="B717" s="5" t="str">
        <f>VLOOKUP(C717,'Correspondance DEP_REGION'!1:102,2,FALSE)</f>
        <v>OCCITANIE</v>
      </c>
      <c r="C717" s="5" t="s">
        <v>1486</v>
      </c>
      <c r="D717" s="6" t="s">
        <v>1487</v>
      </c>
      <c r="E717" s="6" t="s">
        <v>1491</v>
      </c>
      <c r="F717" s="6" t="s">
        <v>1492</v>
      </c>
      <c r="G717" s="5" t="s">
        <v>1493</v>
      </c>
      <c r="H717" s="23">
        <v>26660002200013</v>
      </c>
      <c r="I717" s="5" t="s">
        <v>50</v>
      </c>
      <c r="J717" s="5" t="s">
        <v>19</v>
      </c>
      <c r="K717" s="5" t="s">
        <v>9</v>
      </c>
      <c r="L717" s="53">
        <f>VLOOKUP(H717,Feuil1!A2:Q837,5,TRUE)</f>
        <v>13899</v>
      </c>
      <c r="M717" s="5">
        <f>VLOOKUP(H717,Feuil1!A2:Q837,6,TRUE)</f>
        <v>13899</v>
      </c>
      <c r="N717" s="49">
        <f>VLOOKUP(H717,Feuil1!A2:Q837,7,TRUE)</f>
        <v>1</v>
      </c>
      <c r="O717" s="7" t="str">
        <f>VLOOKUP(H717,Feuil1!A2:Q837,4,TRUE)</f>
        <v>1</v>
      </c>
      <c r="P717" s="7">
        <v>6427</v>
      </c>
      <c r="Q717" s="7">
        <v>781</v>
      </c>
      <c r="R717" s="49">
        <f>VLOOKUP(H717,'Relevé T2_2019'!A2:G835,7,TRUE)</f>
        <v>0.1376</v>
      </c>
      <c r="S717" s="8">
        <v>0.12151859343395099</v>
      </c>
      <c r="T717" s="8">
        <f>VLOOKUP(H717,'Relevé T4_2018'!A2:G835,7,TRUE)</f>
        <v>7.2397360703812294E-2</v>
      </c>
      <c r="U717" s="8">
        <f t="shared" si="33"/>
        <v>4.91212327301387E-2</v>
      </c>
      <c r="V717" s="8">
        <f t="shared" si="34"/>
        <v>0.92760263929618769</v>
      </c>
      <c r="W717" s="7">
        <v>7790</v>
      </c>
      <c r="X717" s="7">
        <f>VLOOKUP(H717,'Relevé T2_2019'!A2:L837,11,TRUE)</f>
        <v>7361</v>
      </c>
      <c r="Y717" s="60">
        <f>VLOOKUP(H717,Feuil1!A2:Q837,11,TRUE)</f>
        <v>7815</v>
      </c>
      <c r="Z717" s="60">
        <f t="shared" si="35"/>
        <v>22966</v>
      </c>
      <c r="AA717" s="14">
        <v>8.9743918053777207</v>
      </c>
      <c r="AB717" s="14">
        <f>VLOOKUP(H717,'Relevé T2_2019'!A2:L837,12,TRUE)</f>
        <v>3.6266499056999999</v>
      </c>
      <c r="AC717" s="56">
        <f>VLOOKUP(H717,Feuil1!A2:Q837,12,TRUE)</f>
        <v>-0.43772933304554301</v>
      </c>
    </row>
    <row r="718" spans="1:29" x14ac:dyDescent="0.25">
      <c r="A718" s="5" t="s">
        <v>72</v>
      </c>
      <c r="B718" s="5" t="str">
        <f>VLOOKUP(C718,'Correspondance DEP_REGION'!1:102,2,FALSE)</f>
        <v>OCCITANIE</v>
      </c>
      <c r="C718" s="5" t="s">
        <v>1486</v>
      </c>
      <c r="D718" s="6" t="s">
        <v>1487</v>
      </c>
      <c r="E718" s="6" t="s">
        <v>1488</v>
      </c>
      <c r="F718" s="6" t="s">
        <v>1489</v>
      </c>
      <c r="G718" s="5" t="s">
        <v>1490</v>
      </c>
      <c r="H718" s="23">
        <v>26660001400010</v>
      </c>
      <c r="I718" s="5" t="s">
        <v>38</v>
      </c>
      <c r="J718" s="5" t="s">
        <v>19</v>
      </c>
      <c r="K718" s="5"/>
      <c r="L718" s="53">
        <f>VLOOKUP(H718,Feuil1!A2:Q837,5,TRUE)</f>
        <v>1454</v>
      </c>
      <c r="M718" s="5">
        <f>VLOOKUP(H718,Feuil1!A2:Q837,6,TRUE)</f>
        <v>0</v>
      </c>
      <c r="N718" s="49">
        <f>VLOOKUP(H718,Feuil1!A2:Q837,7,TRUE)</f>
        <v>0</v>
      </c>
      <c r="O718" s="7" t="str">
        <f>VLOOKUP(H718,Feuil1!A2:Q837,4,TRUE)</f>
        <v>0</v>
      </c>
      <c r="P718" s="7">
        <v>612</v>
      </c>
      <c r="Q718" s="7">
        <v>0</v>
      </c>
      <c r="R718" s="49">
        <f>VLOOKUP(H718,'Relevé T2_2019'!A2:G835,7,TRUE)</f>
        <v>0</v>
      </c>
      <c r="S718" s="8">
        <v>0</v>
      </c>
      <c r="T718" s="8">
        <f>VLOOKUP(H718,'Relevé T4_2018'!A2:G835,7,TRUE)</f>
        <v>0</v>
      </c>
      <c r="U718" s="8">
        <f t="shared" si="33"/>
        <v>0</v>
      </c>
      <c r="V718" s="8">
        <f t="shared" si="34"/>
        <v>0</v>
      </c>
      <c r="W718" s="7">
        <v>656</v>
      </c>
      <c r="X718" s="7">
        <f>VLOOKUP(H718,'Relevé T2_2019'!A2:L837,11,TRUE)</f>
        <v>562</v>
      </c>
      <c r="Y718" s="60">
        <f>VLOOKUP(H718,Feuil1!A2:Q837,11,TRUE)</f>
        <v>633</v>
      </c>
      <c r="Z718" s="60">
        <f t="shared" si="35"/>
        <v>1851</v>
      </c>
      <c r="AA718" s="14">
        <v>655</v>
      </c>
      <c r="AB718" s="14">
        <f>VLOOKUP(H718,'Relevé T2_2019'!A2:L837,12,TRUE)</f>
        <v>561</v>
      </c>
      <c r="AC718" s="56">
        <f>VLOOKUP(H718,Feuil1!A2:Q837,12,TRUE)</f>
        <v>633</v>
      </c>
    </row>
    <row r="719" spans="1:29" x14ac:dyDescent="0.25">
      <c r="A719" s="5" t="s">
        <v>72</v>
      </c>
      <c r="B719" s="5" t="str">
        <f>VLOOKUP(C719,'Correspondance DEP_REGION'!1:102,2,FALSE)</f>
        <v>OCCITANIE</v>
      </c>
      <c r="C719" s="5" t="s">
        <v>1751</v>
      </c>
      <c r="D719" s="6" t="s">
        <v>1752</v>
      </c>
      <c r="E719" s="6" t="s">
        <v>1753</v>
      </c>
      <c r="F719" s="6" t="s">
        <v>1653</v>
      </c>
      <c r="G719" s="5" t="s">
        <v>1754</v>
      </c>
      <c r="H719" s="23">
        <v>26810001300013</v>
      </c>
      <c r="I719" s="5" t="s">
        <v>50</v>
      </c>
      <c r="J719" s="5" t="s">
        <v>19</v>
      </c>
      <c r="K719" s="5"/>
      <c r="L719" s="53">
        <f>VLOOKUP(H719,Feuil1!A2:Q837,5,TRUE)</f>
        <v>5423</v>
      </c>
      <c r="M719" s="5">
        <f>VLOOKUP(H719,Feuil1!A2:Q837,6,TRUE)</f>
        <v>5421</v>
      </c>
      <c r="N719" s="49">
        <f>VLOOKUP(H719,Feuil1!A2:Q837,7,TRUE)</f>
        <v>0.99960000000000004</v>
      </c>
      <c r="O719" s="7" t="str">
        <f>VLOOKUP(H719,Feuil1!A2:Q837,4,TRUE)</f>
        <v>1</v>
      </c>
      <c r="P719" s="7">
        <v>3623</v>
      </c>
      <c r="Q719" s="7">
        <v>3621</v>
      </c>
      <c r="R719" s="49">
        <f>VLOOKUP(H719,'Relevé T2_2019'!A2:G835,7,TRUE)</f>
        <v>0.99950000000000006</v>
      </c>
      <c r="S719" s="8">
        <v>0.99944797129450702</v>
      </c>
      <c r="T719" s="8">
        <f>VLOOKUP(H719,'Relevé T4_2018'!A2:G835,7,TRUE)</f>
        <v>0.99851698057244609</v>
      </c>
      <c r="U719" s="8">
        <f t="shared" si="33"/>
        <v>9.3099072206093147E-4</v>
      </c>
      <c r="V719" s="8">
        <f t="shared" si="34"/>
        <v>1.0830194275539551E-3</v>
      </c>
      <c r="W719" s="7">
        <v>3535</v>
      </c>
      <c r="X719" s="7">
        <f>VLOOKUP(H719,'Relevé T2_2019'!A2:L837,11,TRUE)</f>
        <v>3145</v>
      </c>
      <c r="Y719" s="60">
        <f>VLOOKUP(H719,Feuil1!A2:Q837,11,TRUE)</f>
        <v>3194</v>
      </c>
      <c r="Z719" s="60">
        <f t="shared" si="35"/>
        <v>9874</v>
      </c>
      <c r="AA719" s="14">
        <v>-2.3750345208505899E-2</v>
      </c>
      <c r="AB719" s="14">
        <f>VLOOKUP(H719,'Relevé T2_2019'!A2:L837,12,TRUE)</f>
        <v>-0.45597647470000002</v>
      </c>
      <c r="AC719" s="56">
        <f>VLOOKUP(H719,Feuil1!A2:Q837,12,TRUE)</f>
        <v>-0.41080981368751202</v>
      </c>
    </row>
    <row r="720" spans="1:29" x14ac:dyDescent="0.25">
      <c r="A720" s="5" t="s">
        <v>72</v>
      </c>
      <c r="B720" s="5" t="str">
        <f>VLOOKUP(C720,'Correspondance DEP_REGION'!1:102,2,FALSE)</f>
        <v>OCCITANIE</v>
      </c>
      <c r="C720" s="5" t="s">
        <v>1751</v>
      </c>
      <c r="D720" s="6" t="s">
        <v>1752</v>
      </c>
      <c r="E720" s="6" t="s">
        <v>1757</v>
      </c>
      <c r="F720" s="6" t="s">
        <v>63</v>
      </c>
      <c r="G720" s="5" t="s">
        <v>1758</v>
      </c>
      <c r="H720" s="23">
        <v>26810006200069</v>
      </c>
      <c r="I720" s="5" t="s">
        <v>50</v>
      </c>
      <c r="J720" s="5"/>
      <c r="K720" s="5"/>
      <c r="L720" s="53">
        <f>VLOOKUP(H720,Feuil1!A2:Q837,5,TRUE)</f>
        <v>870</v>
      </c>
      <c r="M720" s="5">
        <f>VLOOKUP(H720,Feuil1!A2:Q837,6,TRUE)</f>
        <v>868</v>
      </c>
      <c r="N720" s="49">
        <f>VLOOKUP(H720,Feuil1!A2:Q837,7,TRUE)</f>
        <v>0.99770000000000003</v>
      </c>
      <c r="O720" s="7" t="str">
        <f>VLOOKUP(H720,Feuil1!A2:Q837,4,TRUE)</f>
        <v>1</v>
      </c>
      <c r="P720" s="7">
        <v>655</v>
      </c>
      <c r="Q720" s="7">
        <v>654</v>
      </c>
      <c r="R720" s="49">
        <f>VLOOKUP(H720,'Relevé T2_2019'!A2:G835,7,TRUE)</f>
        <v>1</v>
      </c>
      <c r="S720" s="8">
        <v>0.99847328244274802</v>
      </c>
      <c r="T720" s="8">
        <f>VLOOKUP(H720,'Relevé T4_2018'!A2:G835,7,TRUE)</f>
        <v>0.99265605875152996</v>
      </c>
      <c r="U720" s="8">
        <f t="shared" si="33"/>
        <v>5.8172236912180653E-3</v>
      </c>
      <c r="V720" s="8">
        <f t="shared" si="34"/>
        <v>5.0439412484700741E-3</v>
      </c>
      <c r="W720" s="7">
        <v>361</v>
      </c>
      <c r="X720" s="7">
        <f>VLOOKUP(H720,'Relevé T2_2019'!A2:L837,11,TRUE)</f>
        <v>234</v>
      </c>
      <c r="Y720" s="60">
        <f>VLOOKUP(H720,Feuil1!A2:Q837,11,TRUE)</f>
        <v>305</v>
      </c>
      <c r="Z720" s="60">
        <f t="shared" si="35"/>
        <v>900</v>
      </c>
      <c r="AA720" s="14">
        <v>-0.44801223241590199</v>
      </c>
      <c r="AB720" s="14">
        <f>VLOOKUP(H720,'Relevé T2_2019'!A2:L837,12,TRUE)</f>
        <v>-0.73041474650000004</v>
      </c>
      <c r="AC720" s="56">
        <f>VLOOKUP(H720,Feuil1!A2:Q837,12,TRUE)</f>
        <v>-0.64861751152073699</v>
      </c>
    </row>
    <row r="721" spans="1:29" x14ac:dyDescent="0.25">
      <c r="A721" s="5" t="s">
        <v>72</v>
      </c>
      <c r="B721" s="5" t="str">
        <f>VLOOKUP(C721,'Correspondance DEP_REGION'!1:102,2,FALSE)</f>
        <v>OCCITANIE</v>
      </c>
      <c r="C721" s="5" t="s">
        <v>1751</v>
      </c>
      <c r="D721" s="6" t="s">
        <v>1752</v>
      </c>
      <c r="E721" s="6" t="s">
        <v>1759</v>
      </c>
      <c r="F721" s="6" t="s">
        <v>1249</v>
      </c>
      <c r="G721" s="5" t="s">
        <v>1760</v>
      </c>
      <c r="H721" s="23">
        <v>26810008800015</v>
      </c>
      <c r="I721" s="5" t="s">
        <v>50</v>
      </c>
      <c r="J721" s="5" t="s">
        <v>19</v>
      </c>
      <c r="K721" s="5"/>
      <c r="L721" s="53">
        <f>VLOOKUP(H721,Feuil1!A2:Q837,5,TRUE)</f>
        <v>2227</v>
      </c>
      <c r="M721" s="5">
        <f>VLOOKUP(H721,Feuil1!A2:Q837,6,TRUE)</f>
        <v>504</v>
      </c>
      <c r="N721" s="49">
        <f>VLOOKUP(H721,Feuil1!A2:Q837,7,TRUE)</f>
        <v>0.2263</v>
      </c>
      <c r="O721" s="7" t="str">
        <f>VLOOKUP(H721,Feuil1!A2:Q837,4,TRUE)</f>
        <v>0</v>
      </c>
      <c r="P721" s="7">
        <v>1816</v>
      </c>
      <c r="Q721" s="7">
        <v>533</v>
      </c>
      <c r="R721" s="49">
        <f>VLOOKUP(H721,'Relevé T2_2019'!A2:G835,7,TRUE)</f>
        <v>0.22459999999999999</v>
      </c>
      <c r="S721" s="8">
        <v>0.29350220264317201</v>
      </c>
      <c r="T721" s="8">
        <f>VLOOKUP(H721,'Relevé T4_2018'!A2:G835,7,TRUE)</f>
        <v>0.18050541516245502</v>
      </c>
      <c r="U721" s="8">
        <f t="shared" si="33"/>
        <v>0.11299678748071698</v>
      </c>
      <c r="V721" s="8">
        <f t="shared" si="34"/>
        <v>4.5794584837544977E-2</v>
      </c>
      <c r="W721" s="7">
        <v>1698</v>
      </c>
      <c r="X721" s="7">
        <f>VLOOKUP(H721,'Relevé T2_2019'!A2:L837,11,TRUE)</f>
        <v>1480</v>
      </c>
      <c r="Y721" s="60">
        <f>VLOOKUP(H721,Feuil1!A2:Q837,11,TRUE)</f>
        <v>1497</v>
      </c>
      <c r="Z721" s="60">
        <f t="shared" si="35"/>
        <v>4675</v>
      </c>
      <c r="AA721" s="14">
        <v>2.18574108818011</v>
      </c>
      <c r="AB721" s="14">
        <f>VLOOKUP(H721,'Relevé T2_2019'!A2:L837,12,TRUE)</f>
        <v>1.7767354597</v>
      </c>
      <c r="AC721" s="56">
        <f>VLOOKUP(H721,Feuil1!A2:Q837,12,TRUE)</f>
        <v>1.9702380952381</v>
      </c>
    </row>
    <row r="722" spans="1:29" x14ac:dyDescent="0.25">
      <c r="A722" s="5" t="s">
        <v>72</v>
      </c>
      <c r="B722" s="5" t="str">
        <f>VLOOKUP(C722,'Correspondance DEP_REGION'!1:102,2,FALSE)</f>
        <v>OCCITANIE</v>
      </c>
      <c r="C722" s="5" t="s">
        <v>1751</v>
      </c>
      <c r="D722" s="6" t="s">
        <v>1752</v>
      </c>
      <c r="E722" s="6" t="s">
        <v>1753</v>
      </c>
      <c r="F722" s="6" t="s">
        <v>202</v>
      </c>
      <c r="G722" s="5" t="s">
        <v>1761</v>
      </c>
      <c r="H722" s="23">
        <v>26810014600011</v>
      </c>
      <c r="I722" s="5" t="s">
        <v>50</v>
      </c>
      <c r="J722" s="5" t="s">
        <v>19</v>
      </c>
      <c r="K722" s="5"/>
      <c r="L722" s="53">
        <f>VLOOKUP(H722,Feuil1!A2:Q837,5,TRUE)</f>
        <v>1390</v>
      </c>
      <c r="M722" s="5">
        <f>VLOOKUP(H722,Feuil1!A2:Q837,6,TRUE)</f>
        <v>240</v>
      </c>
      <c r="N722" s="49">
        <f>VLOOKUP(H722,Feuil1!A2:Q837,7,TRUE)</f>
        <v>0.17269999999999999</v>
      </c>
      <c r="O722" s="7" t="str">
        <f>VLOOKUP(H722,Feuil1!A2:Q837,4,TRUE)</f>
        <v>0</v>
      </c>
      <c r="P722" s="7">
        <v>979</v>
      </c>
      <c r="Q722" s="7">
        <v>260</v>
      </c>
      <c r="R722" s="49">
        <f>VLOOKUP(H722,'Relevé T2_2019'!A2:G835,7,TRUE)</f>
        <v>0.21290000000000001</v>
      </c>
      <c r="S722" s="8">
        <v>0.26557711950970397</v>
      </c>
      <c r="T722" s="8">
        <f>VLOOKUP(H722,'Relevé T4_2018'!A2:G835,7,TRUE)</f>
        <v>0.18569553805774303</v>
      </c>
      <c r="U722" s="8">
        <f t="shared" si="33"/>
        <v>7.9881581451960948E-2</v>
      </c>
      <c r="V722" s="8">
        <f t="shared" si="34"/>
        <v>-1.2995538057743033E-2</v>
      </c>
      <c r="W722" s="7">
        <v>905</v>
      </c>
      <c r="X722" s="7">
        <f>VLOOKUP(H722,'Relevé T2_2019'!A2:L837,11,TRUE)</f>
        <v>751</v>
      </c>
      <c r="Y722" s="60">
        <f>VLOOKUP(H722,Feuil1!A2:Q837,11,TRUE)</f>
        <v>731</v>
      </c>
      <c r="Z722" s="60">
        <f t="shared" si="35"/>
        <v>2387</v>
      </c>
      <c r="AA722" s="14">
        <v>2.4807692307692299</v>
      </c>
      <c r="AB722" s="14">
        <f>VLOOKUP(H722,'Relevé T2_2019'!A2:L837,12,TRUE)</f>
        <v>1.9920318724999999</v>
      </c>
      <c r="AC722" s="56">
        <f>VLOOKUP(H722,Feuil1!A2:Q837,12,TRUE)</f>
        <v>2.0458333333333298</v>
      </c>
    </row>
    <row r="723" spans="1:29" x14ac:dyDescent="0.25">
      <c r="A723" s="5" t="s">
        <v>72</v>
      </c>
      <c r="B723" s="5" t="str">
        <f>VLOOKUP(C723,'Correspondance DEP_REGION'!1:102,2,FALSE)</f>
        <v>OCCITANIE</v>
      </c>
      <c r="C723" s="5" t="s">
        <v>1751</v>
      </c>
      <c r="D723" s="6" t="s">
        <v>1752</v>
      </c>
      <c r="E723" s="6" t="s">
        <v>1755</v>
      </c>
      <c r="F723" s="6" t="s">
        <v>1293</v>
      </c>
      <c r="G723" s="5" t="s">
        <v>1756</v>
      </c>
      <c r="H723" s="23">
        <v>26810005400181</v>
      </c>
      <c r="I723" s="5" t="s">
        <v>50</v>
      </c>
      <c r="J723" s="5" t="s">
        <v>19</v>
      </c>
      <c r="K723" s="5" t="s">
        <v>9</v>
      </c>
      <c r="L723" s="53">
        <f>VLOOKUP(H723,Feuil1!A2:Q837,5,TRUE)</f>
        <v>6099</v>
      </c>
      <c r="M723" s="5">
        <f>VLOOKUP(H723,Feuil1!A2:Q837,6,TRUE)</f>
        <v>1551</v>
      </c>
      <c r="N723" s="49">
        <f>VLOOKUP(H723,Feuil1!A2:Q837,7,TRUE)</f>
        <v>0.25430000000000003</v>
      </c>
      <c r="O723" s="7" t="str">
        <f>VLOOKUP(H723,Feuil1!A2:Q837,4,TRUE)</f>
        <v>1</v>
      </c>
      <c r="P723" s="7">
        <v>2687</v>
      </c>
      <c r="Q723" s="7">
        <v>532</v>
      </c>
      <c r="R723" s="49">
        <f>VLOOKUP(H723,'Relevé T2_2019'!A2:G835,7,TRUE)</f>
        <v>0.10150000000000001</v>
      </c>
      <c r="S723" s="8">
        <v>0.19799032378116899</v>
      </c>
      <c r="T723" s="8">
        <f>VLOOKUP(H723,'Relevé T4_2018'!A2:G835,7,TRUE)</f>
        <v>0.11939492166396501</v>
      </c>
      <c r="U723" s="8">
        <f t="shared" si="33"/>
        <v>7.8595402117203977E-2</v>
      </c>
      <c r="V723" s="8">
        <f t="shared" si="34"/>
        <v>0.13490507833603502</v>
      </c>
      <c r="W723" s="7">
        <v>4412</v>
      </c>
      <c r="X723" s="7">
        <f>VLOOKUP(H723,'Relevé T2_2019'!A2:L837,11,TRUE)</f>
        <v>3944</v>
      </c>
      <c r="Y723" s="60">
        <f>VLOOKUP(H723,Feuil1!A2:Q837,11,TRUE)</f>
        <v>4147</v>
      </c>
      <c r="Z723" s="60">
        <f t="shared" si="35"/>
        <v>12503</v>
      </c>
      <c r="AA723" s="14">
        <v>7.2932330827067702</v>
      </c>
      <c r="AB723" s="14">
        <f>VLOOKUP(H723,'Relevé T2_2019'!A2:L837,12,TRUE)</f>
        <v>4.9219219219000001</v>
      </c>
      <c r="AC723" s="56">
        <f>VLOOKUP(H723,Feuil1!A2:Q837,12,TRUE)</f>
        <v>1.67375886524823</v>
      </c>
    </row>
    <row r="724" spans="1:29" ht="27.6" x14ac:dyDescent="0.25">
      <c r="A724" s="5" t="s">
        <v>72</v>
      </c>
      <c r="B724" s="5" t="str">
        <f>VLOOKUP(C724,'Correspondance DEP_REGION'!1:102,2,FALSE)</f>
        <v>OCCITANIE</v>
      </c>
      <c r="C724" s="5" t="s">
        <v>139</v>
      </c>
      <c r="D724" s="6" t="s">
        <v>140</v>
      </c>
      <c r="E724" s="6" t="s">
        <v>1766</v>
      </c>
      <c r="F724" s="6" t="s">
        <v>648</v>
      </c>
      <c r="G724" s="5" t="s">
        <v>1767</v>
      </c>
      <c r="H724" s="23">
        <v>26820010200013</v>
      </c>
      <c r="I724" s="5" t="s">
        <v>50</v>
      </c>
      <c r="J724" s="5"/>
      <c r="K724" s="5"/>
      <c r="L724" s="53">
        <f>VLOOKUP(H724,Feuil1!A2:Q837,5,TRUE)</f>
        <v>1032</v>
      </c>
      <c r="M724" s="5">
        <f>VLOOKUP(H724,Feuil1!A2:Q837,6,TRUE)</f>
        <v>1031</v>
      </c>
      <c r="N724" s="49">
        <f>VLOOKUP(H724,Feuil1!A2:Q837,7,TRUE)</f>
        <v>0.999</v>
      </c>
      <c r="O724" s="7" t="str">
        <f>VLOOKUP(H724,Feuil1!A2:Q837,4,TRUE)</f>
        <v>1</v>
      </c>
      <c r="P724" s="7">
        <v>803</v>
      </c>
      <c r="Q724" s="7">
        <v>802</v>
      </c>
      <c r="R724" s="49">
        <f>VLOOKUP(H724,'Relevé T2_2019'!A2:G835,7,TRUE)</f>
        <v>0.99919999999999998</v>
      </c>
      <c r="S724" s="8">
        <v>0.99875466998754703</v>
      </c>
      <c r="T724" s="8">
        <f>VLOOKUP(H724,'Relevé T4_2018'!A2:G835,7,TRUE)</f>
        <v>0.99924069855732711</v>
      </c>
      <c r="U724" s="8">
        <f t="shared" si="33"/>
        <v>-4.8602856978008369E-4</v>
      </c>
      <c r="V724" s="8">
        <f t="shared" si="34"/>
        <v>-2.4069855732711254E-4</v>
      </c>
      <c r="W724" s="7">
        <v>914</v>
      </c>
      <c r="X724" s="7">
        <f>VLOOKUP(H724,'Relevé T2_2019'!A2:L837,11,TRUE)</f>
        <v>826</v>
      </c>
      <c r="Y724" s="60">
        <f>VLOOKUP(H724,Feuil1!A2:Q837,11,TRUE)</f>
        <v>798</v>
      </c>
      <c r="Z724" s="60">
        <f t="shared" si="35"/>
        <v>2538</v>
      </c>
      <c r="AA724" s="14">
        <v>0.13965087281795499</v>
      </c>
      <c r="AB724" s="14">
        <f>VLOOKUP(H724,'Relevé T2_2019'!A2:L837,12,TRUE)</f>
        <v>-0.30471380469999998</v>
      </c>
      <c r="AC724" s="56">
        <f>VLOOKUP(H724,Feuil1!A2:Q837,12,TRUE)</f>
        <v>-0.22599418040737199</v>
      </c>
    </row>
    <row r="725" spans="1:29" x14ac:dyDescent="0.25">
      <c r="A725" s="5" t="s">
        <v>72</v>
      </c>
      <c r="B725" s="5" t="str">
        <f>VLOOKUP(C725,'Correspondance DEP_REGION'!1:102,2,FALSE)</f>
        <v>OCCITANIE</v>
      </c>
      <c r="C725" s="5" t="s">
        <v>139</v>
      </c>
      <c r="D725" s="6" t="s">
        <v>140</v>
      </c>
      <c r="E725" s="6" t="s">
        <v>1762</v>
      </c>
      <c r="F725" s="6" t="s">
        <v>63</v>
      </c>
      <c r="G725" s="5" t="s">
        <v>1763</v>
      </c>
      <c r="H725" s="23">
        <v>26820003700011</v>
      </c>
      <c r="I725" s="5" t="s">
        <v>50</v>
      </c>
      <c r="J725" s="5"/>
      <c r="K725" s="5"/>
      <c r="L725" s="53">
        <f>VLOOKUP(H725,Feuil1!A2:Q837,5,TRUE)</f>
        <v>997</v>
      </c>
      <c r="M725" s="5">
        <f>VLOOKUP(H725,Feuil1!A2:Q837,6,TRUE)</f>
        <v>997</v>
      </c>
      <c r="N725" s="49">
        <f>VLOOKUP(H725,Feuil1!A2:Q837,7,TRUE)</f>
        <v>1</v>
      </c>
      <c r="O725" s="7" t="str">
        <f>VLOOKUP(H725,Feuil1!A2:Q837,4,TRUE)</f>
        <v>1</v>
      </c>
      <c r="P725" s="7">
        <v>771</v>
      </c>
      <c r="Q725" s="7">
        <v>769</v>
      </c>
      <c r="R725" s="49">
        <f>VLOOKUP(H725,'Relevé T2_2019'!A2:G835,7,TRUE)</f>
        <v>0.99880000000000002</v>
      </c>
      <c r="S725" s="8">
        <v>0.99740596627756195</v>
      </c>
      <c r="T725" s="8">
        <f>VLOOKUP(H725,'Relevé T4_2018'!A2:G835,7,TRUE)</f>
        <v>1</v>
      </c>
      <c r="U725" s="8">
        <f t="shared" si="33"/>
        <v>-2.5940337224380494E-3</v>
      </c>
      <c r="V725" s="8">
        <f t="shared" si="34"/>
        <v>0</v>
      </c>
      <c r="W725" s="7">
        <v>733</v>
      </c>
      <c r="X725" s="7">
        <f>VLOOKUP(H725,'Relevé T2_2019'!A2:L837,11,TRUE)</f>
        <v>824</v>
      </c>
      <c r="Y725" s="60">
        <f>VLOOKUP(H725,Feuil1!A2:Q837,11,TRUE)</f>
        <v>843</v>
      </c>
      <c r="Z725" s="60">
        <f t="shared" si="35"/>
        <v>2400</v>
      </c>
      <c r="AA725" s="14">
        <v>-4.6814044213264003E-2</v>
      </c>
      <c r="AB725" s="14">
        <f>VLOOKUP(H725,'Relevé T2_2019'!A2:L837,12,TRUE)</f>
        <v>-1.7878426699999998E-2</v>
      </c>
      <c r="AC725" s="56">
        <f>VLOOKUP(H725,Feuil1!A2:Q837,12,TRUE)</f>
        <v>-0.154463390170512</v>
      </c>
    </row>
    <row r="726" spans="1:29" x14ac:dyDescent="0.25">
      <c r="A726" s="5" t="s">
        <v>72</v>
      </c>
      <c r="B726" s="5" t="str">
        <f>VLOOKUP(C726,'Correspondance DEP_REGION'!1:102,2,FALSE)</f>
        <v>OCCITANIE</v>
      </c>
      <c r="C726" s="5" t="s">
        <v>139</v>
      </c>
      <c r="D726" s="6" t="s">
        <v>140</v>
      </c>
      <c r="E726" s="6" t="s">
        <v>141</v>
      </c>
      <c r="F726" s="6" t="s">
        <v>142</v>
      </c>
      <c r="G726" s="5" t="s">
        <v>143</v>
      </c>
      <c r="H726" s="23">
        <v>20002802500019</v>
      </c>
      <c r="I726" s="5" t="s">
        <v>65</v>
      </c>
      <c r="J726" s="5"/>
      <c r="K726" s="5"/>
      <c r="L726" s="53">
        <f>VLOOKUP(H726,Feuil1!A2:Q837,5,TRUE)</f>
        <v>1301</v>
      </c>
      <c r="M726" s="5">
        <f>VLOOKUP(H726,Feuil1!A2:Q837,6,TRUE)</f>
        <v>1254</v>
      </c>
      <c r="N726" s="49">
        <f>VLOOKUP(H726,Feuil1!A2:Q837,7,TRUE)</f>
        <v>0.96389999999999998</v>
      </c>
      <c r="O726" s="7" t="str">
        <f>VLOOKUP(H726,Feuil1!A2:Q837,4,TRUE)</f>
        <v>1</v>
      </c>
      <c r="P726" s="7">
        <v>1309</v>
      </c>
      <c r="Q726" s="7">
        <v>1268</v>
      </c>
      <c r="R726" s="49">
        <f>VLOOKUP(H726,'Relevé T2_2019'!A2:G835,7,TRUE)</f>
        <v>0.97829999999999995</v>
      </c>
      <c r="S726" s="8">
        <v>0.96867838044308596</v>
      </c>
      <c r="T726" s="8">
        <f>VLOOKUP(H726,'Relevé T4_2018'!A2:G835,7,TRUE)</f>
        <v>1</v>
      </c>
      <c r="U726" s="8">
        <f t="shared" si="33"/>
        <v>-3.1321619556914038E-2</v>
      </c>
      <c r="V726" s="8">
        <f t="shared" si="34"/>
        <v>-3.6100000000000021E-2</v>
      </c>
      <c r="W726" s="7">
        <v>920</v>
      </c>
      <c r="X726" s="7">
        <f>VLOOKUP(H726,'Relevé T2_2019'!A2:L837,11,TRUE)</f>
        <v>786</v>
      </c>
      <c r="Y726" s="60">
        <f>VLOOKUP(H726,Feuil1!A2:Q837,11,TRUE)</f>
        <v>893</v>
      </c>
      <c r="Z726" s="60">
        <f t="shared" si="35"/>
        <v>2599</v>
      </c>
      <c r="AA726" s="14">
        <v>-0.27444794952681401</v>
      </c>
      <c r="AB726" s="14">
        <f>VLOOKUP(H726,'Relevé T2_2019'!A2:L837,12,TRUE)</f>
        <v>-0.4182087343</v>
      </c>
      <c r="AC726" s="56">
        <f>VLOOKUP(H726,Feuil1!A2:Q837,12,TRUE)</f>
        <v>-0.28787878787878801</v>
      </c>
    </row>
    <row r="727" spans="1:29" ht="27.6" x14ac:dyDescent="0.25">
      <c r="A727" s="5" t="s">
        <v>72</v>
      </c>
      <c r="B727" s="5" t="str">
        <f>VLOOKUP(C727,'Correspondance DEP_REGION'!1:102,2,FALSE)</f>
        <v>OCCITANIE</v>
      </c>
      <c r="C727" s="5" t="s">
        <v>139</v>
      </c>
      <c r="D727" s="6" t="s">
        <v>140</v>
      </c>
      <c r="E727" s="6" t="s">
        <v>1764</v>
      </c>
      <c r="F727" s="6" t="s">
        <v>251</v>
      </c>
      <c r="G727" s="5" t="s">
        <v>1765</v>
      </c>
      <c r="H727" s="23">
        <v>26820007800015</v>
      </c>
      <c r="I727" s="5" t="s">
        <v>18</v>
      </c>
      <c r="J727" s="5" t="s">
        <v>19</v>
      </c>
      <c r="K727" s="5" t="s">
        <v>9</v>
      </c>
      <c r="L727" s="53">
        <f>VLOOKUP(H727,Feuil1!A2:Q837,5,TRUE)</f>
        <v>7664</v>
      </c>
      <c r="M727" s="5">
        <f>VLOOKUP(H727,Feuil1!A2:Q837,6,TRUE)</f>
        <v>6660</v>
      </c>
      <c r="N727" s="49">
        <f>VLOOKUP(H727,Feuil1!A2:Q837,7,TRUE)</f>
        <v>0.86899999999999999</v>
      </c>
      <c r="O727" s="7" t="str">
        <f>VLOOKUP(H727,Feuil1!A2:Q837,4,TRUE)</f>
        <v>1</v>
      </c>
      <c r="P727" s="7">
        <v>3771</v>
      </c>
      <c r="Q727" s="7">
        <v>2764</v>
      </c>
      <c r="R727" s="49">
        <f>VLOOKUP(H727,'Relevé T2_2019'!A2:G835,7,TRUE)</f>
        <v>0.871</v>
      </c>
      <c r="S727" s="8">
        <v>0.73296207902413202</v>
      </c>
      <c r="T727" s="8">
        <f>VLOOKUP(H727,'Relevé T4_2018'!A2:G835,7,TRUE)</f>
        <v>1.2391573729863702E-4</v>
      </c>
      <c r="U727" s="8">
        <f t="shared" si="33"/>
        <v>0.73283816328683338</v>
      </c>
      <c r="V727" s="8">
        <f t="shared" si="34"/>
        <v>0.86887608426270135</v>
      </c>
      <c r="W727" s="7">
        <v>4638</v>
      </c>
      <c r="X727" s="7">
        <f>VLOOKUP(H727,'Relevé T2_2019'!A2:L837,11,TRUE)</f>
        <v>3907</v>
      </c>
      <c r="Y727" s="60">
        <f>VLOOKUP(H727,Feuil1!A2:Q837,11,TRUE)</f>
        <v>3641</v>
      </c>
      <c r="Z727" s="60">
        <f t="shared" si="35"/>
        <v>12186</v>
      </c>
      <c r="AA727" s="14">
        <v>0.67800289435600603</v>
      </c>
      <c r="AB727" s="14">
        <f>VLOOKUP(H727,'Relevé T2_2019'!A2:L837,12,TRUE)</f>
        <v>-0.44987327510000003</v>
      </c>
      <c r="AC727" s="56">
        <f>VLOOKUP(H727,Feuil1!A2:Q837,12,TRUE)</f>
        <v>-0.45330330330330298</v>
      </c>
    </row>
    <row r="728" spans="1:29" x14ac:dyDescent="0.25">
      <c r="A728" s="5" t="s">
        <v>72</v>
      </c>
      <c r="B728" s="5" t="str">
        <f>VLOOKUP(C728,'Correspondance DEP_REGION'!1:102,2,FALSE)</f>
        <v>OCCITANIE</v>
      </c>
      <c r="C728" s="5" t="s">
        <v>139</v>
      </c>
      <c r="D728" s="6" t="s">
        <v>140</v>
      </c>
      <c r="E728" s="6" t="s">
        <v>1764</v>
      </c>
      <c r="F728" s="6" t="s">
        <v>1436</v>
      </c>
      <c r="G728" s="5" t="s">
        <v>1768</v>
      </c>
      <c r="H728" s="23">
        <v>26820016900012</v>
      </c>
      <c r="I728" s="5" t="s">
        <v>18</v>
      </c>
      <c r="J728" s="5" t="s">
        <v>19</v>
      </c>
      <c r="K728" s="5"/>
      <c r="L728" s="53">
        <f>VLOOKUP(H728,Feuil1!A2:Q837,5,TRUE)</f>
        <v>2726</v>
      </c>
      <c r="M728" s="5">
        <f>VLOOKUP(H728,Feuil1!A2:Q837,6,TRUE)</f>
        <v>2362</v>
      </c>
      <c r="N728" s="49">
        <f>VLOOKUP(H728,Feuil1!A2:Q837,7,TRUE)</f>
        <v>0.86650000000000005</v>
      </c>
      <c r="O728" s="7" t="str">
        <f>VLOOKUP(H728,Feuil1!A2:Q837,4,TRUE)</f>
        <v>1</v>
      </c>
      <c r="P728" s="7">
        <v>1524</v>
      </c>
      <c r="Q728" s="7">
        <v>1098</v>
      </c>
      <c r="R728" s="49">
        <f>VLOOKUP(H728,'Relevé T2_2019'!A2:G835,7,TRUE)</f>
        <v>0.85340000000000005</v>
      </c>
      <c r="S728" s="8">
        <v>0.72047244094488205</v>
      </c>
      <c r="T728" s="8">
        <f>VLOOKUP(H728,'Relevé T4_2018'!A2:G835,7,TRUE)</f>
        <v>0</v>
      </c>
      <c r="U728" s="8">
        <f t="shared" si="33"/>
        <v>0.72047244094488205</v>
      </c>
      <c r="V728" s="8">
        <f t="shared" si="34"/>
        <v>0.86650000000000005</v>
      </c>
      <c r="W728" s="7">
        <v>2275</v>
      </c>
      <c r="X728" s="7">
        <f>VLOOKUP(H728,'Relevé T2_2019'!A2:L837,11,TRUE)</f>
        <v>2053</v>
      </c>
      <c r="Y728" s="60">
        <f>VLOOKUP(H728,Feuil1!A2:Q837,11,TRUE)</f>
        <v>2216</v>
      </c>
      <c r="Z728" s="60">
        <f t="shared" si="35"/>
        <v>6544</v>
      </c>
      <c r="AA728" s="14">
        <v>1.07194899817851</v>
      </c>
      <c r="AB728" s="14">
        <f>VLOOKUP(H728,'Relevé T2_2019'!A2:L837,12,TRUE)</f>
        <v>-0.210991545</v>
      </c>
      <c r="AC728" s="56">
        <f>VLOOKUP(H728,Feuil1!A2:Q837,12,TRUE)</f>
        <v>-6.1812023708721402E-2</v>
      </c>
    </row>
    <row r="729" spans="1:29" x14ac:dyDescent="0.25">
      <c r="A729" s="5" t="s">
        <v>100</v>
      </c>
      <c r="B729" s="5" t="str">
        <f>VLOOKUP(C729,'Correspondance DEP_REGION'!1:102,2,FALSE)</f>
        <v>PAYS DE LA LOIRE</v>
      </c>
      <c r="C729" s="5" t="s">
        <v>234</v>
      </c>
      <c r="D729" s="6" t="s">
        <v>235</v>
      </c>
      <c r="E729" s="6" t="s">
        <v>1076</v>
      </c>
      <c r="F729" s="6" t="s">
        <v>488</v>
      </c>
      <c r="G729" s="5" t="s">
        <v>1077</v>
      </c>
      <c r="H729" s="23">
        <v>26440029200019</v>
      </c>
      <c r="I729" s="5" t="s">
        <v>65</v>
      </c>
      <c r="J729" s="5"/>
      <c r="K729" s="5"/>
      <c r="L729" s="53">
        <f>VLOOKUP(H729,Feuil1!A2:Q837,5,TRUE)</f>
        <v>833</v>
      </c>
      <c r="M729" s="5">
        <f>VLOOKUP(H729,Feuil1!A2:Q837,6,TRUE)</f>
        <v>833</v>
      </c>
      <c r="N729" s="49">
        <f>VLOOKUP(H729,Feuil1!A2:Q837,7,TRUE)</f>
        <v>1</v>
      </c>
      <c r="O729" s="7" t="str">
        <f>VLOOKUP(H729,Feuil1!A2:Q837,4,TRUE)</f>
        <v>1</v>
      </c>
      <c r="P729" s="7">
        <v>515</v>
      </c>
      <c r="Q729" s="7">
        <v>515</v>
      </c>
      <c r="R729" s="49">
        <f>VLOOKUP(H729,'Relevé T2_2019'!A2:G835,7,TRUE)</f>
        <v>1</v>
      </c>
      <c r="S729" s="8">
        <v>1</v>
      </c>
      <c r="T729" s="8">
        <f>VLOOKUP(H729,'Relevé T4_2018'!A2:G835,7,TRUE)</f>
        <v>0.99821109123434704</v>
      </c>
      <c r="U729" s="8">
        <f t="shared" si="33"/>
        <v>1.7889087656529634E-3</v>
      </c>
      <c r="V729" s="8">
        <f t="shared" si="34"/>
        <v>1.7889087656529634E-3</v>
      </c>
      <c r="W729" s="7">
        <v>552</v>
      </c>
      <c r="X729" s="7">
        <f>VLOOKUP(H729,'Relevé T2_2019'!A2:L837,11,TRUE)</f>
        <v>468</v>
      </c>
      <c r="Y729" s="60">
        <f>VLOOKUP(H729,Feuil1!A2:Q837,11,TRUE)</f>
        <v>437</v>
      </c>
      <c r="Z729" s="60">
        <f t="shared" si="35"/>
        <v>1457</v>
      </c>
      <c r="AA729" s="14">
        <v>7.1844660194174695E-2</v>
      </c>
      <c r="AB729" s="14">
        <f>VLOOKUP(H729,'Relevé T2_2019'!A2:L837,12,TRUE)</f>
        <v>-0.48230088500000001</v>
      </c>
      <c r="AC729" s="56">
        <f>VLOOKUP(H729,Feuil1!A2:Q837,12,TRUE)</f>
        <v>-0.47539015606242502</v>
      </c>
    </row>
    <row r="730" spans="1:29" x14ac:dyDescent="0.25">
      <c r="A730" s="5" t="s">
        <v>100</v>
      </c>
      <c r="B730" s="5" t="str">
        <f>VLOOKUP(C730,'Correspondance DEP_REGION'!1:102,2,FALSE)</f>
        <v>PAYS DE LA LOIRE</v>
      </c>
      <c r="C730" s="5" t="s">
        <v>234</v>
      </c>
      <c r="D730" s="6" t="s">
        <v>235</v>
      </c>
      <c r="E730" s="6" t="s">
        <v>1078</v>
      </c>
      <c r="F730" s="6" t="s">
        <v>1079</v>
      </c>
      <c r="G730" s="5" t="s">
        <v>1080</v>
      </c>
      <c r="H730" s="23">
        <v>26440053200034</v>
      </c>
      <c r="I730" s="5" t="s">
        <v>65</v>
      </c>
      <c r="J730" s="5"/>
      <c r="K730" s="5"/>
      <c r="L730" s="53">
        <f>VLOOKUP(H730,Feuil1!A2:Q837,5,TRUE)</f>
        <v>213</v>
      </c>
      <c r="M730" s="5">
        <f>VLOOKUP(H730,Feuil1!A2:Q837,6,TRUE)</f>
        <v>213</v>
      </c>
      <c r="N730" s="49">
        <f>VLOOKUP(H730,Feuil1!A2:Q837,7,TRUE)</f>
        <v>1</v>
      </c>
      <c r="O730" s="7" t="str">
        <f>VLOOKUP(H730,Feuil1!A2:Q837,4,TRUE)</f>
        <v>0</v>
      </c>
      <c r="P730" s="7">
        <v>168</v>
      </c>
      <c r="Q730" s="7">
        <v>168</v>
      </c>
      <c r="R730" s="49">
        <f>VLOOKUP(H730,'Relevé T2_2019'!A2:G835,7,TRUE)</f>
        <v>1</v>
      </c>
      <c r="S730" s="8">
        <v>1</v>
      </c>
      <c r="T730" s="8">
        <f>VLOOKUP(H730,'Relevé T4_2018'!A2:G835,7,TRUE)</f>
        <v>1</v>
      </c>
      <c r="U730" s="8">
        <f t="shared" si="33"/>
        <v>0</v>
      </c>
      <c r="V730" s="8">
        <f t="shared" si="34"/>
        <v>0</v>
      </c>
      <c r="W730" s="7">
        <v>43</v>
      </c>
      <c r="X730" s="7">
        <f>VLOOKUP(H730,'Relevé T2_2019'!A2:L837,11,TRUE)</f>
        <v>21</v>
      </c>
      <c r="Y730" s="60">
        <f>VLOOKUP(H730,Feuil1!A2:Q837,11,TRUE)</f>
        <v>42</v>
      </c>
      <c r="Z730" s="60">
        <f t="shared" si="35"/>
        <v>106</v>
      </c>
      <c r="AA730" s="14">
        <v>-0.74404761904761896</v>
      </c>
      <c r="AB730" s="14">
        <f>VLOOKUP(H730,'Relevé T2_2019'!A2:L837,12,TRUE)</f>
        <v>-0.90748898680000001</v>
      </c>
      <c r="AC730" s="56">
        <f>VLOOKUP(H730,Feuil1!A2:Q837,12,TRUE)</f>
        <v>-0.80281690140845097</v>
      </c>
    </row>
    <row r="731" spans="1:29" x14ac:dyDescent="0.25">
      <c r="A731" s="5" t="s">
        <v>100</v>
      </c>
      <c r="B731" s="5" t="str">
        <f>VLOOKUP(C731,'Correspondance DEP_REGION'!1:102,2,FALSE)</f>
        <v>PAYS DE LA LOIRE</v>
      </c>
      <c r="C731" s="5" t="s">
        <v>234</v>
      </c>
      <c r="D731" s="6" t="s">
        <v>235</v>
      </c>
      <c r="E731" s="6" t="s">
        <v>1071</v>
      </c>
      <c r="F731" s="6" t="s">
        <v>132</v>
      </c>
      <c r="G731" s="5" t="s">
        <v>1072</v>
      </c>
      <c r="H731" s="23">
        <v>26440013600471</v>
      </c>
      <c r="I731" s="5" t="s">
        <v>50</v>
      </c>
      <c r="J731" s="5" t="s">
        <v>19</v>
      </c>
      <c r="K731" s="5" t="s">
        <v>9</v>
      </c>
      <c r="L731" s="53">
        <f>VLOOKUP(H731,Feuil1!A2:Q837,5,TRUE)</f>
        <v>32047</v>
      </c>
      <c r="M731" s="5">
        <f>VLOOKUP(H731,Feuil1!A2:Q837,6,TRUE)</f>
        <v>32017</v>
      </c>
      <c r="N731" s="49">
        <f>VLOOKUP(H731,Feuil1!A2:Q837,7,TRUE)</f>
        <v>0.99909999999999999</v>
      </c>
      <c r="O731" s="7" t="str">
        <f>VLOOKUP(H731,Feuil1!A2:Q837,4,TRUE)</f>
        <v>1</v>
      </c>
      <c r="P731" s="7">
        <v>14204</v>
      </c>
      <c r="Q731" s="7">
        <v>14203</v>
      </c>
      <c r="R731" s="49">
        <f>VLOOKUP(H731,'Relevé T2_2019'!A2:G835,7,TRUE)</f>
        <v>0.99850000000000005</v>
      </c>
      <c r="S731" s="8">
        <v>0.99992959729653597</v>
      </c>
      <c r="T731" s="8">
        <f>VLOOKUP(H731,'Relevé T4_2018'!A2:G835,7,TRUE)</f>
        <v>0.98057142857142809</v>
      </c>
      <c r="U731" s="8">
        <f t="shared" si="33"/>
        <v>1.9358168725107872E-2</v>
      </c>
      <c r="V731" s="8">
        <f t="shared" si="34"/>
        <v>1.8528571428571894E-2</v>
      </c>
      <c r="W731" s="7">
        <v>19273</v>
      </c>
      <c r="X731" s="7">
        <f>VLOOKUP(H731,'Relevé T2_2019'!A2:L837,11,TRUE)</f>
        <v>16702</v>
      </c>
      <c r="Y731" s="60">
        <f>VLOOKUP(H731,Feuil1!A2:Q837,11,TRUE)</f>
        <v>18459</v>
      </c>
      <c r="Z731" s="60">
        <f t="shared" si="35"/>
        <v>54434</v>
      </c>
      <c r="AA731" s="14">
        <v>0.35696683799197299</v>
      </c>
      <c r="AB731" s="14">
        <f>VLOOKUP(H731,'Relevé T2_2019'!A2:L837,12,TRUE)</f>
        <v>-0.3944162437</v>
      </c>
      <c r="AC731" s="56">
        <f>VLOOKUP(H731,Feuil1!A2:Q837,12,TRUE)</f>
        <v>-0.42346253552800101</v>
      </c>
    </row>
    <row r="732" spans="1:29" x14ac:dyDescent="0.25">
      <c r="A732" s="5" t="s">
        <v>100</v>
      </c>
      <c r="B732" s="5" t="str">
        <f>VLOOKUP(C732,'Correspondance DEP_REGION'!1:102,2,FALSE)</f>
        <v>PAYS DE LA LOIRE</v>
      </c>
      <c r="C732" s="5" t="s">
        <v>234</v>
      </c>
      <c r="D732" s="6" t="s">
        <v>235</v>
      </c>
      <c r="E732" s="6" t="s">
        <v>1084</v>
      </c>
      <c r="F732" s="6" t="s">
        <v>458</v>
      </c>
      <c r="G732" s="5" t="s">
        <v>1085</v>
      </c>
      <c r="H732" s="23">
        <v>26440304900077</v>
      </c>
      <c r="I732" s="5" t="s">
        <v>65</v>
      </c>
      <c r="J732" s="5" t="s">
        <v>19</v>
      </c>
      <c r="K732" s="5"/>
      <c r="L732" s="53">
        <f>VLOOKUP(H732,Feuil1!A2:Q837,5,TRUE)</f>
        <v>1690</v>
      </c>
      <c r="M732" s="5">
        <f>VLOOKUP(H732,Feuil1!A2:Q837,6,TRUE)</f>
        <v>1687</v>
      </c>
      <c r="N732" s="49">
        <f>VLOOKUP(H732,Feuil1!A2:Q837,7,TRUE)</f>
        <v>0.99819999999999998</v>
      </c>
      <c r="O732" s="7" t="str">
        <f>VLOOKUP(H732,Feuil1!A2:Q837,4,TRUE)</f>
        <v>1</v>
      </c>
      <c r="P732" s="7">
        <v>759</v>
      </c>
      <c r="Q732" s="7">
        <v>756</v>
      </c>
      <c r="R732" s="49">
        <f>VLOOKUP(H732,'Relevé T2_2019'!A2:G835,7,TRUE)</f>
        <v>0.99729999999999996</v>
      </c>
      <c r="S732" s="8">
        <v>0.99604743083003999</v>
      </c>
      <c r="T732" s="8">
        <f>VLOOKUP(H732,'Relevé T4_2018'!A2:G835,7,TRUE)</f>
        <v>0.99868938401048513</v>
      </c>
      <c r="U732" s="8">
        <f t="shared" si="33"/>
        <v>-2.6419531804451335E-3</v>
      </c>
      <c r="V732" s="8">
        <f t="shared" si="34"/>
        <v>-4.893840104851499E-4</v>
      </c>
      <c r="W732" s="7">
        <v>847</v>
      </c>
      <c r="X732" s="7">
        <f>VLOOKUP(H732,'Relevé T2_2019'!A2:L837,11,TRUE)</f>
        <v>696</v>
      </c>
      <c r="Y732" s="60">
        <f>VLOOKUP(H732,Feuil1!A2:Q837,11,TRUE)</f>
        <v>815</v>
      </c>
      <c r="Z732" s="60">
        <f t="shared" si="35"/>
        <v>2358</v>
      </c>
      <c r="AA732" s="14">
        <v>0.12037037037037</v>
      </c>
      <c r="AB732" s="14">
        <f>VLOOKUP(H732,'Relevé T2_2019'!A2:L837,12,TRUE)</f>
        <v>-0.37127371269999998</v>
      </c>
      <c r="AC732" s="56">
        <f>VLOOKUP(H732,Feuil1!A2:Q837,12,TRUE)</f>
        <v>-0.51689389448725498</v>
      </c>
    </row>
    <row r="733" spans="1:29" x14ac:dyDescent="0.25">
      <c r="A733" s="5" t="s">
        <v>100</v>
      </c>
      <c r="B733" s="5" t="str">
        <f>VLOOKUP(C733,'Correspondance DEP_REGION'!1:102,2,FALSE)</f>
        <v>PAYS DE LA LOIRE</v>
      </c>
      <c r="C733" s="5" t="s">
        <v>234</v>
      </c>
      <c r="D733" s="6" t="s">
        <v>235</v>
      </c>
      <c r="E733" s="6" t="s">
        <v>1073</v>
      </c>
      <c r="F733" s="6" t="s">
        <v>1089</v>
      </c>
      <c r="G733" s="5" t="s">
        <v>1090</v>
      </c>
      <c r="H733" s="23">
        <v>26440310600018</v>
      </c>
      <c r="I733" s="5" t="s">
        <v>57</v>
      </c>
      <c r="J733" s="5" t="s">
        <v>19</v>
      </c>
      <c r="K733" s="5"/>
      <c r="L733" s="53">
        <f>VLOOKUP(H733,Feuil1!A2:Q837,5,TRUE)</f>
        <v>2059</v>
      </c>
      <c r="M733" s="5">
        <f>VLOOKUP(H733,Feuil1!A2:Q837,6,TRUE)</f>
        <v>1998</v>
      </c>
      <c r="N733" s="49">
        <f>VLOOKUP(H733,Feuil1!A2:Q837,7,TRUE)</f>
        <v>0.97040000000000004</v>
      </c>
      <c r="O733" s="7" t="str">
        <f>VLOOKUP(H733,Feuil1!A2:Q837,4,TRUE)</f>
        <v>1</v>
      </c>
      <c r="P733" s="7">
        <v>1520</v>
      </c>
      <c r="Q733" s="7">
        <v>1459</v>
      </c>
      <c r="R733" s="49">
        <f>VLOOKUP(H733,'Relevé T2_2019'!A2:G835,7,TRUE)</f>
        <v>0.96350000000000002</v>
      </c>
      <c r="S733" s="8">
        <v>0.95986842105263204</v>
      </c>
      <c r="T733" s="8">
        <f>VLOOKUP(H733,'Relevé T4_2018'!A2:G835,7,TRUE)</f>
        <v>0.96632016632016604</v>
      </c>
      <c r="U733" s="8">
        <f t="shared" si="33"/>
        <v>-6.4517452675340037E-3</v>
      </c>
      <c r="V733" s="8">
        <f t="shared" si="34"/>
        <v>4.0798336798339996E-3</v>
      </c>
      <c r="W733" s="7">
        <v>1302</v>
      </c>
      <c r="X733" s="7">
        <f>VLOOKUP(H733,'Relevé T2_2019'!A2:L837,11,TRUE)</f>
        <v>1101</v>
      </c>
      <c r="Y733" s="60">
        <f>VLOOKUP(H733,Feuil1!A2:Q837,11,TRUE)</f>
        <v>1186</v>
      </c>
      <c r="Z733" s="60">
        <f t="shared" si="35"/>
        <v>3589</v>
      </c>
      <c r="AA733" s="14">
        <v>-0.107607950651131</v>
      </c>
      <c r="AB733" s="14">
        <f>VLOOKUP(H733,'Relevé T2_2019'!A2:L837,12,TRUE)</f>
        <v>-0.3862876254</v>
      </c>
      <c r="AC733" s="56">
        <f>VLOOKUP(H733,Feuil1!A2:Q837,12,TRUE)</f>
        <v>-0.40640640640640602</v>
      </c>
    </row>
    <row r="734" spans="1:29" x14ac:dyDescent="0.25">
      <c r="A734" s="5" t="s">
        <v>100</v>
      </c>
      <c r="B734" s="5" t="str">
        <f>VLOOKUP(C734,'Correspondance DEP_REGION'!1:102,2,FALSE)</f>
        <v>PAYS DE LA LOIRE</v>
      </c>
      <c r="C734" s="5" t="s">
        <v>234</v>
      </c>
      <c r="D734" s="6" t="s">
        <v>235</v>
      </c>
      <c r="E734" s="6" t="s">
        <v>1064</v>
      </c>
      <c r="F734" s="6" t="s">
        <v>1065</v>
      </c>
      <c r="G734" s="5" t="s">
        <v>1066</v>
      </c>
      <c r="H734" s="23">
        <v>26440005200017</v>
      </c>
      <c r="I734" s="5" t="s">
        <v>65</v>
      </c>
      <c r="J734" s="5"/>
      <c r="K734" s="5"/>
      <c r="L734" s="53">
        <f>VLOOKUP(H734,Feuil1!A2:Q837,5,TRUE)</f>
        <v>463</v>
      </c>
      <c r="M734" s="5">
        <f>VLOOKUP(H734,Feuil1!A2:Q837,6,TRUE)</f>
        <v>455</v>
      </c>
      <c r="N734" s="49">
        <f>VLOOKUP(H734,Feuil1!A2:Q837,7,TRUE)</f>
        <v>0.98270000000000002</v>
      </c>
      <c r="O734" s="7" t="str">
        <f>VLOOKUP(H734,Feuil1!A2:Q837,4,TRUE)</f>
        <v>1</v>
      </c>
      <c r="P734" s="7">
        <v>328</v>
      </c>
      <c r="Q734" s="7">
        <v>312</v>
      </c>
      <c r="R734" s="49">
        <f>VLOOKUP(H734,'Relevé T2_2019'!A2:G835,7,TRUE)</f>
        <v>0.95850000000000002</v>
      </c>
      <c r="S734" s="8">
        <v>0.95121951219512202</v>
      </c>
      <c r="T734" s="8">
        <f>VLOOKUP(H734,'Relevé T4_2018'!A2:G835,7,TRUE)</f>
        <v>0.86909090909090903</v>
      </c>
      <c r="U734" s="8">
        <f t="shared" si="33"/>
        <v>8.2128603104212994E-2</v>
      </c>
      <c r="V734" s="8">
        <f t="shared" si="34"/>
        <v>0.11360909090909099</v>
      </c>
      <c r="W734" s="7">
        <v>587</v>
      </c>
      <c r="X734" s="7">
        <f>VLOOKUP(H734,'Relevé T2_2019'!A2:L837,11,TRUE)</f>
        <v>442</v>
      </c>
      <c r="Y734" s="60">
        <f>VLOOKUP(H734,Feuil1!A2:Q837,11,TRUE)</f>
        <v>494</v>
      </c>
      <c r="Z734" s="60">
        <f t="shared" si="35"/>
        <v>1523</v>
      </c>
      <c r="AA734" s="14">
        <v>0.88141025641025605</v>
      </c>
      <c r="AB734" s="14">
        <f>VLOOKUP(H734,'Relevé T2_2019'!A2:L837,12,TRUE)</f>
        <v>0.36842105260000002</v>
      </c>
      <c r="AC734" s="56">
        <f>VLOOKUP(H734,Feuil1!A2:Q837,12,TRUE)</f>
        <v>8.5714285714285604E-2</v>
      </c>
    </row>
    <row r="735" spans="1:29" x14ac:dyDescent="0.25">
      <c r="A735" s="5" t="s">
        <v>100</v>
      </c>
      <c r="B735" s="5" t="str">
        <f>VLOOKUP(C735,'Correspondance DEP_REGION'!1:102,2,FALSE)</f>
        <v>PAYS DE LA LOIRE</v>
      </c>
      <c r="C735" s="5" t="s">
        <v>234</v>
      </c>
      <c r="D735" s="6" t="s">
        <v>235</v>
      </c>
      <c r="E735" s="6" t="s">
        <v>1067</v>
      </c>
      <c r="F735" s="6" t="s">
        <v>394</v>
      </c>
      <c r="G735" s="5" t="s">
        <v>1068</v>
      </c>
      <c r="H735" s="23">
        <v>26440007800012</v>
      </c>
      <c r="I735" s="5" t="s">
        <v>57</v>
      </c>
      <c r="J735" s="5"/>
      <c r="K735" s="5"/>
      <c r="L735" s="53">
        <f>VLOOKUP(H735,Feuil1!A2:Q837,5,TRUE)</f>
        <v>930</v>
      </c>
      <c r="M735" s="5">
        <f>VLOOKUP(H735,Feuil1!A2:Q837,6,TRUE)</f>
        <v>873</v>
      </c>
      <c r="N735" s="49">
        <f>VLOOKUP(H735,Feuil1!A2:Q837,7,TRUE)</f>
        <v>0.93869999999999998</v>
      </c>
      <c r="O735" s="7" t="str">
        <f>VLOOKUP(H735,Feuil1!A2:Q837,4,TRUE)</f>
        <v>1</v>
      </c>
      <c r="P735" s="7">
        <v>797</v>
      </c>
      <c r="Q735" s="7">
        <v>753</v>
      </c>
      <c r="R735" s="49">
        <f>VLOOKUP(H735,'Relevé T2_2019'!A2:G835,7,TRUE)</f>
        <v>0.96730000000000005</v>
      </c>
      <c r="S735" s="8">
        <v>0.94479297365119197</v>
      </c>
      <c r="T735" s="8">
        <f>VLOOKUP(H735,'Relevé T4_2018'!A2:G835,7,TRUE)</f>
        <v>0.88610478359908906</v>
      </c>
      <c r="U735" s="8">
        <f t="shared" si="33"/>
        <v>5.8688190052102907E-2</v>
      </c>
      <c r="V735" s="8">
        <f t="shared" si="34"/>
        <v>5.2595216400910916E-2</v>
      </c>
      <c r="W735" s="7">
        <v>780</v>
      </c>
      <c r="X735" s="7">
        <f>VLOOKUP(H735,'Relevé T2_2019'!A2:L837,11,TRUE)</f>
        <v>689</v>
      </c>
      <c r="Y735" s="60">
        <f>VLOOKUP(H735,Feuil1!A2:Q837,11,TRUE)</f>
        <v>669</v>
      </c>
      <c r="Z735" s="60">
        <f t="shared" si="35"/>
        <v>2138</v>
      </c>
      <c r="AA735" s="14">
        <v>3.5856573705179202E-2</v>
      </c>
      <c r="AB735" s="14">
        <f>VLOOKUP(H735,'Relevé T2_2019'!A2:L837,12,TRUE)</f>
        <v>-0.1960326721</v>
      </c>
      <c r="AC735" s="56">
        <f>VLOOKUP(H735,Feuil1!A2:Q837,12,TRUE)</f>
        <v>-0.23367697594501699</v>
      </c>
    </row>
    <row r="736" spans="1:29" x14ac:dyDescent="0.25">
      <c r="A736" s="5" t="s">
        <v>100</v>
      </c>
      <c r="B736" s="5" t="str">
        <f>VLOOKUP(C736,'Correspondance DEP_REGION'!1:102,2,FALSE)</f>
        <v>PAYS DE LA LOIRE</v>
      </c>
      <c r="C736" s="5" t="s">
        <v>234</v>
      </c>
      <c r="D736" s="6" t="s">
        <v>235</v>
      </c>
      <c r="E736" s="6" t="s">
        <v>1086</v>
      </c>
      <c r="F736" s="6" t="s">
        <v>1087</v>
      </c>
      <c r="G736" s="5" t="s">
        <v>1088</v>
      </c>
      <c r="H736" s="23">
        <v>26440306400092</v>
      </c>
      <c r="I736" s="5" t="s">
        <v>57</v>
      </c>
      <c r="J736" s="5" t="s">
        <v>19</v>
      </c>
      <c r="K736" s="5"/>
      <c r="L736" s="53">
        <f>VLOOKUP(H736,Feuil1!A2:Q837,5,TRUE)</f>
        <v>1936</v>
      </c>
      <c r="M736" s="5">
        <f>VLOOKUP(H736,Feuil1!A2:Q837,6,TRUE)</f>
        <v>1841</v>
      </c>
      <c r="N736" s="49">
        <f>VLOOKUP(H736,Feuil1!A2:Q837,7,TRUE)</f>
        <v>0.95089999999999997</v>
      </c>
      <c r="O736" s="7" t="str">
        <f>VLOOKUP(H736,Feuil1!A2:Q837,4,TRUE)</f>
        <v>1</v>
      </c>
      <c r="P736" s="7">
        <v>1477</v>
      </c>
      <c r="Q736" s="7">
        <v>1389</v>
      </c>
      <c r="R736" s="49">
        <f>VLOOKUP(H736,'Relevé T2_2019'!A2:G835,7,TRUE)</f>
        <v>0.94899999999999995</v>
      </c>
      <c r="S736" s="8">
        <v>0.94041976980365605</v>
      </c>
      <c r="T736" s="8">
        <f>VLOOKUP(H736,'Relevé T4_2018'!A2:G835,7,TRUE)</f>
        <v>0.90942193900773804</v>
      </c>
      <c r="U736" s="8">
        <f t="shared" si="33"/>
        <v>3.0997830795918002E-2</v>
      </c>
      <c r="V736" s="8">
        <f t="shared" si="34"/>
        <v>4.1478060992261923E-2</v>
      </c>
      <c r="W736" s="7">
        <v>1288</v>
      </c>
      <c r="X736" s="7">
        <f>VLOOKUP(H736,'Relevé T2_2019'!A2:L837,11,TRUE)</f>
        <v>1089</v>
      </c>
      <c r="Y736" s="60">
        <f>VLOOKUP(H736,Feuil1!A2:Q837,11,TRUE)</f>
        <v>1112</v>
      </c>
      <c r="Z736" s="60">
        <f t="shared" si="35"/>
        <v>3489</v>
      </c>
      <c r="AA736" s="14">
        <v>-7.2714182865370805E-2</v>
      </c>
      <c r="AB736" s="14">
        <f>VLOOKUP(H736,'Relevé T2_2019'!A2:L837,12,TRUE)</f>
        <v>-0.3909395973</v>
      </c>
      <c r="AC736" s="56">
        <f>VLOOKUP(H736,Feuil1!A2:Q837,12,TRUE)</f>
        <v>-0.39598044541010302</v>
      </c>
    </row>
    <row r="737" spans="1:29" ht="27.6" x14ac:dyDescent="0.25">
      <c r="A737" s="5" t="s">
        <v>100</v>
      </c>
      <c r="B737" s="5" t="str">
        <f>VLOOKUP(C737,'Correspondance DEP_REGION'!1:102,2,FALSE)</f>
        <v>PAYS DE LA LOIRE</v>
      </c>
      <c r="C737" s="5" t="s">
        <v>234</v>
      </c>
      <c r="D737" s="6" t="s">
        <v>235</v>
      </c>
      <c r="E737" s="6" t="s">
        <v>236</v>
      </c>
      <c r="F737" s="6" t="s">
        <v>237</v>
      </c>
      <c r="G737" s="5" t="s">
        <v>238</v>
      </c>
      <c r="H737" s="23">
        <v>20004497200012</v>
      </c>
      <c r="I737" s="5" t="s">
        <v>71</v>
      </c>
      <c r="J737" s="5" t="s">
        <v>19</v>
      </c>
      <c r="K737" s="5"/>
      <c r="L737" s="53">
        <f>VLOOKUP(H737,Feuil1!A2:Q837,5,TRUE)</f>
        <v>3845</v>
      </c>
      <c r="M737" s="5">
        <f>VLOOKUP(H737,Feuil1!A2:Q837,6,TRUE)</f>
        <v>3471</v>
      </c>
      <c r="N737" s="49">
        <f>VLOOKUP(H737,Feuil1!A2:Q837,7,TRUE)</f>
        <v>0.90269999999999995</v>
      </c>
      <c r="O737" s="7" t="str">
        <f>VLOOKUP(H737,Feuil1!A2:Q837,4,TRUE)</f>
        <v>1</v>
      </c>
      <c r="P737" s="7">
        <v>2536</v>
      </c>
      <c r="Q737" s="7">
        <v>2375</v>
      </c>
      <c r="R737" s="49">
        <f>VLOOKUP(H737,'Relevé T2_2019'!A2:G835,7,TRUE)</f>
        <v>0.92159999999999997</v>
      </c>
      <c r="S737" s="8">
        <v>0.93651419558359605</v>
      </c>
      <c r="T737" s="8">
        <f>VLOOKUP(H737,'Relevé T4_2018'!A2:G835,7,TRUE)</f>
        <v>0.40164369034994701</v>
      </c>
      <c r="U737" s="8">
        <f t="shared" si="33"/>
        <v>0.5348705052336491</v>
      </c>
      <c r="V737" s="8">
        <f t="shared" si="34"/>
        <v>0.50105630965005288</v>
      </c>
      <c r="W737" s="7">
        <v>1934</v>
      </c>
      <c r="X737" s="7">
        <f>VLOOKUP(H737,'Relevé T2_2019'!A2:L837,11,TRUE)</f>
        <v>1541</v>
      </c>
      <c r="Y737" s="60">
        <f>VLOOKUP(H737,Feuil1!A2:Q837,11,TRUE)</f>
        <v>1655</v>
      </c>
      <c r="Z737" s="60">
        <f t="shared" si="35"/>
        <v>5130</v>
      </c>
      <c r="AA737" s="14">
        <v>-0.18568421052631601</v>
      </c>
      <c r="AB737" s="14">
        <f>VLOOKUP(H737,'Relevé T2_2019'!A2:L837,12,TRUE)</f>
        <v>-0.57850109409999995</v>
      </c>
      <c r="AC737" s="56">
        <f>VLOOKUP(H737,Feuil1!A2:Q837,12,TRUE)</f>
        <v>-0.52319216364160204</v>
      </c>
    </row>
    <row r="738" spans="1:29" ht="27.6" x14ac:dyDescent="0.25">
      <c r="A738" s="5" t="s">
        <v>100</v>
      </c>
      <c r="B738" s="5" t="str">
        <f>VLOOKUP(C738,'Correspondance DEP_REGION'!1:102,2,FALSE)</f>
        <v>PAYS DE LA LOIRE</v>
      </c>
      <c r="C738" s="5" t="s">
        <v>234</v>
      </c>
      <c r="D738" s="6" t="s">
        <v>235</v>
      </c>
      <c r="E738" s="6" t="s">
        <v>1069</v>
      </c>
      <c r="F738" s="6" t="s">
        <v>30</v>
      </c>
      <c r="G738" s="5" t="s">
        <v>1070</v>
      </c>
      <c r="H738" s="23">
        <v>26440012800478</v>
      </c>
      <c r="I738" s="5" t="s">
        <v>71</v>
      </c>
      <c r="J738" s="5" t="s">
        <v>19</v>
      </c>
      <c r="K738" s="5"/>
      <c r="L738" s="53">
        <f>VLOOKUP(H738,Feuil1!A2:Q837,5,TRUE)</f>
        <v>1364</v>
      </c>
      <c r="M738" s="5">
        <f>VLOOKUP(H738,Feuil1!A2:Q837,6,TRUE)</f>
        <v>1300</v>
      </c>
      <c r="N738" s="49">
        <f>VLOOKUP(H738,Feuil1!A2:Q837,7,TRUE)</f>
        <v>0.95309999999999995</v>
      </c>
      <c r="O738" s="7" t="str">
        <f>VLOOKUP(H738,Feuil1!A2:Q837,4,TRUE)</f>
        <v>1</v>
      </c>
      <c r="P738" s="7">
        <v>842</v>
      </c>
      <c r="Q738" s="7">
        <v>775</v>
      </c>
      <c r="R738" s="49">
        <f>VLOOKUP(H738,'Relevé T2_2019'!A2:G835,7,TRUE)</f>
        <v>0.95050000000000001</v>
      </c>
      <c r="S738" s="8">
        <v>0.92042755344418004</v>
      </c>
      <c r="T738" s="8">
        <f>VLOOKUP(H738,'Relevé T4_2018'!A2:G835,7,TRUE)</f>
        <v>0.95090634441087607</v>
      </c>
      <c r="U738" s="8">
        <f t="shared" si="33"/>
        <v>-3.0478790966696034E-2</v>
      </c>
      <c r="V738" s="8">
        <f t="shared" si="34"/>
        <v>2.1936555891238774E-3</v>
      </c>
      <c r="W738" s="7">
        <v>771</v>
      </c>
      <c r="X738" s="7">
        <f>VLOOKUP(H738,'Relevé T2_2019'!A2:L837,11,TRUE)</f>
        <v>698</v>
      </c>
      <c r="Y738" s="60">
        <f>VLOOKUP(H738,Feuil1!A2:Q837,11,TRUE)</f>
        <v>613</v>
      </c>
      <c r="Z738" s="60">
        <f t="shared" si="35"/>
        <v>2082</v>
      </c>
      <c r="AA738" s="14">
        <v>-5.1612903225806096E-3</v>
      </c>
      <c r="AB738" s="14">
        <f>VLOOKUP(H738,'Relevé T2_2019'!A2:L837,12,TRUE)</f>
        <v>-0.41344537819999999</v>
      </c>
      <c r="AC738" s="56">
        <f>VLOOKUP(H738,Feuil1!A2:Q837,12,TRUE)</f>
        <v>-0.52846153846153898</v>
      </c>
    </row>
    <row r="739" spans="1:29" x14ac:dyDescent="0.25">
      <c r="A739" s="5" t="s">
        <v>100</v>
      </c>
      <c r="B739" s="5" t="str">
        <f>VLOOKUP(C739,'Correspondance DEP_REGION'!1:102,2,FALSE)</f>
        <v>PAYS DE LA LOIRE</v>
      </c>
      <c r="C739" s="5" t="s">
        <v>234</v>
      </c>
      <c r="D739" s="6" t="s">
        <v>235</v>
      </c>
      <c r="E739" s="6" t="s">
        <v>1073</v>
      </c>
      <c r="F739" s="6" t="s">
        <v>1074</v>
      </c>
      <c r="G739" s="5" t="s">
        <v>1075</v>
      </c>
      <c r="H739" s="23">
        <v>26440026800456</v>
      </c>
      <c r="I739" s="5" t="s">
        <v>18</v>
      </c>
      <c r="J739" s="5" t="s">
        <v>19</v>
      </c>
      <c r="K739" s="5"/>
      <c r="L739" s="53">
        <f>VLOOKUP(H739,Feuil1!A2:Q837,5,TRUE)</f>
        <v>4947</v>
      </c>
      <c r="M739" s="5">
        <f>VLOOKUP(H739,Feuil1!A2:Q837,6,TRUE)</f>
        <v>4178</v>
      </c>
      <c r="N739" s="49">
        <f>VLOOKUP(H739,Feuil1!A2:Q837,7,TRUE)</f>
        <v>0.84460000000000002</v>
      </c>
      <c r="O739" s="7" t="str">
        <f>VLOOKUP(H739,Feuil1!A2:Q837,4,TRUE)</f>
        <v>1</v>
      </c>
      <c r="P739" s="7">
        <v>3602</v>
      </c>
      <c r="Q739" s="7">
        <v>2815</v>
      </c>
      <c r="R739" s="49">
        <f>VLOOKUP(H739,'Relevé T2_2019'!A2:G835,7,TRUE)</f>
        <v>0.83760000000000001</v>
      </c>
      <c r="S739" s="8">
        <v>0.78151027207107204</v>
      </c>
      <c r="T739" s="8">
        <f>VLOOKUP(H739,'Relevé T4_2018'!A2:G835,7,TRUE)</f>
        <v>0.85321100917431203</v>
      </c>
      <c r="U739" s="8">
        <f t="shared" si="33"/>
        <v>-7.1700737103239987E-2</v>
      </c>
      <c r="V739" s="8">
        <f t="shared" si="34"/>
        <v>-8.6110091743120121E-3</v>
      </c>
      <c r="W739" s="7">
        <v>3103</v>
      </c>
      <c r="X739" s="7">
        <f>VLOOKUP(H739,'Relevé T2_2019'!A2:L837,11,TRUE)</f>
        <v>2088</v>
      </c>
      <c r="Y739" s="60">
        <f>VLOOKUP(H739,Feuil1!A2:Q837,11,TRUE)</f>
        <v>2404</v>
      </c>
      <c r="Z739" s="60">
        <f t="shared" si="35"/>
        <v>7595</v>
      </c>
      <c r="AA739" s="14">
        <v>0.102309058614565</v>
      </c>
      <c r="AB739" s="14">
        <f>VLOOKUP(H739,'Relevé T2_2019'!A2:L837,12,TRUE)</f>
        <v>-0.4827842457</v>
      </c>
      <c r="AC739" s="56">
        <f>VLOOKUP(H739,Feuil1!A2:Q837,12,TRUE)</f>
        <v>-0.424605074198181</v>
      </c>
    </row>
    <row r="740" spans="1:29" ht="27.6" x14ac:dyDescent="0.25">
      <c r="A740" s="5" t="s">
        <v>100</v>
      </c>
      <c r="B740" s="5" t="str">
        <f>VLOOKUP(C740,'Correspondance DEP_REGION'!1:102,2,FALSE)</f>
        <v>PAYS DE LA LOIRE</v>
      </c>
      <c r="C740" s="5" t="s">
        <v>234</v>
      </c>
      <c r="D740" s="6" t="s">
        <v>235</v>
      </c>
      <c r="E740" s="6" t="s">
        <v>1081</v>
      </c>
      <c r="F740" s="6" t="s">
        <v>1082</v>
      </c>
      <c r="G740" s="5" t="s">
        <v>1083</v>
      </c>
      <c r="H740" s="23">
        <v>26440054000011</v>
      </c>
      <c r="I740" s="5" t="s">
        <v>71</v>
      </c>
      <c r="J740" s="5" t="s">
        <v>19</v>
      </c>
      <c r="K740" s="5"/>
      <c r="L740" s="53">
        <f>VLOOKUP(H740,Feuil1!A2:Q837,5,TRUE)</f>
        <v>1353</v>
      </c>
      <c r="M740" s="5">
        <f>VLOOKUP(H740,Feuil1!A2:Q837,6,TRUE)</f>
        <v>1123</v>
      </c>
      <c r="N740" s="49">
        <f>VLOOKUP(H740,Feuil1!A2:Q837,7,TRUE)</f>
        <v>0.83</v>
      </c>
      <c r="O740" s="7" t="str">
        <f>VLOOKUP(H740,Feuil1!A2:Q837,4,TRUE)</f>
        <v>1</v>
      </c>
      <c r="P740" s="7">
        <v>1423</v>
      </c>
      <c r="Q740" s="7">
        <v>273</v>
      </c>
      <c r="R740" s="49">
        <f>VLOOKUP(H740,'Relevé T2_2019'!A2:G835,7,TRUE)</f>
        <v>0.47839999999999999</v>
      </c>
      <c r="S740" s="8">
        <v>0.191848208011244</v>
      </c>
      <c r="T740" s="8">
        <f>VLOOKUP(H740,'Relevé T4_2018'!A2:G835,7,TRUE)</f>
        <v>9.5923261390887303E-4</v>
      </c>
      <c r="U740" s="8">
        <f t="shared" si="33"/>
        <v>0.19088897539733513</v>
      </c>
      <c r="V740" s="8">
        <f t="shared" si="34"/>
        <v>0.82904076738609112</v>
      </c>
      <c r="W740" s="7">
        <v>1187</v>
      </c>
      <c r="X740" s="7">
        <f>VLOOKUP(H740,'Relevé T2_2019'!A2:L837,11,TRUE)</f>
        <v>861</v>
      </c>
      <c r="Y740" s="60">
        <f>VLOOKUP(H740,Feuil1!A2:Q837,11,TRUE)</f>
        <v>878</v>
      </c>
      <c r="Z740" s="60">
        <f t="shared" si="35"/>
        <v>2926</v>
      </c>
      <c r="AA740" s="14">
        <v>3.3479853479853499</v>
      </c>
      <c r="AB740" s="14">
        <f>VLOOKUP(H740,'Relevé T2_2019'!A2:L837,12,TRUE)</f>
        <v>0.14342629479999999</v>
      </c>
      <c r="AC740" s="56">
        <f>VLOOKUP(H740,Feuil1!A2:Q837,12,TRUE)</f>
        <v>-0.218165627782725</v>
      </c>
    </row>
    <row r="741" spans="1:29" x14ac:dyDescent="0.25">
      <c r="A741" s="5" t="s">
        <v>100</v>
      </c>
      <c r="B741" s="5" t="str">
        <f>VLOOKUP(C741,'Correspondance DEP_REGION'!1:102,2,FALSE)</f>
        <v>PAYS DE LA LOIRE</v>
      </c>
      <c r="C741" s="5" t="s">
        <v>234</v>
      </c>
      <c r="D741" s="6" t="s">
        <v>235</v>
      </c>
      <c r="E741" s="6" t="s">
        <v>298</v>
      </c>
      <c r="F741" s="6" t="s">
        <v>299</v>
      </c>
      <c r="G741" s="5" t="s">
        <v>300</v>
      </c>
      <c r="H741" s="23">
        <v>20007304700017</v>
      </c>
      <c r="I741" s="5" t="s">
        <v>18</v>
      </c>
      <c r="J741" s="5"/>
      <c r="K741" s="5"/>
      <c r="L741" s="53">
        <f>VLOOKUP(H741,Feuil1!A2:Q837,5,TRUE)</f>
        <v>3053</v>
      </c>
      <c r="M741" s="5">
        <f>VLOOKUP(H741,Feuil1!A2:Q837,6,TRUE)</f>
        <v>0</v>
      </c>
      <c r="N741" s="49">
        <f>VLOOKUP(H741,Feuil1!A2:Q837,7,TRUE)</f>
        <v>0</v>
      </c>
      <c r="O741" s="7" t="str">
        <f>VLOOKUP(H741,Feuil1!A2:Q837,4,TRUE)</f>
        <v>0</v>
      </c>
      <c r="P741" s="7">
        <v>1862</v>
      </c>
      <c r="Q741" s="7">
        <v>0</v>
      </c>
      <c r="R741" s="49">
        <f>VLOOKUP(H741,'Relevé T2_2019'!A2:G835,7,TRUE)</f>
        <v>0</v>
      </c>
      <c r="S741" s="8">
        <v>0</v>
      </c>
      <c r="T741" s="8">
        <f>VLOOKUP(H741,'Relevé T4_2018'!A2:G835,7,TRUE)</f>
        <v>0</v>
      </c>
      <c r="U741" s="8">
        <f t="shared" si="33"/>
        <v>0</v>
      </c>
      <c r="V741" s="8">
        <f t="shared" si="34"/>
        <v>0</v>
      </c>
      <c r="W741" s="7">
        <v>1624</v>
      </c>
      <c r="X741" s="7">
        <f>VLOOKUP(H741,'Relevé T2_2019'!A2:L837,11,TRUE)</f>
        <v>1285</v>
      </c>
      <c r="Y741" s="60">
        <f>VLOOKUP(H741,Feuil1!A2:Q837,11,TRUE)</f>
        <v>1367</v>
      </c>
      <c r="Z741" s="60">
        <f t="shared" si="35"/>
        <v>4276</v>
      </c>
      <c r="AA741" s="14">
        <v>1623</v>
      </c>
      <c r="AB741" s="14">
        <f>VLOOKUP(H741,'Relevé T2_2019'!A2:L837,12,TRUE)</f>
        <v>1284</v>
      </c>
      <c r="AC741" s="56">
        <f>VLOOKUP(H741,Feuil1!A2:Q837,12,TRUE)</f>
        <v>1367</v>
      </c>
    </row>
    <row r="742" spans="1:29" x14ac:dyDescent="0.25">
      <c r="A742" s="5" t="s">
        <v>100</v>
      </c>
      <c r="B742" s="5" t="str">
        <f>VLOOKUP(C742,'Correspondance DEP_REGION'!1:102,2,FALSE)</f>
        <v>PAYS DE LA LOIRE</v>
      </c>
      <c r="C742" s="5" t="s">
        <v>1148</v>
      </c>
      <c r="D742" s="6" t="s">
        <v>1149</v>
      </c>
      <c r="E742" s="6" t="s">
        <v>1156</v>
      </c>
      <c r="F742" s="6" t="s">
        <v>313</v>
      </c>
      <c r="G742" s="5" t="s">
        <v>1157</v>
      </c>
      <c r="H742" s="23">
        <v>26490039000016</v>
      </c>
      <c r="I742" s="5" t="s">
        <v>50</v>
      </c>
      <c r="J742" s="5" t="s">
        <v>19</v>
      </c>
      <c r="K742" s="5"/>
      <c r="L742" s="53">
        <f>VLOOKUP(H742,Feuil1!A2:Q837,5,TRUE)</f>
        <v>8425</v>
      </c>
      <c r="M742" s="5">
        <f>VLOOKUP(H742,Feuil1!A2:Q837,6,TRUE)</f>
        <v>8422</v>
      </c>
      <c r="N742" s="49">
        <f>VLOOKUP(H742,Feuil1!A2:Q837,7,TRUE)</f>
        <v>0.99960000000000004</v>
      </c>
      <c r="O742" s="7" t="str">
        <f>VLOOKUP(H742,Feuil1!A2:Q837,4,TRUE)</f>
        <v>1</v>
      </c>
      <c r="P742" s="7">
        <v>2959</v>
      </c>
      <c r="Q742" s="7">
        <v>2957</v>
      </c>
      <c r="R742" s="49">
        <f>VLOOKUP(H742,'Relevé T2_2019'!A2:G835,7,TRUE)</f>
        <v>0.99970000000000003</v>
      </c>
      <c r="S742" s="8">
        <v>0.99932409597837102</v>
      </c>
      <c r="T742" s="8">
        <f>VLOOKUP(H742,'Relevé T4_2018'!A2:G835,7,TRUE)</f>
        <v>0.89844464775846311</v>
      </c>
      <c r="U742" s="8">
        <f t="shared" si="33"/>
        <v>0.10087944821990791</v>
      </c>
      <c r="V742" s="8">
        <f t="shared" si="34"/>
        <v>0.10115535224153693</v>
      </c>
      <c r="W742" s="7">
        <v>4436</v>
      </c>
      <c r="X742" s="7">
        <f>VLOOKUP(H742,'Relevé T2_2019'!A2:L837,11,TRUE)</f>
        <v>3637</v>
      </c>
      <c r="Y742" s="60">
        <f>VLOOKUP(H742,Feuil1!A2:Q837,11,TRUE)</f>
        <v>3847</v>
      </c>
      <c r="Z742" s="60">
        <f t="shared" si="35"/>
        <v>11920</v>
      </c>
      <c r="AA742" s="14">
        <v>0.50016909029421697</v>
      </c>
      <c r="AB742" s="14">
        <f>VLOOKUP(H742,'Relevé T2_2019'!A2:L837,12,TRUE)</f>
        <v>-0.49338347960000001</v>
      </c>
      <c r="AC742" s="56">
        <f>VLOOKUP(H742,Feuil1!A2:Q837,12,TRUE)</f>
        <v>-0.54322013773450495</v>
      </c>
    </row>
    <row r="743" spans="1:29" ht="27.6" x14ac:dyDescent="0.25">
      <c r="A743" s="5" t="s">
        <v>100</v>
      </c>
      <c r="B743" s="5" t="str">
        <f>VLOOKUP(C743,'Correspondance DEP_REGION'!1:102,2,FALSE)</f>
        <v>PAYS DE LA LOIRE</v>
      </c>
      <c r="C743" s="5" t="s">
        <v>1148</v>
      </c>
      <c r="D743" s="6" t="s">
        <v>1149</v>
      </c>
      <c r="E743" s="6" t="s">
        <v>1150</v>
      </c>
      <c r="F743" s="6" t="s">
        <v>63</v>
      </c>
      <c r="G743" s="5" t="s">
        <v>1155</v>
      </c>
      <c r="H743" s="23">
        <v>26490008500012</v>
      </c>
      <c r="I743" s="5" t="s">
        <v>71</v>
      </c>
      <c r="J743" s="5"/>
      <c r="K743" s="5"/>
      <c r="L743" s="53">
        <f>VLOOKUP(H743,Feuil1!A2:Q837,5,TRUE)</f>
        <v>994</v>
      </c>
      <c r="M743" s="5">
        <f>VLOOKUP(H743,Feuil1!A2:Q837,6,TRUE)</f>
        <v>986</v>
      </c>
      <c r="N743" s="49">
        <f>VLOOKUP(H743,Feuil1!A2:Q837,7,TRUE)</f>
        <v>0.99199999999999999</v>
      </c>
      <c r="O743" s="7" t="str">
        <f>VLOOKUP(H743,Feuil1!A2:Q837,4,TRUE)</f>
        <v>1</v>
      </c>
      <c r="P743" s="7">
        <v>792</v>
      </c>
      <c r="Q743" s="7">
        <v>784</v>
      </c>
      <c r="R743" s="49">
        <f>VLOOKUP(H743,'Relevé T2_2019'!A2:G835,7,TRUE)</f>
        <v>0.99570000000000003</v>
      </c>
      <c r="S743" s="8">
        <v>0.98989898989898994</v>
      </c>
      <c r="T743" s="8">
        <f>VLOOKUP(H743,'Relevé T4_2018'!A2:G835,7,TRUE)</f>
        <v>0.9960899315738031</v>
      </c>
      <c r="U743" s="8">
        <f t="shared" si="33"/>
        <v>-6.1909416748131552E-3</v>
      </c>
      <c r="V743" s="8">
        <f t="shared" si="34"/>
        <v>-4.0899315738031072E-3</v>
      </c>
      <c r="W743" s="7">
        <v>630</v>
      </c>
      <c r="X743" s="7">
        <f>VLOOKUP(H743,'Relevé T2_2019'!A2:L837,11,TRUE)</f>
        <v>467</v>
      </c>
      <c r="Y743" s="60">
        <f>VLOOKUP(H743,Feuil1!A2:Q837,11,TRUE)</f>
        <v>532</v>
      </c>
      <c r="Z743" s="60">
        <f t="shared" si="35"/>
        <v>1629</v>
      </c>
      <c r="AA743" s="14">
        <v>-0.19642857142857101</v>
      </c>
      <c r="AB743" s="14">
        <f>VLOOKUP(H743,'Relevé T2_2019'!A2:L837,12,TRUE)</f>
        <v>-0.4918389554</v>
      </c>
      <c r="AC743" s="56">
        <f>VLOOKUP(H743,Feuil1!A2:Q837,12,TRUE)</f>
        <v>-0.46044624746450302</v>
      </c>
    </row>
    <row r="744" spans="1:29" x14ac:dyDescent="0.25">
      <c r="A744" s="5" t="s">
        <v>100</v>
      </c>
      <c r="B744" s="5" t="str">
        <f>VLOOKUP(C744,'Correspondance DEP_REGION'!1:102,2,FALSE)</f>
        <v>PAYS DE LA LOIRE</v>
      </c>
      <c r="C744" s="5" t="s">
        <v>1148</v>
      </c>
      <c r="D744" s="6" t="s">
        <v>1149</v>
      </c>
      <c r="E744" s="6" t="s">
        <v>1162</v>
      </c>
      <c r="F744" s="6" t="s">
        <v>1163</v>
      </c>
      <c r="G744" s="5" t="s">
        <v>1164</v>
      </c>
      <c r="H744" s="23">
        <v>26490052300012</v>
      </c>
      <c r="I744" s="5" t="s">
        <v>38</v>
      </c>
      <c r="J744" s="5" t="s">
        <v>19</v>
      </c>
      <c r="K744" s="5"/>
      <c r="L744" s="53">
        <f>VLOOKUP(H744,Feuil1!A2:Q837,5,TRUE)</f>
        <v>2757</v>
      </c>
      <c r="M744" s="5">
        <f>VLOOKUP(H744,Feuil1!A2:Q837,6,TRUE)</f>
        <v>2680</v>
      </c>
      <c r="N744" s="49">
        <f>VLOOKUP(H744,Feuil1!A2:Q837,7,TRUE)</f>
        <v>0.97209999999999996</v>
      </c>
      <c r="O744" s="7" t="str">
        <f>VLOOKUP(H744,Feuil1!A2:Q837,4,TRUE)</f>
        <v>1</v>
      </c>
      <c r="P744" s="7">
        <v>1606</v>
      </c>
      <c r="Q744" s="7">
        <v>1531</v>
      </c>
      <c r="R744" s="49">
        <f>VLOOKUP(H744,'Relevé T2_2019'!A2:G835,7,TRUE)</f>
        <v>0.96919999999999995</v>
      </c>
      <c r="S744" s="8">
        <v>0.95330012453300095</v>
      </c>
      <c r="T744" s="8">
        <f>VLOOKUP(H744,'Relevé T4_2018'!A2:G835,7,TRUE)</f>
        <v>0.94603709949409809</v>
      </c>
      <c r="U744" s="8">
        <f t="shared" si="33"/>
        <v>7.2630250389028594E-3</v>
      </c>
      <c r="V744" s="8">
        <f t="shared" si="34"/>
        <v>2.6062900505901876E-2</v>
      </c>
      <c r="W744" s="7">
        <v>2455</v>
      </c>
      <c r="X744" s="7">
        <f>VLOOKUP(H744,'Relevé T2_2019'!A2:L837,11,TRUE)</f>
        <v>2154</v>
      </c>
      <c r="Y744" s="60">
        <f>VLOOKUP(H744,Feuil1!A2:Q837,11,TRUE)</f>
        <v>2366</v>
      </c>
      <c r="Z744" s="60">
        <f t="shared" si="35"/>
        <v>6975</v>
      </c>
      <c r="AA744" s="14">
        <v>0.60352710646636198</v>
      </c>
      <c r="AB744" s="14">
        <f>VLOOKUP(H744,'Relevé T2_2019'!A2:L837,12,TRUE)</f>
        <v>-0.1647925553</v>
      </c>
      <c r="AC744" s="56">
        <f>VLOOKUP(H744,Feuil1!A2:Q837,12,TRUE)</f>
        <v>-0.117164179104478</v>
      </c>
    </row>
    <row r="745" spans="1:29" x14ac:dyDescent="0.25">
      <c r="A745" s="5" t="s">
        <v>100</v>
      </c>
      <c r="B745" s="5" t="str">
        <f>VLOOKUP(C745,'Correspondance DEP_REGION'!1:102,2,FALSE)</f>
        <v>PAYS DE LA LOIRE</v>
      </c>
      <c r="C745" s="5" t="s">
        <v>1148</v>
      </c>
      <c r="D745" s="6" t="s">
        <v>1149</v>
      </c>
      <c r="E745" s="6" t="s">
        <v>1158</v>
      </c>
      <c r="F745" s="6" t="s">
        <v>95</v>
      </c>
      <c r="G745" s="5" t="s">
        <v>1159</v>
      </c>
      <c r="H745" s="23">
        <v>26490046500016</v>
      </c>
      <c r="I745" s="5" t="s">
        <v>65</v>
      </c>
      <c r="J745" s="5"/>
      <c r="K745" s="5"/>
      <c r="L745" s="53">
        <f>VLOOKUP(H745,Feuil1!A2:Q837,5,TRUE)</f>
        <v>1453</v>
      </c>
      <c r="M745" s="5">
        <f>VLOOKUP(H745,Feuil1!A2:Q837,6,TRUE)</f>
        <v>1424</v>
      </c>
      <c r="N745" s="49">
        <f>VLOOKUP(H745,Feuil1!A2:Q837,7,TRUE)</f>
        <v>0.98</v>
      </c>
      <c r="O745" s="7" t="str">
        <f>VLOOKUP(H745,Feuil1!A2:Q837,4,TRUE)</f>
        <v>0</v>
      </c>
      <c r="P745" s="7">
        <v>615</v>
      </c>
      <c r="Q745" s="7">
        <v>575</v>
      </c>
      <c r="R745" s="49">
        <f>VLOOKUP(H745,'Relevé T2_2019'!A2:G835,7,TRUE)</f>
        <v>0.97189999999999999</v>
      </c>
      <c r="S745" s="8">
        <v>0.93495934959349603</v>
      </c>
      <c r="T745" s="8">
        <f>VLOOKUP(H745,'Relevé T4_2018'!A2:G835,7,TRUE)</f>
        <v>0.92209536601746112</v>
      </c>
      <c r="U745" s="8">
        <f t="shared" si="33"/>
        <v>1.286398357603491E-2</v>
      </c>
      <c r="V745" s="8">
        <f t="shared" si="34"/>
        <v>5.7904633982538867E-2</v>
      </c>
      <c r="W745" s="7">
        <v>563</v>
      </c>
      <c r="X745" s="7">
        <f>VLOOKUP(H745,'Relevé T2_2019'!A2:L837,11,TRUE)</f>
        <v>591</v>
      </c>
      <c r="Y745" s="60">
        <f>VLOOKUP(H745,Feuil1!A2:Q837,11,TRUE)</f>
        <v>583</v>
      </c>
      <c r="Z745" s="60">
        <f t="shared" si="35"/>
        <v>1737</v>
      </c>
      <c r="AA745" s="14">
        <v>-2.0869565217391198E-2</v>
      </c>
      <c r="AB745" s="14">
        <f>VLOOKUP(H745,'Relevé T2_2019'!A2:L837,12,TRUE)</f>
        <v>-0.56254626200000002</v>
      </c>
      <c r="AC745" s="56">
        <f>VLOOKUP(H745,Feuil1!A2:Q837,12,TRUE)</f>
        <v>-0.59058988764044895</v>
      </c>
    </row>
    <row r="746" spans="1:29" x14ac:dyDescent="0.25">
      <c r="A746" s="5" t="s">
        <v>100</v>
      </c>
      <c r="B746" s="5" t="str">
        <f>VLOOKUP(C746,'Correspondance DEP_REGION'!1:102,2,FALSE)</f>
        <v>PAYS DE LA LOIRE</v>
      </c>
      <c r="C746" s="5" t="s">
        <v>1148</v>
      </c>
      <c r="D746" s="6" t="s">
        <v>1149</v>
      </c>
      <c r="E746" s="6" t="s">
        <v>1150</v>
      </c>
      <c r="F746" s="6" t="s">
        <v>1153</v>
      </c>
      <c r="G746" s="5" t="s">
        <v>1154</v>
      </c>
      <c r="H746" s="23">
        <v>26490003600015</v>
      </c>
      <c r="I746" s="5" t="s">
        <v>18</v>
      </c>
      <c r="J746" s="5" t="s">
        <v>19</v>
      </c>
      <c r="K746" s="5" t="s">
        <v>9</v>
      </c>
      <c r="L746" s="53">
        <f>VLOOKUP(H746,Feuil1!A2:Q837,5,TRUE)</f>
        <v>20124</v>
      </c>
      <c r="M746" s="5">
        <f>VLOOKUP(H746,Feuil1!A2:Q837,6,TRUE)</f>
        <v>15406</v>
      </c>
      <c r="N746" s="49">
        <f>VLOOKUP(H746,Feuil1!A2:Q837,7,TRUE)</f>
        <v>0.76559999999999995</v>
      </c>
      <c r="O746" s="7" t="str">
        <f>VLOOKUP(H746,Feuil1!A2:Q837,4,TRUE)</f>
        <v>1</v>
      </c>
      <c r="P746" s="7">
        <v>8907</v>
      </c>
      <c r="Q746" s="7">
        <v>6115</v>
      </c>
      <c r="R746" s="49">
        <f>VLOOKUP(H746,'Relevé T2_2019'!A2:G835,7,TRUE)</f>
        <v>0.7298</v>
      </c>
      <c r="S746" s="8">
        <v>0.68653867744470598</v>
      </c>
      <c r="T746" s="8">
        <f>VLOOKUP(H746,'Relevé T4_2018'!A2:G835,7,TRUE)</f>
        <v>0.53732604373757409</v>
      </c>
      <c r="U746" s="8">
        <f t="shared" si="33"/>
        <v>0.14921263370713189</v>
      </c>
      <c r="V746" s="8">
        <f t="shared" si="34"/>
        <v>0.22827395626242586</v>
      </c>
      <c r="W746" s="7">
        <v>14192</v>
      </c>
      <c r="X746" s="7">
        <f>VLOOKUP(H746,'Relevé T2_2019'!A2:L837,11,TRUE)</f>
        <v>12959</v>
      </c>
      <c r="Y746" s="60">
        <f>VLOOKUP(H746,Feuil1!A2:Q837,11,TRUE)</f>
        <v>12958</v>
      </c>
      <c r="Z746" s="60">
        <f t="shared" si="35"/>
        <v>40109</v>
      </c>
      <c r="AA746" s="14">
        <v>1.32085036794767</v>
      </c>
      <c r="AB746" s="14">
        <f>VLOOKUP(H746,'Relevé T2_2019'!A2:L837,12,TRUE)</f>
        <v>-0.1116671237</v>
      </c>
      <c r="AC746" s="56">
        <f>VLOOKUP(H746,Feuil1!A2:Q837,12,TRUE)</f>
        <v>-0.158899130209009</v>
      </c>
    </row>
    <row r="747" spans="1:29" x14ac:dyDescent="0.25">
      <c r="A747" s="5" t="s">
        <v>100</v>
      </c>
      <c r="B747" s="5" t="str">
        <f>VLOOKUP(C747,'Correspondance DEP_REGION'!1:102,2,FALSE)</f>
        <v>PAYS DE LA LOIRE</v>
      </c>
      <c r="C747" s="5" t="s">
        <v>1148</v>
      </c>
      <c r="D747" s="6" t="s">
        <v>1149</v>
      </c>
      <c r="E747" s="6" t="s">
        <v>1150</v>
      </c>
      <c r="F747" s="6" t="s">
        <v>1165</v>
      </c>
      <c r="G747" s="5" t="s">
        <v>1166</v>
      </c>
      <c r="H747" s="23">
        <v>26490061400019</v>
      </c>
      <c r="I747" s="5" t="s">
        <v>50</v>
      </c>
      <c r="J747" s="5" t="s">
        <v>19</v>
      </c>
      <c r="K747" s="5"/>
      <c r="L747" s="53">
        <f>VLOOKUP(H747,Feuil1!A2:Q837,5,TRUE)</f>
        <v>2948</v>
      </c>
      <c r="M747" s="5">
        <f>VLOOKUP(H747,Feuil1!A2:Q837,6,TRUE)</f>
        <v>2471</v>
      </c>
      <c r="N747" s="49">
        <f>VLOOKUP(H747,Feuil1!A2:Q837,7,TRUE)</f>
        <v>0.83819999999999995</v>
      </c>
      <c r="O747" s="7" t="str">
        <f>VLOOKUP(H747,Feuil1!A2:Q837,4,TRUE)</f>
        <v>1</v>
      </c>
      <c r="P747" s="7">
        <v>1387</v>
      </c>
      <c r="Q747" s="7">
        <v>542</v>
      </c>
      <c r="R747" s="49">
        <f>VLOOKUP(H747,'Relevé T2_2019'!A2:G835,7,TRUE)</f>
        <v>0.19189999999999999</v>
      </c>
      <c r="S747" s="8">
        <v>0.39077144917087198</v>
      </c>
      <c r="T747" s="8">
        <f>VLOOKUP(H747,'Relevé T4_2018'!A2:G835,7,TRUE)</f>
        <v>0.17177722152690902</v>
      </c>
      <c r="U747" s="8">
        <f t="shared" si="33"/>
        <v>0.21899422764396295</v>
      </c>
      <c r="V747" s="8">
        <f t="shared" si="34"/>
        <v>0.66642277847309095</v>
      </c>
      <c r="W747" s="7">
        <v>1163</v>
      </c>
      <c r="X747" s="7">
        <f>VLOOKUP(H747,'Relevé T2_2019'!A2:L837,11,TRUE)</f>
        <v>1031</v>
      </c>
      <c r="Y747" s="60">
        <f>VLOOKUP(H747,Feuil1!A2:Q837,11,TRUE)</f>
        <v>950</v>
      </c>
      <c r="Z747" s="60">
        <f t="shared" si="35"/>
        <v>3144</v>
      </c>
      <c r="AA747" s="14">
        <v>1.14575645756458</v>
      </c>
      <c r="AB747" s="14">
        <f>VLOOKUP(H747,'Relevé T2_2019'!A2:L837,12,TRUE)</f>
        <v>0.93071161049999995</v>
      </c>
      <c r="AC747" s="56">
        <f>VLOOKUP(H747,Feuil1!A2:Q837,12,TRUE)</f>
        <v>-0.61554026709834098</v>
      </c>
    </row>
    <row r="748" spans="1:29" ht="27.6" x14ac:dyDescent="0.25">
      <c r="A748" s="5" t="s">
        <v>100</v>
      </c>
      <c r="B748" s="5" t="str">
        <f>VLOOKUP(C748,'Correspondance DEP_REGION'!1:102,2,FALSE)</f>
        <v>PAYS DE LA LOIRE</v>
      </c>
      <c r="C748" s="5" t="s">
        <v>1148</v>
      </c>
      <c r="D748" s="6" t="s">
        <v>1149</v>
      </c>
      <c r="E748" s="6" t="s">
        <v>1167</v>
      </c>
      <c r="F748" s="6" t="s">
        <v>170</v>
      </c>
      <c r="G748" s="5" t="s">
        <v>1168</v>
      </c>
      <c r="H748" s="23">
        <v>26490664500017</v>
      </c>
      <c r="I748" s="5" t="s">
        <v>71</v>
      </c>
      <c r="J748" s="5" t="s">
        <v>19</v>
      </c>
      <c r="K748" s="5"/>
      <c r="L748" s="53">
        <f>VLOOKUP(H748,Feuil1!A2:Q837,5,TRUE)</f>
        <v>1616</v>
      </c>
      <c r="M748" s="5">
        <f>VLOOKUP(H748,Feuil1!A2:Q837,6,TRUE)</f>
        <v>229</v>
      </c>
      <c r="N748" s="49">
        <f>VLOOKUP(H748,Feuil1!A2:Q837,7,TRUE)</f>
        <v>0.14169999999999999</v>
      </c>
      <c r="O748" s="7" t="str">
        <f>VLOOKUP(H748,Feuil1!A2:Q837,4,TRUE)</f>
        <v>0</v>
      </c>
      <c r="P748" s="7">
        <v>614</v>
      </c>
      <c r="Q748" s="7">
        <v>215</v>
      </c>
      <c r="R748" s="49">
        <f>VLOOKUP(H748,'Relevé T2_2019'!A2:G835,7,TRUE)</f>
        <v>0.1603</v>
      </c>
      <c r="S748" s="8">
        <v>0.350162866449511</v>
      </c>
      <c r="T748" s="8">
        <f>VLOOKUP(H748,'Relevé T4_2018'!A2:G835,7,TRUE)</f>
        <v>0.20261437908496702</v>
      </c>
      <c r="U748" s="8">
        <f t="shared" si="33"/>
        <v>0.14754848736454398</v>
      </c>
      <c r="V748" s="8">
        <f t="shared" si="34"/>
        <v>-6.0914379084967024E-2</v>
      </c>
      <c r="W748" s="7">
        <v>889</v>
      </c>
      <c r="X748" s="7">
        <f>VLOOKUP(H748,'Relevé T2_2019'!A2:L837,11,TRUE)</f>
        <v>837</v>
      </c>
      <c r="Y748" s="60">
        <f>VLOOKUP(H748,Feuil1!A2:Q837,11,TRUE)</f>
        <v>865</v>
      </c>
      <c r="Z748" s="60">
        <f t="shared" si="35"/>
        <v>2591</v>
      </c>
      <c r="AA748" s="14">
        <v>3.13488372093023</v>
      </c>
      <c r="AB748" s="14">
        <f>VLOOKUP(H748,'Relevé T2_2019'!A2:L837,12,TRUE)</f>
        <v>2.7035398229999998</v>
      </c>
      <c r="AC748" s="56">
        <f>VLOOKUP(H748,Feuil1!A2:Q837,12,TRUE)</f>
        <v>2.7772925764192098</v>
      </c>
    </row>
    <row r="749" spans="1:29" x14ac:dyDescent="0.25">
      <c r="A749" s="5" t="s">
        <v>100</v>
      </c>
      <c r="B749" s="5" t="str">
        <f>VLOOKUP(C749,'Correspondance DEP_REGION'!1:102,2,FALSE)</f>
        <v>PAYS DE LA LOIRE</v>
      </c>
      <c r="C749" s="5" t="s">
        <v>1148</v>
      </c>
      <c r="D749" s="6" t="s">
        <v>1149</v>
      </c>
      <c r="E749" s="6" t="s">
        <v>1160</v>
      </c>
      <c r="F749" s="6" t="s">
        <v>333</v>
      </c>
      <c r="G749" s="5" t="s">
        <v>1161</v>
      </c>
      <c r="H749" s="23">
        <v>26490048100013</v>
      </c>
      <c r="I749" s="5" t="s">
        <v>65</v>
      </c>
      <c r="J749" s="5"/>
      <c r="K749" s="5"/>
      <c r="L749" s="53">
        <f>VLOOKUP(H749,Feuil1!A2:Q837,5,TRUE)</f>
        <v>817</v>
      </c>
      <c r="M749" s="5">
        <f>VLOOKUP(H749,Feuil1!A2:Q837,6,TRUE)</f>
        <v>810</v>
      </c>
      <c r="N749" s="49">
        <f>VLOOKUP(H749,Feuil1!A2:Q837,7,TRUE)</f>
        <v>0.99139999999999995</v>
      </c>
      <c r="O749" s="7" t="str">
        <f>VLOOKUP(H749,Feuil1!A2:Q837,4,TRUE)</f>
        <v>1</v>
      </c>
      <c r="P749" s="7">
        <v>408</v>
      </c>
      <c r="Q749" s="7">
        <v>130</v>
      </c>
      <c r="R749" s="49">
        <f>VLOOKUP(H749,'Relevé T2_2019'!A2:G835,7,TRUE)</f>
        <v>0.98919999999999997</v>
      </c>
      <c r="S749" s="8">
        <v>0.31862745098039202</v>
      </c>
      <c r="T749" s="8">
        <f>VLOOKUP(H749,'Relevé T4_2018'!A2:G835,7,TRUE)</f>
        <v>0</v>
      </c>
      <c r="U749" s="8">
        <f t="shared" si="33"/>
        <v>0.31862745098039202</v>
      </c>
      <c r="V749" s="8">
        <f t="shared" si="34"/>
        <v>0.99139999999999995</v>
      </c>
      <c r="W749" s="7">
        <v>486</v>
      </c>
      <c r="X749" s="7">
        <f>VLOOKUP(H749,'Relevé T2_2019'!A2:L837,11,TRUE)</f>
        <v>542</v>
      </c>
      <c r="Y749" s="60">
        <f>VLOOKUP(H749,Feuil1!A2:Q837,11,TRUE)</f>
        <v>537</v>
      </c>
      <c r="Z749" s="60">
        <f t="shared" si="35"/>
        <v>1565</v>
      </c>
      <c r="AA749" s="14">
        <v>2.7384615384615398</v>
      </c>
      <c r="AB749" s="14">
        <f>VLOOKUP(H749,'Relevé T2_2019'!A2:L837,12,TRUE)</f>
        <v>-0.34303030299999998</v>
      </c>
      <c r="AC749" s="56">
        <f>VLOOKUP(H749,Feuil1!A2:Q837,12,TRUE)</f>
        <v>-0.33703703703703702</v>
      </c>
    </row>
    <row r="750" spans="1:29" x14ac:dyDescent="0.25">
      <c r="A750" s="5" t="s">
        <v>100</v>
      </c>
      <c r="B750" s="5" t="str">
        <f>VLOOKUP(C750,'Correspondance DEP_REGION'!1:102,2,FALSE)</f>
        <v>PAYS DE LA LOIRE</v>
      </c>
      <c r="C750" s="5" t="s">
        <v>1148</v>
      </c>
      <c r="D750" s="6" t="s">
        <v>1149</v>
      </c>
      <c r="E750" s="6" t="s">
        <v>1169</v>
      </c>
      <c r="F750" s="6" t="s">
        <v>1170</v>
      </c>
      <c r="G750" s="5" t="s">
        <v>1171</v>
      </c>
      <c r="H750" s="23">
        <v>26490667800018</v>
      </c>
      <c r="I750" s="5" t="s">
        <v>65</v>
      </c>
      <c r="J750" s="5"/>
      <c r="K750" s="5"/>
      <c r="L750" s="53">
        <f>VLOOKUP(H750,Feuil1!A2:Q837,5,TRUE)</f>
        <v>1290</v>
      </c>
      <c r="M750" s="5">
        <f>VLOOKUP(H750,Feuil1!A2:Q837,6,TRUE)</f>
        <v>480</v>
      </c>
      <c r="N750" s="49">
        <f>VLOOKUP(H750,Feuil1!A2:Q837,7,TRUE)</f>
        <v>0.37209999999999999</v>
      </c>
      <c r="O750" s="7" t="str">
        <f>VLOOKUP(H750,Feuil1!A2:Q837,4,TRUE)</f>
        <v>0</v>
      </c>
      <c r="P750" s="7">
        <v>553</v>
      </c>
      <c r="Q750" s="7">
        <v>123</v>
      </c>
      <c r="R750" s="49">
        <f>VLOOKUP(H750,'Relevé T2_2019'!A2:G835,7,TRUE)</f>
        <v>0.31080000000000002</v>
      </c>
      <c r="S750" s="8">
        <v>0.222423146473779</v>
      </c>
      <c r="T750" s="8">
        <f>VLOOKUP(H750,'Relevé T4_2018'!A2:G835,7,TRUE)</f>
        <v>0.26870748299319702</v>
      </c>
      <c r="U750" s="8">
        <f t="shared" si="33"/>
        <v>-4.6284336519418018E-2</v>
      </c>
      <c r="V750" s="8">
        <f t="shared" si="34"/>
        <v>0.10339251700680296</v>
      </c>
      <c r="W750" s="7">
        <v>1024</v>
      </c>
      <c r="X750" s="7">
        <f>VLOOKUP(H750,'Relevé T2_2019'!A2:L837,11,TRUE)</f>
        <v>854</v>
      </c>
      <c r="Y750" s="60">
        <f>VLOOKUP(H750,Feuil1!A2:Q837,11,TRUE)</f>
        <v>899</v>
      </c>
      <c r="Z750" s="60">
        <f t="shared" si="35"/>
        <v>2777</v>
      </c>
      <c r="AA750" s="14">
        <v>7.3252032520325203</v>
      </c>
      <c r="AB750" s="14">
        <f>VLOOKUP(H750,'Relevé T2_2019'!A2:L837,12,TRUE)</f>
        <v>2.1512915128999999</v>
      </c>
      <c r="AC750" s="56">
        <f>VLOOKUP(H750,Feuil1!A2:Q837,12,TRUE)</f>
        <v>0.87291666666666701</v>
      </c>
    </row>
    <row r="751" spans="1:29" x14ac:dyDescent="0.25">
      <c r="A751" s="5" t="s">
        <v>100</v>
      </c>
      <c r="B751" s="5" t="str">
        <f>VLOOKUP(C751,'Correspondance DEP_REGION'!1:102,2,FALSE)</f>
        <v>PAYS DE LA LOIRE</v>
      </c>
      <c r="C751" s="5" t="s">
        <v>1148</v>
      </c>
      <c r="D751" s="6" t="s">
        <v>1149</v>
      </c>
      <c r="E751" s="6" t="s">
        <v>1150</v>
      </c>
      <c r="F751" s="6" t="s">
        <v>1151</v>
      </c>
      <c r="G751" s="5" t="s">
        <v>1152</v>
      </c>
      <c r="H751" s="23">
        <v>26490002800012</v>
      </c>
      <c r="I751" s="5" t="s">
        <v>18</v>
      </c>
      <c r="J751" s="5" t="s">
        <v>19</v>
      </c>
      <c r="K751" s="5"/>
      <c r="L751" s="53">
        <f>VLOOKUP(H751,Feuil1!A2:Q837,5,TRUE)</f>
        <v>619</v>
      </c>
      <c r="M751" s="5">
        <f>VLOOKUP(H751,Feuil1!A2:Q837,6,TRUE)</f>
        <v>0</v>
      </c>
      <c r="N751" s="49">
        <f>VLOOKUP(H751,Feuil1!A2:Q837,7,TRUE)</f>
        <v>0</v>
      </c>
      <c r="O751" s="7" t="str">
        <f>VLOOKUP(H751,Feuil1!A2:Q837,4,TRUE)</f>
        <v>0</v>
      </c>
      <c r="P751" s="7">
        <v>270</v>
      </c>
      <c r="Q751" s="7">
        <v>0</v>
      </c>
      <c r="R751" s="49">
        <f>VLOOKUP(H751,'Relevé T2_2019'!A2:G835,7,TRUE)</f>
        <v>0</v>
      </c>
      <c r="S751" s="8">
        <v>0</v>
      </c>
      <c r="T751" s="8">
        <f>VLOOKUP(H751,'Relevé T4_2018'!A2:G835,7,TRUE)</f>
        <v>0</v>
      </c>
      <c r="U751" s="8">
        <f t="shared" si="33"/>
        <v>0</v>
      </c>
      <c r="V751" s="8">
        <f t="shared" si="34"/>
        <v>0</v>
      </c>
      <c r="W751" s="7">
        <v>1029</v>
      </c>
      <c r="X751" s="7">
        <f>VLOOKUP(H751,'Relevé T2_2019'!A2:L837,11,TRUE)</f>
        <v>817</v>
      </c>
      <c r="Y751" s="60">
        <f>VLOOKUP(H751,Feuil1!A2:Q837,11,TRUE)</f>
        <v>868</v>
      </c>
      <c r="Z751" s="60">
        <f t="shared" si="35"/>
        <v>2714</v>
      </c>
      <c r="AA751" s="14">
        <v>1028</v>
      </c>
      <c r="AB751" s="14">
        <f>VLOOKUP(H751,'Relevé T2_2019'!A2:L837,12,TRUE)</f>
        <v>816</v>
      </c>
      <c r="AC751" s="56">
        <f>VLOOKUP(H751,Feuil1!A2:Q837,12,TRUE)</f>
        <v>868</v>
      </c>
    </row>
    <row r="752" spans="1:29" x14ac:dyDescent="0.25">
      <c r="A752" s="5" t="s">
        <v>100</v>
      </c>
      <c r="B752" s="5" t="str">
        <f>VLOOKUP(C752,'Correspondance DEP_REGION'!1:102,2,FALSE)</f>
        <v>PAYS DE LA LOIRE</v>
      </c>
      <c r="C752" s="5" t="s">
        <v>1225</v>
      </c>
      <c r="D752" s="6" t="s">
        <v>1226</v>
      </c>
      <c r="E752" s="6" t="s">
        <v>1230</v>
      </c>
      <c r="F752" s="6" t="s">
        <v>394</v>
      </c>
      <c r="G752" s="5" t="s">
        <v>1231</v>
      </c>
      <c r="H752" s="23">
        <v>26530014500017</v>
      </c>
      <c r="I752" s="5" t="s">
        <v>65</v>
      </c>
      <c r="J752" s="5"/>
      <c r="K752" s="5"/>
      <c r="L752" s="53">
        <f>VLOOKUP(H752,Feuil1!A2:Q837,5,TRUE)</f>
        <v>1506</v>
      </c>
      <c r="M752" s="5">
        <f>VLOOKUP(H752,Feuil1!A2:Q837,6,TRUE)</f>
        <v>1489</v>
      </c>
      <c r="N752" s="49">
        <f>VLOOKUP(H752,Feuil1!A2:Q837,7,TRUE)</f>
        <v>0.98870000000000002</v>
      </c>
      <c r="O752" s="7" t="str">
        <f>VLOOKUP(H752,Feuil1!A2:Q837,4,TRUE)</f>
        <v>1</v>
      </c>
      <c r="P752" s="7">
        <v>956</v>
      </c>
      <c r="Q752" s="7">
        <v>956</v>
      </c>
      <c r="R752" s="49">
        <f>VLOOKUP(H752,'Relevé T2_2019'!A2:G835,7,TRUE)</f>
        <v>1</v>
      </c>
      <c r="S752" s="8">
        <v>1</v>
      </c>
      <c r="T752" s="8">
        <f>VLOOKUP(H752,'Relevé T4_2018'!A2:G835,7,TRUE)</f>
        <v>1</v>
      </c>
      <c r="U752" s="8">
        <f t="shared" si="33"/>
        <v>0</v>
      </c>
      <c r="V752" s="8">
        <f t="shared" si="34"/>
        <v>-1.1299999999999977E-2</v>
      </c>
      <c r="W752" s="7">
        <v>880</v>
      </c>
      <c r="X752" s="7">
        <f>VLOOKUP(H752,'Relevé T2_2019'!A2:L837,11,TRUE)</f>
        <v>830</v>
      </c>
      <c r="Y752" s="60">
        <f>VLOOKUP(H752,Feuil1!A2:Q837,11,TRUE)</f>
        <v>814</v>
      </c>
      <c r="Z752" s="60">
        <f t="shared" si="35"/>
        <v>2524</v>
      </c>
      <c r="AA752" s="14">
        <v>-7.9497907949790794E-2</v>
      </c>
      <c r="AB752" s="14">
        <f>VLOOKUP(H752,'Relevé T2_2019'!A2:L837,12,TRUE)</f>
        <v>-0.40629470670000001</v>
      </c>
      <c r="AC752" s="56">
        <f>VLOOKUP(H752,Feuil1!A2:Q837,12,TRUE)</f>
        <v>-0.45332437877770299</v>
      </c>
    </row>
    <row r="753" spans="1:29" x14ac:dyDescent="0.25">
      <c r="A753" s="5" t="s">
        <v>100</v>
      </c>
      <c r="B753" s="5" t="str">
        <f>VLOOKUP(C753,'Correspondance DEP_REGION'!1:102,2,FALSE)</f>
        <v>PAYS DE LA LOIRE</v>
      </c>
      <c r="C753" s="5" t="s">
        <v>1225</v>
      </c>
      <c r="D753" s="6" t="s">
        <v>1226</v>
      </c>
      <c r="E753" s="6" t="s">
        <v>1232</v>
      </c>
      <c r="F753" s="6" t="s">
        <v>296</v>
      </c>
      <c r="G753" s="5" t="s">
        <v>1234</v>
      </c>
      <c r="H753" s="23">
        <v>26530023600014</v>
      </c>
      <c r="I753" s="5" t="s">
        <v>50</v>
      </c>
      <c r="J753" s="5" t="s">
        <v>19</v>
      </c>
      <c r="K753" s="5" t="s">
        <v>9</v>
      </c>
      <c r="L753" s="53">
        <f>VLOOKUP(H753,Feuil1!A2:Q837,5,TRUE)</f>
        <v>7511</v>
      </c>
      <c r="M753" s="5">
        <f>VLOOKUP(H753,Feuil1!A2:Q837,6,TRUE)</f>
        <v>7509</v>
      </c>
      <c r="N753" s="49">
        <f>VLOOKUP(H753,Feuil1!A2:Q837,7,TRUE)</f>
        <v>0.99970000000000003</v>
      </c>
      <c r="O753" s="7" t="str">
        <f>VLOOKUP(H753,Feuil1!A2:Q837,4,TRUE)</f>
        <v>1</v>
      </c>
      <c r="P753" s="7">
        <v>3330</v>
      </c>
      <c r="Q753" s="7">
        <v>3330</v>
      </c>
      <c r="R753" s="49">
        <f>VLOOKUP(H753,'Relevé T2_2019'!A2:G835,7,TRUE)</f>
        <v>1</v>
      </c>
      <c r="S753" s="8">
        <v>1</v>
      </c>
      <c r="T753" s="8">
        <f>VLOOKUP(H753,'Relevé T4_2018'!A2:G835,7,TRUE)</f>
        <v>0.99459301475960804</v>
      </c>
      <c r="U753" s="8">
        <f t="shared" si="33"/>
        <v>5.4069852403919594E-3</v>
      </c>
      <c r="V753" s="8">
        <f t="shared" si="34"/>
        <v>5.1069852403919924E-3</v>
      </c>
      <c r="W753" s="7">
        <v>4430</v>
      </c>
      <c r="X753" s="7">
        <f>VLOOKUP(H753,'Relevé T2_2019'!A2:L837,11,TRUE)</f>
        <v>3899</v>
      </c>
      <c r="Y753" s="60">
        <f>VLOOKUP(H753,Feuil1!A2:Q837,11,TRUE)</f>
        <v>4089</v>
      </c>
      <c r="Z753" s="60">
        <f t="shared" si="35"/>
        <v>12418</v>
      </c>
      <c r="AA753" s="14">
        <v>0.33033033033032999</v>
      </c>
      <c r="AB753" s="14">
        <f>VLOOKUP(H753,'Relevé T2_2019'!A2:L837,12,TRUE)</f>
        <v>-0.45989749270000002</v>
      </c>
      <c r="AC753" s="56">
        <f>VLOOKUP(H753,Feuil1!A2:Q837,12,TRUE)</f>
        <v>-0.45545345585297597</v>
      </c>
    </row>
    <row r="754" spans="1:29" x14ac:dyDescent="0.25">
      <c r="A754" s="5" t="s">
        <v>100</v>
      </c>
      <c r="B754" s="5" t="str">
        <f>VLOOKUP(C754,'Correspondance DEP_REGION'!1:102,2,FALSE)</f>
        <v>PAYS DE LA LOIRE</v>
      </c>
      <c r="C754" s="5" t="s">
        <v>1225</v>
      </c>
      <c r="D754" s="6" t="s">
        <v>1226</v>
      </c>
      <c r="E754" s="6" t="s">
        <v>1227</v>
      </c>
      <c r="F754" s="6" t="s">
        <v>1204</v>
      </c>
      <c r="G754" s="5" t="s">
        <v>1238</v>
      </c>
      <c r="H754" s="23">
        <v>26530333900013</v>
      </c>
      <c r="I754" s="5" t="s">
        <v>57</v>
      </c>
      <c r="J754" s="5"/>
      <c r="K754" s="5"/>
      <c r="L754" s="53">
        <f>VLOOKUP(H754,Feuil1!A2:Q837,5,TRUE)</f>
        <v>1455</v>
      </c>
      <c r="M754" s="5">
        <f>VLOOKUP(H754,Feuil1!A2:Q837,6,TRUE)</f>
        <v>1451</v>
      </c>
      <c r="N754" s="49">
        <f>VLOOKUP(H754,Feuil1!A2:Q837,7,TRUE)</f>
        <v>0.99729999999999996</v>
      </c>
      <c r="O754" s="7" t="str">
        <f>VLOOKUP(H754,Feuil1!A2:Q837,4,TRUE)</f>
        <v>1</v>
      </c>
      <c r="P754" s="7">
        <v>659</v>
      </c>
      <c r="Q754" s="7">
        <v>653</v>
      </c>
      <c r="R754" s="49">
        <f>VLOOKUP(H754,'Relevé T2_2019'!A2:G835,7,TRUE)</f>
        <v>0.99790000000000001</v>
      </c>
      <c r="S754" s="8">
        <v>0.99089529590288306</v>
      </c>
      <c r="T754" s="8">
        <f>VLOOKUP(H754,'Relevé T4_2018'!A2:G835,7,TRUE)</f>
        <v>0.99547169811320713</v>
      </c>
      <c r="U754" s="8">
        <f t="shared" si="33"/>
        <v>-4.5764022103240709E-3</v>
      </c>
      <c r="V754" s="8">
        <f t="shared" si="34"/>
        <v>1.828301886792838E-3</v>
      </c>
      <c r="W754" s="7">
        <v>980</v>
      </c>
      <c r="X754" s="7">
        <f>VLOOKUP(H754,'Relevé T2_2019'!A2:L837,11,TRUE)</f>
        <v>758</v>
      </c>
      <c r="Y754" s="60">
        <f>VLOOKUP(H754,Feuil1!A2:Q837,11,TRUE)</f>
        <v>763</v>
      </c>
      <c r="Z754" s="60">
        <f t="shared" si="35"/>
        <v>2501</v>
      </c>
      <c r="AA754" s="14">
        <v>0.50076569678407301</v>
      </c>
      <c r="AB754" s="14">
        <f>VLOOKUP(H754,'Relevé T2_2019'!A2:L837,12,TRUE)</f>
        <v>-0.60042171850000003</v>
      </c>
      <c r="AC754" s="56">
        <f>VLOOKUP(H754,Feuil1!A2:Q837,12,TRUE)</f>
        <v>-0.47415575465196402</v>
      </c>
    </row>
    <row r="755" spans="1:29" x14ac:dyDescent="0.25">
      <c r="A755" s="5" t="s">
        <v>100</v>
      </c>
      <c r="B755" s="5" t="str">
        <f>VLOOKUP(C755,'Correspondance DEP_REGION'!1:102,2,FALSE)</f>
        <v>PAYS DE LA LOIRE</v>
      </c>
      <c r="C755" s="5" t="s">
        <v>1225</v>
      </c>
      <c r="D755" s="6" t="s">
        <v>1226</v>
      </c>
      <c r="E755" s="6" t="s">
        <v>1232</v>
      </c>
      <c r="F755" s="6" t="s">
        <v>63</v>
      </c>
      <c r="G755" s="5" t="s">
        <v>1233</v>
      </c>
      <c r="H755" s="23">
        <v>26530015200013</v>
      </c>
      <c r="I755" s="5" t="s">
        <v>57</v>
      </c>
      <c r="J755" s="5"/>
      <c r="K755" s="5"/>
      <c r="L755" s="53">
        <f>VLOOKUP(H755,Feuil1!A2:Q837,5,TRUE)</f>
        <v>1235</v>
      </c>
      <c r="M755" s="5">
        <f>VLOOKUP(H755,Feuil1!A2:Q837,6,TRUE)</f>
        <v>1211</v>
      </c>
      <c r="N755" s="49">
        <f>VLOOKUP(H755,Feuil1!A2:Q837,7,TRUE)</f>
        <v>0.98060000000000003</v>
      </c>
      <c r="O755" s="7" t="str">
        <f>VLOOKUP(H755,Feuil1!A2:Q837,4,TRUE)</f>
        <v>1</v>
      </c>
      <c r="P755" s="7">
        <v>993</v>
      </c>
      <c r="Q755" s="7">
        <v>970</v>
      </c>
      <c r="R755" s="49">
        <f>VLOOKUP(H755,'Relevé T2_2019'!A2:G835,7,TRUE)</f>
        <v>0.98019999999999996</v>
      </c>
      <c r="S755" s="8">
        <v>0.97683786505538805</v>
      </c>
      <c r="T755" s="8">
        <f>VLOOKUP(H755,'Relevé T4_2018'!A2:G835,7,TRUE)</f>
        <v>0.97435897435897412</v>
      </c>
      <c r="U755" s="8">
        <f t="shared" si="33"/>
        <v>2.4788906964139379E-3</v>
      </c>
      <c r="V755" s="8">
        <f t="shared" si="34"/>
        <v>6.2410256410259102E-3</v>
      </c>
      <c r="W755" s="7">
        <v>882</v>
      </c>
      <c r="X755" s="7">
        <f>VLOOKUP(H755,'Relevé T2_2019'!A2:L837,11,TRUE)</f>
        <v>682</v>
      </c>
      <c r="Y755" s="60">
        <f>VLOOKUP(H755,Feuil1!A2:Q837,11,TRUE)</f>
        <v>752</v>
      </c>
      <c r="Z755" s="60">
        <f t="shared" si="35"/>
        <v>2316</v>
      </c>
      <c r="AA755" s="14">
        <v>-9.0721649484536093E-2</v>
      </c>
      <c r="AB755" s="14">
        <f>VLOOKUP(H755,'Relevé T2_2019'!A2:L837,12,TRUE)</f>
        <v>-0.42737195630000002</v>
      </c>
      <c r="AC755" s="56">
        <f>VLOOKUP(H755,Feuil1!A2:Q837,12,TRUE)</f>
        <v>-0.379025598678778</v>
      </c>
    </row>
    <row r="756" spans="1:29" ht="27.6" x14ac:dyDescent="0.25">
      <c r="A756" s="5" t="s">
        <v>100</v>
      </c>
      <c r="B756" s="5" t="str">
        <f>VLOOKUP(C756,'Correspondance DEP_REGION'!1:102,2,FALSE)</f>
        <v>PAYS DE LA LOIRE</v>
      </c>
      <c r="C756" s="5" t="s">
        <v>1225</v>
      </c>
      <c r="D756" s="6" t="s">
        <v>1226</v>
      </c>
      <c r="E756" s="6" t="s">
        <v>1230</v>
      </c>
      <c r="F756" s="6" t="s">
        <v>1175</v>
      </c>
      <c r="G756" s="5" t="s">
        <v>1237</v>
      </c>
      <c r="H756" s="23">
        <v>26530036800015</v>
      </c>
      <c r="I756" s="5" t="s">
        <v>71</v>
      </c>
      <c r="J756" s="5"/>
      <c r="K756" s="5"/>
      <c r="L756" s="53">
        <f>VLOOKUP(H756,Feuil1!A2:Q837,5,TRUE)</f>
        <v>918</v>
      </c>
      <c r="M756" s="5">
        <f>VLOOKUP(H756,Feuil1!A2:Q837,6,TRUE)</f>
        <v>891</v>
      </c>
      <c r="N756" s="49">
        <f>VLOOKUP(H756,Feuil1!A2:Q837,7,TRUE)</f>
        <v>0.97060000000000002</v>
      </c>
      <c r="O756" s="7" t="str">
        <f>VLOOKUP(H756,Feuil1!A2:Q837,4,TRUE)</f>
        <v>1</v>
      </c>
      <c r="P756" s="7">
        <v>687</v>
      </c>
      <c r="Q756" s="7">
        <v>667</v>
      </c>
      <c r="R756" s="49">
        <f>VLOOKUP(H756,'Relevé T2_2019'!A2:G835,7,TRUE)</f>
        <v>0.9798</v>
      </c>
      <c r="S756" s="8">
        <v>0.97088791848617195</v>
      </c>
      <c r="T756" s="8">
        <f>VLOOKUP(H756,'Relevé T4_2018'!A2:G835,7,TRUE)</f>
        <v>0.98342059336823706</v>
      </c>
      <c r="U756" s="8">
        <f t="shared" si="33"/>
        <v>-1.2532674882065109E-2</v>
      </c>
      <c r="V756" s="8">
        <f t="shared" si="34"/>
        <v>-1.2820593368237043E-2</v>
      </c>
      <c r="W756" s="7">
        <v>588</v>
      </c>
      <c r="X756" s="7">
        <f>VLOOKUP(H756,'Relevé T2_2019'!A2:L837,11,TRUE)</f>
        <v>481</v>
      </c>
      <c r="Y756" s="60">
        <f>VLOOKUP(H756,Feuil1!A2:Q837,11,TRUE)</f>
        <v>508</v>
      </c>
      <c r="Z756" s="60">
        <f t="shared" si="35"/>
        <v>1577</v>
      </c>
      <c r="AA756" s="14">
        <v>-0.118440779610195</v>
      </c>
      <c r="AB756" s="14">
        <f>VLOOKUP(H756,'Relevé T2_2019'!A2:L837,12,TRUE)</f>
        <v>-0.47774158519999999</v>
      </c>
      <c r="AC756" s="56">
        <f>VLOOKUP(H756,Feuil1!A2:Q837,12,TRUE)</f>
        <v>-0.42985409652076301</v>
      </c>
    </row>
    <row r="757" spans="1:29" x14ac:dyDescent="0.25">
      <c r="A757" s="5" t="s">
        <v>100</v>
      </c>
      <c r="B757" s="5" t="str">
        <f>VLOOKUP(C757,'Correspondance DEP_REGION'!1:102,2,FALSE)</f>
        <v>PAYS DE LA LOIRE</v>
      </c>
      <c r="C757" s="5" t="s">
        <v>1225</v>
      </c>
      <c r="D757" s="6" t="s">
        <v>1226</v>
      </c>
      <c r="E757" s="6" t="s">
        <v>1230</v>
      </c>
      <c r="F757" s="6" t="s">
        <v>1235</v>
      </c>
      <c r="G757" s="5" t="s">
        <v>1236</v>
      </c>
      <c r="H757" s="23">
        <v>26530027700125</v>
      </c>
      <c r="I757" s="5" t="s">
        <v>18</v>
      </c>
      <c r="J757" s="5" t="s">
        <v>19</v>
      </c>
      <c r="K757" s="5"/>
      <c r="L757" s="53">
        <f>VLOOKUP(H757,Feuil1!A2:Q837,5,TRUE)</f>
        <v>5261</v>
      </c>
      <c r="M757" s="5">
        <f>VLOOKUP(H757,Feuil1!A2:Q837,6,TRUE)</f>
        <v>4600</v>
      </c>
      <c r="N757" s="49">
        <f>VLOOKUP(H757,Feuil1!A2:Q837,7,TRUE)</f>
        <v>0.87439999999999996</v>
      </c>
      <c r="O757" s="7" t="str">
        <f>VLOOKUP(H757,Feuil1!A2:Q837,4,TRUE)</f>
        <v>0</v>
      </c>
      <c r="P757" s="7">
        <v>2635</v>
      </c>
      <c r="Q757" s="7">
        <v>1970</v>
      </c>
      <c r="R757" s="49">
        <f>VLOOKUP(H757,'Relevé T2_2019'!A2:G835,7,TRUE)</f>
        <v>0.86709999999999998</v>
      </c>
      <c r="S757" s="8">
        <v>0.74762808349146104</v>
      </c>
      <c r="T757" s="8">
        <f>VLOOKUP(H757,'Relevé T4_2018'!A2:G835,7,TRUE)</f>
        <v>0.87346321165121998</v>
      </c>
      <c r="U757" s="8">
        <f t="shared" si="33"/>
        <v>-0.12583512815975895</v>
      </c>
      <c r="V757" s="8">
        <f t="shared" si="34"/>
        <v>9.3678834877997108E-4</v>
      </c>
      <c r="W757" s="7">
        <v>2844</v>
      </c>
      <c r="X757" s="7">
        <f>VLOOKUP(H757,'Relevé T2_2019'!A2:L837,11,TRUE)</f>
        <v>2438</v>
      </c>
      <c r="Y757" s="60">
        <f>VLOOKUP(H757,Feuil1!A2:Q837,11,TRUE)</f>
        <v>2605</v>
      </c>
      <c r="Z757" s="60">
        <f t="shared" si="35"/>
        <v>7887</v>
      </c>
      <c r="AA757" s="14">
        <v>0.44365482233502501</v>
      </c>
      <c r="AB757" s="14">
        <f>VLOOKUP(H757,'Relevé T2_2019'!A2:L837,12,TRUE)</f>
        <v>-0.45065344750000003</v>
      </c>
      <c r="AC757" s="56">
        <f>VLOOKUP(H757,Feuil1!A2:Q837,12,TRUE)</f>
        <v>-0.43369565217391298</v>
      </c>
    </row>
    <row r="758" spans="1:29" x14ac:dyDescent="0.25">
      <c r="A758" s="5" t="s">
        <v>100</v>
      </c>
      <c r="B758" s="5" t="str">
        <f>VLOOKUP(C758,'Correspondance DEP_REGION'!1:102,2,FALSE)</f>
        <v>PAYS DE LA LOIRE</v>
      </c>
      <c r="C758" s="5" t="s">
        <v>1225</v>
      </c>
      <c r="D758" s="6" t="s">
        <v>1226</v>
      </c>
      <c r="E758" s="6" t="s">
        <v>1227</v>
      </c>
      <c r="F758" s="6" t="s">
        <v>1228</v>
      </c>
      <c r="G758" s="5" t="s">
        <v>1229</v>
      </c>
      <c r="H758" s="23">
        <v>26530008700011</v>
      </c>
      <c r="I758" s="5" t="s">
        <v>18</v>
      </c>
      <c r="J758" s="5" t="s">
        <v>19</v>
      </c>
      <c r="K758" s="5"/>
      <c r="L758" s="53">
        <f>VLOOKUP(H758,Feuil1!A2:Q837,5,TRUE)</f>
        <v>3942</v>
      </c>
      <c r="M758" s="5">
        <f>VLOOKUP(H758,Feuil1!A2:Q837,6,TRUE)</f>
        <v>2935</v>
      </c>
      <c r="N758" s="49">
        <f>VLOOKUP(H758,Feuil1!A2:Q837,7,TRUE)</f>
        <v>0.74450000000000005</v>
      </c>
      <c r="O758" s="7" t="str">
        <f>VLOOKUP(H758,Feuil1!A2:Q837,4,TRUE)</f>
        <v>0</v>
      </c>
      <c r="P758" s="7">
        <v>2093</v>
      </c>
      <c r="Q758" s="7">
        <v>1388</v>
      </c>
      <c r="R758" s="49">
        <f>VLOOKUP(H758,'Relevé T2_2019'!A2:G835,7,TRUE)</f>
        <v>0.76600000000000001</v>
      </c>
      <c r="S758" s="8">
        <v>0.663162924032489</v>
      </c>
      <c r="T758" s="8">
        <f>VLOOKUP(H758,'Relevé T4_2018'!A2:G835,7,TRUE)</f>
        <v>2.31062410671748E-2</v>
      </c>
      <c r="U758" s="8">
        <f t="shared" si="33"/>
        <v>0.64005668296531415</v>
      </c>
      <c r="V758" s="8">
        <f t="shared" si="34"/>
        <v>0.7213937589328252</v>
      </c>
      <c r="W758" s="7">
        <v>2358</v>
      </c>
      <c r="X758" s="7">
        <f>VLOOKUP(H758,'Relevé T2_2019'!A2:L837,11,TRUE)</f>
        <v>1983</v>
      </c>
      <c r="Y758" s="60">
        <f>VLOOKUP(H758,Feuil1!A2:Q837,11,TRUE)</f>
        <v>2241</v>
      </c>
      <c r="Z758" s="60">
        <f t="shared" si="35"/>
        <v>6582</v>
      </c>
      <c r="AA758" s="14">
        <v>0.698847262247839</v>
      </c>
      <c r="AB758" s="14">
        <f>VLOOKUP(H758,'Relevé T2_2019'!A2:L837,12,TRUE)</f>
        <v>-0.35090016369999999</v>
      </c>
      <c r="AC758" s="56">
        <f>VLOOKUP(H758,Feuil1!A2:Q837,12,TRUE)</f>
        <v>-0.236456558773424</v>
      </c>
    </row>
    <row r="759" spans="1:29" ht="27.6" x14ac:dyDescent="0.25">
      <c r="A759" s="5" t="s">
        <v>100</v>
      </c>
      <c r="B759" s="5" t="str">
        <f>VLOOKUP(C759,'Correspondance DEP_REGION'!1:102,2,FALSE)</f>
        <v>PAYS DE LA LOIRE</v>
      </c>
      <c r="C759" s="5" t="s">
        <v>1614</v>
      </c>
      <c r="D759" s="6" t="s">
        <v>1615</v>
      </c>
      <c r="E759" s="6" t="s">
        <v>1616</v>
      </c>
      <c r="F759" s="6" t="s">
        <v>232</v>
      </c>
      <c r="G759" s="5" t="s">
        <v>1617</v>
      </c>
      <c r="H759" s="23">
        <v>26720002000019</v>
      </c>
      <c r="I759" s="5" t="s">
        <v>65</v>
      </c>
      <c r="J759" s="5"/>
      <c r="K759" s="5"/>
      <c r="L759" s="53">
        <f>VLOOKUP(H759,Feuil1!A2:Q837,5,TRUE)</f>
        <v>766</v>
      </c>
      <c r="M759" s="5">
        <f>VLOOKUP(H759,Feuil1!A2:Q837,6,TRUE)</f>
        <v>766</v>
      </c>
      <c r="N759" s="49">
        <f>VLOOKUP(H759,Feuil1!A2:Q837,7,TRUE)</f>
        <v>1</v>
      </c>
      <c r="O759" s="7" t="str">
        <f>VLOOKUP(H759,Feuil1!A2:Q837,4,TRUE)</f>
        <v>1</v>
      </c>
      <c r="P759" s="7">
        <v>321</v>
      </c>
      <c r="Q759" s="7">
        <v>321</v>
      </c>
      <c r="R759" s="49">
        <f>VLOOKUP(H759,'Relevé T2_2019'!A2:G835,7,TRUE)</f>
        <v>1</v>
      </c>
      <c r="S759" s="8">
        <v>1</v>
      </c>
      <c r="T759" s="8">
        <f>VLOOKUP(H759,'Relevé T4_2018'!A2:G835,7,TRUE)</f>
        <v>1</v>
      </c>
      <c r="U759" s="8">
        <f t="shared" si="33"/>
        <v>0</v>
      </c>
      <c r="V759" s="8">
        <f t="shared" si="34"/>
        <v>0</v>
      </c>
      <c r="W759" s="7">
        <v>435</v>
      </c>
      <c r="X759" s="7">
        <f>VLOOKUP(H759,'Relevé T2_2019'!A2:L837,11,TRUE)</f>
        <v>361</v>
      </c>
      <c r="Y759" s="60">
        <f>VLOOKUP(H759,Feuil1!A2:Q837,11,TRUE)</f>
        <v>379</v>
      </c>
      <c r="Z759" s="60">
        <f t="shared" si="35"/>
        <v>1175</v>
      </c>
      <c r="AA759" s="14">
        <v>0.355140186915888</v>
      </c>
      <c r="AB759" s="14">
        <f>VLOOKUP(H759,'Relevé T2_2019'!A2:L837,12,TRUE)</f>
        <v>-0.45714285710000002</v>
      </c>
      <c r="AC759" s="56">
        <f>VLOOKUP(H759,Feuil1!A2:Q837,12,TRUE)</f>
        <v>-0.50522193211488298</v>
      </c>
    </row>
    <row r="760" spans="1:29" x14ac:dyDescent="0.25">
      <c r="A760" s="5" t="s">
        <v>100</v>
      </c>
      <c r="B760" s="5" t="str">
        <f>VLOOKUP(C760,'Correspondance DEP_REGION'!1:102,2,FALSE)</f>
        <v>PAYS DE LA LOIRE</v>
      </c>
      <c r="C760" s="5" t="s">
        <v>1614</v>
      </c>
      <c r="D760" s="6" t="s">
        <v>1615</v>
      </c>
      <c r="E760" s="6" t="s">
        <v>1623</v>
      </c>
      <c r="F760" s="6" t="s">
        <v>1624</v>
      </c>
      <c r="G760" s="5" t="s">
        <v>1625</v>
      </c>
      <c r="H760" s="23">
        <v>26720032700018</v>
      </c>
      <c r="I760" s="5" t="s">
        <v>65</v>
      </c>
      <c r="J760" s="5"/>
      <c r="K760" s="5"/>
      <c r="L760" s="53">
        <f>VLOOKUP(H760,Feuil1!A2:Q837,5,TRUE)</f>
        <v>702</v>
      </c>
      <c r="M760" s="5">
        <f>VLOOKUP(H760,Feuil1!A2:Q837,6,TRUE)</f>
        <v>702</v>
      </c>
      <c r="N760" s="49">
        <f>VLOOKUP(H760,Feuil1!A2:Q837,7,TRUE)</f>
        <v>1</v>
      </c>
      <c r="O760" s="7" t="str">
        <f>VLOOKUP(H760,Feuil1!A2:Q837,4,TRUE)</f>
        <v>1</v>
      </c>
      <c r="P760" s="7">
        <v>333</v>
      </c>
      <c r="Q760" s="7">
        <v>333</v>
      </c>
      <c r="R760" s="49">
        <f>VLOOKUP(H760,'Relevé T2_2019'!A2:G835,7,TRUE)</f>
        <v>1</v>
      </c>
      <c r="S760" s="8">
        <v>1</v>
      </c>
      <c r="T760" s="8">
        <f>VLOOKUP(H760,'Relevé T4_2018'!A2:G835,7,TRUE)</f>
        <v>1</v>
      </c>
      <c r="U760" s="8">
        <f t="shared" si="33"/>
        <v>0</v>
      </c>
      <c r="V760" s="8">
        <f t="shared" si="34"/>
        <v>0</v>
      </c>
      <c r="W760" s="7">
        <v>473</v>
      </c>
      <c r="X760" s="7">
        <f>VLOOKUP(H760,'Relevé T2_2019'!A2:L837,11,TRUE)</f>
        <v>428</v>
      </c>
      <c r="Y760" s="60">
        <f>VLOOKUP(H760,Feuil1!A2:Q837,11,TRUE)</f>
        <v>416</v>
      </c>
      <c r="Z760" s="60">
        <f t="shared" si="35"/>
        <v>1317</v>
      </c>
      <c r="AA760" s="14">
        <v>0.42042042042041999</v>
      </c>
      <c r="AB760" s="14">
        <f>VLOOKUP(H760,'Relevé T2_2019'!A2:L837,12,TRUE)</f>
        <v>-0.36966126659999998</v>
      </c>
      <c r="AC760" s="56">
        <f>VLOOKUP(H760,Feuil1!A2:Q837,12,TRUE)</f>
        <v>-0.407407407407407</v>
      </c>
    </row>
    <row r="761" spans="1:29" x14ac:dyDescent="0.25">
      <c r="A761" s="5" t="s">
        <v>100</v>
      </c>
      <c r="B761" s="5" t="str">
        <f>VLOOKUP(C761,'Correspondance DEP_REGION'!1:102,2,FALSE)</f>
        <v>PAYS DE LA LOIRE</v>
      </c>
      <c r="C761" s="5" t="s">
        <v>1614</v>
      </c>
      <c r="D761" s="6" t="s">
        <v>1615</v>
      </c>
      <c r="E761" s="6" t="s">
        <v>1618</v>
      </c>
      <c r="F761" s="6" t="s">
        <v>1632</v>
      </c>
      <c r="G761" s="5" t="s">
        <v>1633</v>
      </c>
      <c r="H761" s="23">
        <v>26720106900015</v>
      </c>
      <c r="I761" s="5" t="s">
        <v>65</v>
      </c>
      <c r="J761" s="5" t="s">
        <v>19</v>
      </c>
      <c r="K761" s="5"/>
      <c r="L761" s="53">
        <f>VLOOKUP(H761,Feuil1!A2:Q837,5,TRUE)</f>
        <v>3812</v>
      </c>
      <c r="M761" s="5">
        <f>VLOOKUP(H761,Feuil1!A2:Q837,6,TRUE)</f>
        <v>3812</v>
      </c>
      <c r="N761" s="49">
        <f>VLOOKUP(H761,Feuil1!A2:Q837,7,TRUE)</f>
        <v>1</v>
      </c>
      <c r="O761" s="7" t="str">
        <f>VLOOKUP(H761,Feuil1!A2:Q837,4,TRUE)</f>
        <v>1</v>
      </c>
      <c r="P761" s="7">
        <v>1563</v>
      </c>
      <c r="Q761" s="7">
        <v>1563</v>
      </c>
      <c r="R761" s="49">
        <f>VLOOKUP(H761,'Relevé T2_2019'!A2:G835,7,TRUE)</f>
        <v>0.98980000000000001</v>
      </c>
      <c r="S761" s="8">
        <v>1</v>
      </c>
      <c r="T761" s="8">
        <f>VLOOKUP(H761,'Relevé T4_2018'!A2:G835,7,TRUE)</f>
        <v>0.99934296977660997</v>
      </c>
      <c r="U761" s="8">
        <f t="shared" si="33"/>
        <v>6.5703022339003159E-4</v>
      </c>
      <c r="V761" s="8">
        <f t="shared" si="34"/>
        <v>6.5703022339003159E-4</v>
      </c>
      <c r="W761" s="7">
        <v>1800</v>
      </c>
      <c r="X761" s="7">
        <f>VLOOKUP(H761,'Relevé T2_2019'!A2:L837,11,TRUE)</f>
        <v>1467</v>
      </c>
      <c r="Y761" s="60">
        <f>VLOOKUP(H761,Feuil1!A2:Q837,11,TRUE)</f>
        <v>1604</v>
      </c>
      <c r="Z761" s="60">
        <f t="shared" si="35"/>
        <v>4871</v>
      </c>
      <c r="AA761" s="14">
        <v>0.151631477927063</v>
      </c>
      <c r="AB761" s="14">
        <f>VLOOKUP(H761,'Relevé T2_2019'!A2:L837,12,TRUE)</f>
        <v>-0.60329908060000004</v>
      </c>
      <c r="AC761" s="56">
        <f>VLOOKUP(H761,Feuil1!A2:Q837,12,TRUE)</f>
        <v>-0.57922350472193096</v>
      </c>
    </row>
    <row r="762" spans="1:29" x14ac:dyDescent="0.25">
      <c r="A762" s="5" t="s">
        <v>100</v>
      </c>
      <c r="B762" s="5" t="str">
        <f>VLOOKUP(C762,'Correspondance DEP_REGION'!1:102,2,FALSE)</f>
        <v>PAYS DE LA LOIRE</v>
      </c>
      <c r="C762" s="5" t="s">
        <v>1614</v>
      </c>
      <c r="D762" s="6" t="s">
        <v>1615</v>
      </c>
      <c r="E762" s="6" t="s">
        <v>1630</v>
      </c>
      <c r="F762" s="6" t="s">
        <v>1204</v>
      </c>
      <c r="G762" s="5" t="s">
        <v>1631</v>
      </c>
      <c r="H762" s="23">
        <v>26720105100013</v>
      </c>
      <c r="I762" s="5" t="s">
        <v>65</v>
      </c>
      <c r="J762" s="5" t="s">
        <v>19</v>
      </c>
      <c r="K762" s="5"/>
      <c r="L762" s="53">
        <f>VLOOKUP(H762,Feuil1!A2:Q837,5,TRUE)</f>
        <v>1318</v>
      </c>
      <c r="M762" s="5">
        <f>VLOOKUP(H762,Feuil1!A2:Q837,6,TRUE)</f>
        <v>1318</v>
      </c>
      <c r="N762" s="49">
        <f>VLOOKUP(H762,Feuil1!A2:Q837,7,TRUE)</f>
        <v>1</v>
      </c>
      <c r="O762" s="7" t="str">
        <f>VLOOKUP(H762,Feuil1!A2:Q837,4,TRUE)</f>
        <v>1</v>
      </c>
      <c r="P762" s="7">
        <v>876</v>
      </c>
      <c r="Q762" s="7">
        <v>875</v>
      </c>
      <c r="R762" s="49">
        <f>VLOOKUP(H762,'Relevé T2_2019'!A2:G835,7,TRUE)</f>
        <v>1</v>
      </c>
      <c r="S762" s="8">
        <v>0.99885844748858399</v>
      </c>
      <c r="T762" s="8">
        <f>VLOOKUP(H762,'Relevé T4_2018'!A2:G835,7,TRUE)</f>
        <v>0.99934383202099708</v>
      </c>
      <c r="U762" s="8">
        <f t="shared" si="33"/>
        <v>-4.8538453241309121E-4</v>
      </c>
      <c r="V762" s="8">
        <f t="shared" si="34"/>
        <v>6.5616797900291957E-4</v>
      </c>
      <c r="W762" s="7">
        <v>1355</v>
      </c>
      <c r="X762" s="7">
        <f>VLOOKUP(H762,'Relevé T2_2019'!A2:L837,11,TRUE)</f>
        <v>1222</v>
      </c>
      <c r="Y762" s="60">
        <f>VLOOKUP(H762,Feuil1!A2:Q837,11,TRUE)</f>
        <v>1188</v>
      </c>
      <c r="Z762" s="60">
        <f t="shared" si="35"/>
        <v>3765</v>
      </c>
      <c r="AA762" s="14">
        <v>0.54857142857142904</v>
      </c>
      <c r="AB762" s="14">
        <f>VLOOKUP(H762,'Relevé T2_2019'!A2:L837,12,TRUE)</f>
        <v>4.9342105000000002E-3</v>
      </c>
      <c r="AC762" s="56">
        <f>VLOOKUP(H762,Feuil1!A2:Q837,12,TRUE)</f>
        <v>-9.8634294385432503E-2</v>
      </c>
    </row>
    <row r="763" spans="1:29" x14ac:dyDescent="0.25">
      <c r="A763" s="5" t="s">
        <v>100</v>
      </c>
      <c r="B763" s="5" t="str">
        <f>VLOOKUP(C763,'Correspondance DEP_REGION'!1:102,2,FALSE)</f>
        <v>PAYS DE LA LOIRE</v>
      </c>
      <c r="C763" s="5" t="s">
        <v>1614</v>
      </c>
      <c r="D763" s="6" t="s">
        <v>1615</v>
      </c>
      <c r="E763" s="6" t="s">
        <v>1618</v>
      </c>
      <c r="F763" s="6" t="s">
        <v>1634</v>
      </c>
      <c r="G763" s="5" t="s">
        <v>1635</v>
      </c>
      <c r="H763" s="23">
        <v>26720548200107</v>
      </c>
      <c r="I763" s="5" t="s">
        <v>57</v>
      </c>
      <c r="J763" s="5" t="s">
        <v>19</v>
      </c>
      <c r="K763" s="5"/>
      <c r="L763" s="53">
        <f>VLOOKUP(H763,Feuil1!A2:Q837,5,TRUE)</f>
        <v>3151</v>
      </c>
      <c r="M763" s="5">
        <f>VLOOKUP(H763,Feuil1!A2:Q837,6,TRUE)</f>
        <v>3102</v>
      </c>
      <c r="N763" s="49">
        <f>VLOOKUP(H763,Feuil1!A2:Q837,7,TRUE)</f>
        <v>0.98440000000000005</v>
      </c>
      <c r="O763" s="7" t="str">
        <f>VLOOKUP(H763,Feuil1!A2:Q837,4,TRUE)</f>
        <v>1</v>
      </c>
      <c r="P763" s="7">
        <v>1773</v>
      </c>
      <c r="Q763" s="7">
        <v>1723</v>
      </c>
      <c r="R763" s="49">
        <f>VLOOKUP(H763,'Relevé T2_2019'!A2:G835,7,TRUE)</f>
        <v>0.98470000000000002</v>
      </c>
      <c r="S763" s="8">
        <v>0.97179921037789097</v>
      </c>
      <c r="T763" s="8">
        <f>VLOOKUP(H763,'Relevé T4_2018'!A2:G835,7,TRUE)</f>
        <v>0.24040186580552603</v>
      </c>
      <c r="U763" s="8">
        <f t="shared" si="33"/>
        <v>0.73139734457236494</v>
      </c>
      <c r="V763" s="8">
        <f t="shared" si="34"/>
        <v>0.74399813419447403</v>
      </c>
      <c r="W763" s="7">
        <v>2532</v>
      </c>
      <c r="X763" s="7">
        <f>VLOOKUP(H763,'Relevé T2_2019'!A2:L837,11,TRUE)</f>
        <v>2103</v>
      </c>
      <c r="Y763" s="60">
        <f>VLOOKUP(H763,Feuil1!A2:Q837,11,TRUE)</f>
        <v>2241</v>
      </c>
      <c r="Z763" s="60">
        <f t="shared" si="35"/>
        <v>6876</v>
      </c>
      <c r="AA763" s="14">
        <v>0.46952988972721998</v>
      </c>
      <c r="AB763" s="14">
        <f>VLOOKUP(H763,'Relevé T2_2019'!A2:L837,12,TRUE)</f>
        <v>-0.2576773738</v>
      </c>
      <c r="AC763" s="56">
        <f>VLOOKUP(H763,Feuil1!A2:Q837,12,TRUE)</f>
        <v>-0.27756286266924601</v>
      </c>
    </row>
    <row r="764" spans="1:29" ht="27.6" x14ac:dyDescent="0.25">
      <c r="A764" s="5" t="s">
        <v>100</v>
      </c>
      <c r="B764" s="5" t="str">
        <f>VLOOKUP(C764,'Correspondance DEP_REGION'!1:102,2,FALSE)</f>
        <v>PAYS DE LA LOIRE</v>
      </c>
      <c r="C764" s="5" t="s">
        <v>1614</v>
      </c>
      <c r="D764" s="6" t="s">
        <v>1615</v>
      </c>
      <c r="E764" s="6" t="s">
        <v>1618</v>
      </c>
      <c r="F764" s="6" t="s">
        <v>1628</v>
      </c>
      <c r="G764" s="5" t="s">
        <v>1629</v>
      </c>
      <c r="H764" s="23">
        <v>26720104400018</v>
      </c>
      <c r="I764" s="5" t="s">
        <v>65</v>
      </c>
      <c r="J764" s="5" t="s">
        <v>19</v>
      </c>
      <c r="K764" s="5"/>
      <c r="L764" s="53">
        <f>VLOOKUP(H764,Feuil1!A2:Q837,5,TRUE)</f>
        <v>1862</v>
      </c>
      <c r="M764" s="5">
        <f>VLOOKUP(H764,Feuil1!A2:Q837,6,TRUE)</f>
        <v>1807</v>
      </c>
      <c r="N764" s="49">
        <f>VLOOKUP(H764,Feuil1!A2:Q837,7,TRUE)</f>
        <v>0.97050000000000003</v>
      </c>
      <c r="O764" s="7" t="str">
        <f>VLOOKUP(H764,Feuil1!A2:Q837,4,TRUE)</f>
        <v>1</v>
      </c>
      <c r="P764" s="7">
        <v>1130</v>
      </c>
      <c r="Q764" s="7">
        <v>1074</v>
      </c>
      <c r="R764" s="49">
        <f>VLOOKUP(H764,'Relevé T2_2019'!A2:G835,7,TRUE)</f>
        <v>0.96550000000000002</v>
      </c>
      <c r="S764" s="8">
        <v>0.95044247787610603</v>
      </c>
      <c r="T764" s="8">
        <f>VLOOKUP(H764,'Relevé T4_2018'!A2:G835,7,TRUE)</f>
        <v>0.83709606020363003</v>
      </c>
      <c r="U764" s="8">
        <f t="shared" si="33"/>
        <v>0.113346417672476</v>
      </c>
      <c r="V764" s="8">
        <f t="shared" si="34"/>
        <v>0.13340393979637</v>
      </c>
      <c r="W764" s="7">
        <v>1583</v>
      </c>
      <c r="X764" s="7">
        <f>VLOOKUP(H764,'Relevé T2_2019'!A2:L837,11,TRUE)</f>
        <v>1287</v>
      </c>
      <c r="Y764" s="60">
        <f>VLOOKUP(H764,Feuil1!A2:Q837,11,TRUE)</f>
        <v>1394</v>
      </c>
      <c r="Z764" s="60">
        <f t="shared" si="35"/>
        <v>4264</v>
      </c>
      <c r="AA764" s="14">
        <v>0.47392923649906898</v>
      </c>
      <c r="AB764" s="14">
        <f>VLOOKUP(H764,'Relevé T2_2019'!A2:L837,12,TRUE)</f>
        <v>-0.19310344830000001</v>
      </c>
      <c r="AC764" s="56">
        <f>VLOOKUP(H764,Feuil1!A2:Q837,12,TRUE)</f>
        <v>-0.22855561704482599</v>
      </c>
    </row>
    <row r="765" spans="1:29" x14ac:dyDescent="0.25">
      <c r="A765" s="5" t="s">
        <v>100</v>
      </c>
      <c r="B765" s="5" t="str">
        <f>VLOOKUP(C765,'Correspondance DEP_REGION'!1:102,2,FALSE)</f>
        <v>PAYS DE LA LOIRE</v>
      </c>
      <c r="C765" s="5" t="s">
        <v>1614</v>
      </c>
      <c r="D765" s="6" t="s">
        <v>1615</v>
      </c>
      <c r="E765" s="6" t="s">
        <v>1618</v>
      </c>
      <c r="F765" s="6" t="s">
        <v>1564</v>
      </c>
      <c r="G765" s="5" t="s">
        <v>1619</v>
      </c>
      <c r="H765" s="23">
        <v>26720003800011</v>
      </c>
      <c r="I765" s="5" t="s">
        <v>57</v>
      </c>
      <c r="J765" s="5" t="s">
        <v>19</v>
      </c>
      <c r="K765" s="5"/>
      <c r="L765" s="53">
        <f>VLOOKUP(H765,Feuil1!A2:Q837,5,TRUE)</f>
        <v>1353</v>
      </c>
      <c r="M765" s="5">
        <f>VLOOKUP(H765,Feuil1!A2:Q837,6,TRUE)</f>
        <v>1312</v>
      </c>
      <c r="N765" s="49">
        <f>VLOOKUP(H765,Feuil1!A2:Q837,7,TRUE)</f>
        <v>0.96970000000000001</v>
      </c>
      <c r="O765" s="7" t="str">
        <f>VLOOKUP(H765,Feuil1!A2:Q837,4,TRUE)</f>
        <v>1</v>
      </c>
      <c r="P765" s="7">
        <v>711</v>
      </c>
      <c r="Q765" s="7">
        <v>671</v>
      </c>
      <c r="R765" s="49">
        <f>VLOOKUP(H765,'Relevé T2_2019'!A2:G835,7,TRUE)</f>
        <v>0.96489999999999998</v>
      </c>
      <c r="S765" s="8">
        <v>0.94374120956399399</v>
      </c>
      <c r="T765" s="8">
        <f>VLOOKUP(H765,'Relevé T4_2018'!A2:G835,7,TRUE)</f>
        <v>0.94796747967479711</v>
      </c>
      <c r="U765" s="8">
        <f t="shared" si="33"/>
        <v>-4.2262701108031209E-3</v>
      </c>
      <c r="V765" s="8">
        <f t="shared" si="34"/>
        <v>2.1732520325202898E-2</v>
      </c>
      <c r="W765" s="7">
        <v>1350</v>
      </c>
      <c r="X765" s="7">
        <f>VLOOKUP(H765,'Relevé T2_2019'!A2:L837,11,TRUE)</f>
        <v>1092</v>
      </c>
      <c r="Y765" s="60">
        <f>VLOOKUP(H765,Feuil1!A2:Q837,11,TRUE)</f>
        <v>1032</v>
      </c>
      <c r="Z765" s="60">
        <f t="shared" si="35"/>
        <v>3474</v>
      </c>
      <c r="AA765" s="14">
        <v>1.01192250372578</v>
      </c>
      <c r="AB765" s="14">
        <f>VLOOKUP(H765,'Relevé T2_2019'!A2:L837,12,TRUE)</f>
        <v>-3.1055900599999998E-2</v>
      </c>
      <c r="AC765" s="56">
        <f>VLOOKUP(H765,Feuil1!A2:Q837,12,TRUE)</f>
        <v>-0.21341463414634099</v>
      </c>
    </row>
    <row r="766" spans="1:29" ht="27.6" x14ac:dyDescent="0.25">
      <c r="A766" s="5" t="s">
        <v>100</v>
      </c>
      <c r="B766" s="5" t="str">
        <f>VLOOKUP(C766,'Correspondance DEP_REGION'!1:102,2,FALSE)</f>
        <v>PAYS DE LA LOIRE</v>
      </c>
      <c r="C766" s="5" t="s">
        <v>1614</v>
      </c>
      <c r="D766" s="6" t="s">
        <v>1615</v>
      </c>
      <c r="E766" s="6" t="s">
        <v>1626</v>
      </c>
      <c r="F766" s="6" t="s">
        <v>1123</v>
      </c>
      <c r="G766" s="5" t="s">
        <v>1627</v>
      </c>
      <c r="H766" s="23">
        <v>26720034300056</v>
      </c>
      <c r="I766" s="5" t="s">
        <v>919</v>
      </c>
      <c r="J766" s="5"/>
      <c r="K766" s="5"/>
      <c r="L766" s="53">
        <f>VLOOKUP(H766,Feuil1!A2:Q837,5,TRUE)</f>
        <v>63</v>
      </c>
      <c r="M766" s="5">
        <f>VLOOKUP(H766,Feuil1!A2:Q837,6,TRUE)</f>
        <v>57</v>
      </c>
      <c r="N766" s="49">
        <f>VLOOKUP(H766,Feuil1!A2:Q837,7,TRUE)</f>
        <v>0.90480000000000005</v>
      </c>
      <c r="O766" s="7" t="str">
        <f>VLOOKUP(H766,Feuil1!A2:Q837,4,TRUE)</f>
        <v>1</v>
      </c>
      <c r="P766" s="7">
        <v>39</v>
      </c>
      <c r="Q766" s="7">
        <v>33</v>
      </c>
      <c r="R766" s="49">
        <f>VLOOKUP(H766,'Relevé T2_2019'!A2:G835,7,TRUE)</f>
        <v>0.89829999999999999</v>
      </c>
      <c r="S766" s="8">
        <v>0.84615384615384603</v>
      </c>
      <c r="T766" s="8">
        <f>VLOOKUP(H766,'Relevé T4_2018'!A2:G835,7,TRUE)</f>
        <v>0.91044776119403004</v>
      </c>
      <c r="U766" s="8">
        <f t="shared" si="33"/>
        <v>-6.4293915040184002E-2</v>
      </c>
      <c r="V766" s="8">
        <f t="shared" si="34"/>
        <v>-5.6477611940299877E-3</v>
      </c>
      <c r="W766" s="7">
        <v>289</v>
      </c>
      <c r="X766" s="7">
        <f>VLOOKUP(H766,'Relevé T2_2019'!A2:L837,11,TRUE)</f>
        <v>237</v>
      </c>
      <c r="Y766" s="60">
        <f>VLOOKUP(H766,Feuil1!A2:Q837,11,TRUE)</f>
        <v>195</v>
      </c>
      <c r="Z766" s="60">
        <f t="shared" si="35"/>
        <v>721</v>
      </c>
      <c r="AA766" s="14">
        <v>7.7575757575757596</v>
      </c>
      <c r="AB766" s="14">
        <f>VLOOKUP(H766,'Relevé T2_2019'!A2:L837,12,TRUE)</f>
        <v>3.4716981132</v>
      </c>
      <c r="AC766" s="56">
        <f>VLOOKUP(H766,Feuil1!A2:Q837,12,TRUE)</f>
        <v>2.42105263157895</v>
      </c>
    </row>
    <row r="767" spans="1:29" x14ac:dyDescent="0.25">
      <c r="A767" s="5" t="s">
        <v>100</v>
      </c>
      <c r="B767" s="5" t="str">
        <f>VLOOKUP(C767,'Correspondance DEP_REGION'!1:102,2,FALSE)</f>
        <v>PAYS DE LA LOIRE</v>
      </c>
      <c r="C767" s="5" t="s">
        <v>1614</v>
      </c>
      <c r="D767" s="6" t="s">
        <v>1615</v>
      </c>
      <c r="E767" s="6" t="s">
        <v>1618</v>
      </c>
      <c r="F767" s="6" t="s">
        <v>1410</v>
      </c>
      <c r="G767" s="5" t="s">
        <v>1620</v>
      </c>
      <c r="H767" s="23">
        <v>26720016000013</v>
      </c>
      <c r="I767" s="5" t="s">
        <v>18</v>
      </c>
      <c r="J767" s="5" t="s">
        <v>19</v>
      </c>
      <c r="K767" s="5" t="s">
        <v>9</v>
      </c>
      <c r="L767" s="53">
        <f>VLOOKUP(H767,Feuil1!A2:Q837,5,TRUE)</f>
        <v>11966</v>
      </c>
      <c r="M767" s="5">
        <f>VLOOKUP(H767,Feuil1!A2:Q837,6,TRUE)</f>
        <v>8272</v>
      </c>
      <c r="N767" s="49">
        <f>VLOOKUP(H767,Feuil1!A2:Q837,7,TRUE)</f>
        <v>0.69130000000000003</v>
      </c>
      <c r="O767" s="7" t="str">
        <f>VLOOKUP(H767,Feuil1!A2:Q837,4,TRUE)</f>
        <v>1</v>
      </c>
      <c r="P767" s="7">
        <v>5444</v>
      </c>
      <c r="Q767" s="7">
        <v>3119</v>
      </c>
      <c r="R767" s="49">
        <f>VLOOKUP(H767,'Relevé T2_2019'!A2:G835,7,TRUE)</f>
        <v>0.63</v>
      </c>
      <c r="S767" s="8">
        <v>0.57292432035268204</v>
      </c>
      <c r="T767" s="8">
        <f>VLOOKUP(H767,'Relevé T4_2018'!A2:G835,7,TRUE)</f>
        <v>0.46234228655468701</v>
      </c>
      <c r="U767" s="8">
        <f t="shared" si="33"/>
        <v>0.11058203379799503</v>
      </c>
      <c r="V767" s="8">
        <f t="shared" si="34"/>
        <v>0.22895771344531302</v>
      </c>
      <c r="W767" s="7">
        <v>9451</v>
      </c>
      <c r="X767" s="7">
        <f>VLOOKUP(H767,'Relevé T2_2019'!A2:L837,11,TRUE)</f>
        <v>8071</v>
      </c>
      <c r="Y767" s="60">
        <f>VLOOKUP(H767,Feuil1!A2:Q837,11,TRUE)</f>
        <v>8996</v>
      </c>
      <c r="Z767" s="60">
        <f t="shared" si="35"/>
        <v>26518</v>
      </c>
      <c r="AA767" s="14">
        <v>2.0301378647002202</v>
      </c>
      <c r="AB767" s="14">
        <f>VLOOKUP(H767,'Relevé T2_2019'!A2:L837,12,TRUE)</f>
        <v>-5.3477190100000002E-2</v>
      </c>
      <c r="AC767" s="56">
        <f>VLOOKUP(H767,Feuil1!A2:Q837,12,TRUE)</f>
        <v>8.7524177949709805E-2</v>
      </c>
    </row>
    <row r="768" spans="1:29" x14ac:dyDescent="0.25">
      <c r="A768" s="5" t="s">
        <v>100</v>
      </c>
      <c r="B768" s="5" t="str">
        <f>VLOOKUP(C768,'Correspondance DEP_REGION'!1:102,2,FALSE)</f>
        <v>PAYS DE LA LOIRE</v>
      </c>
      <c r="C768" s="5" t="s">
        <v>1614</v>
      </c>
      <c r="D768" s="6" t="s">
        <v>1615</v>
      </c>
      <c r="E768" s="6" t="s">
        <v>1621</v>
      </c>
      <c r="F768" s="6" t="s">
        <v>63</v>
      </c>
      <c r="G768" s="5" t="s">
        <v>1622</v>
      </c>
      <c r="H768" s="23">
        <v>26720020200013</v>
      </c>
      <c r="I768" s="5" t="s">
        <v>65</v>
      </c>
      <c r="J768" s="5"/>
      <c r="K768" s="5"/>
      <c r="L768" s="53">
        <f>VLOOKUP(H768,Feuil1!A2:Q837,5,TRUE)</f>
        <v>1054</v>
      </c>
      <c r="M768" s="5">
        <f>VLOOKUP(H768,Feuil1!A2:Q837,6,TRUE)</f>
        <v>167</v>
      </c>
      <c r="N768" s="49">
        <f>VLOOKUP(H768,Feuil1!A2:Q837,7,TRUE)</f>
        <v>0.15840000000000001</v>
      </c>
      <c r="O768" s="7" t="str">
        <f>VLOOKUP(H768,Feuil1!A2:Q837,4,TRUE)</f>
        <v>0</v>
      </c>
      <c r="P768" s="7">
        <v>211</v>
      </c>
      <c r="Q768" s="7">
        <v>60</v>
      </c>
      <c r="R768" s="49">
        <f>VLOOKUP(H768,'Relevé T2_2019'!A2:G835,7,TRUE)</f>
        <v>8.09E-2</v>
      </c>
      <c r="S768" s="8">
        <v>0.28436018957345999</v>
      </c>
      <c r="T768" s="8">
        <f>VLOOKUP(H768,'Relevé T4_2018'!A2:G835,7,TRUE)</f>
        <v>0.165249088699879</v>
      </c>
      <c r="U768" s="8">
        <f t="shared" si="33"/>
        <v>0.11911110087358098</v>
      </c>
      <c r="V768" s="8">
        <f t="shared" si="34"/>
        <v>-6.8490886998789913E-3</v>
      </c>
      <c r="W768" s="7">
        <v>469</v>
      </c>
      <c r="X768" s="7">
        <f>VLOOKUP(H768,'Relevé T2_2019'!A2:L837,11,TRUE)</f>
        <v>394</v>
      </c>
      <c r="Y768" s="60">
        <f>VLOOKUP(H768,Feuil1!A2:Q837,11,TRUE)</f>
        <v>389</v>
      </c>
      <c r="Z768" s="60">
        <f t="shared" si="35"/>
        <v>1252</v>
      </c>
      <c r="AA768" s="14">
        <v>6.81666666666667</v>
      </c>
      <c r="AB768" s="14">
        <f>VLOOKUP(H768,'Relevé T2_2019'!A2:L837,12,TRUE)</f>
        <v>6.1636363636000002</v>
      </c>
      <c r="AC768" s="56">
        <f>VLOOKUP(H768,Feuil1!A2:Q837,12,TRUE)</f>
        <v>1.3293413173652699</v>
      </c>
    </row>
    <row r="769" spans="1:29" x14ac:dyDescent="0.25">
      <c r="A769" s="5" t="s">
        <v>100</v>
      </c>
      <c r="B769" s="5" t="str">
        <f>VLOOKUP(C769,'Correspondance DEP_REGION'!1:102,2,FALSE)</f>
        <v>PAYS DE LA LOIRE</v>
      </c>
      <c r="C769" s="5" t="s">
        <v>261</v>
      </c>
      <c r="D769" s="6" t="s">
        <v>262</v>
      </c>
      <c r="E769" s="6" t="s">
        <v>1814</v>
      </c>
      <c r="F769" s="6" t="s">
        <v>237</v>
      </c>
      <c r="G769" s="5" t="s">
        <v>1815</v>
      </c>
      <c r="H769" s="23">
        <v>26850019600012</v>
      </c>
      <c r="I769" s="5" t="s">
        <v>65</v>
      </c>
      <c r="J769" s="5" t="s">
        <v>19</v>
      </c>
      <c r="K769" s="5"/>
      <c r="L769" s="53">
        <f>VLOOKUP(H769,Feuil1!A2:Q837,5,TRUE)</f>
        <v>3631</v>
      </c>
      <c r="M769" s="5">
        <f>VLOOKUP(H769,Feuil1!A2:Q837,6,TRUE)</f>
        <v>3631</v>
      </c>
      <c r="N769" s="49">
        <f>VLOOKUP(H769,Feuil1!A2:Q837,7,TRUE)</f>
        <v>1</v>
      </c>
      <c r="O769" s="7" t="str">
        <f>VLOOKUP(H769,Feuil1!A2:Q837,4,TRUE)</f>
        <v>1</v>
      </c>
      <c r="P769" s="7">
        <v>1145</v>
      </c>
      <c r="Q769" s="7">
        <v>1145</v>
      </c>
      <c r="R769" s="49">
        <f>VLOOKUP(H769,'Relevé T2_2019'!A2:G835,7,TRUE)</f>
        <v>1</v>
      </c>
      <c r="S769" s="8">
        <v>1</v>
      </c>
      <c r="T769" s="8">
        <f>VLOOKUP(H769,'Relevé T4_2018'!A2:G835,7,TRUE)</f>
        <v>1</v>
      </c>
      <c r="U769" s="8">
        <f t="shared" si="33"/>
        <v>0</v>
      </c>
      <c r="V769" s="8">
        <f t="shared" si="34"/>
        <v>0</v>
      </c>
      <c r="W769" s="7">
        <v>1773</v>
      </c>
      <c r="X769" s="7">
        <f>VLOOKUP(H769,'Relevé T2_2019'!A2:L837,11,TRUE)</f>
        <v>1700</v>
      </c>
      <c r="Y769" s="60">
        <f>VLOOKUP(H769,Feuil1!A2:Q837,11,TRUE)</f>
        <v>1756</v>
      </c>
      <c r="Z769" s="60">
        <f t="shared" si="35"/>
        <v>5229</v>
      </c>
      <c r="AA769" s="14">
        <v>0.54847161572052405</v>
      </c>
      <c r="AB769" s="14">
        <f>VLOOKUP(H769,'Relevé T2_2019'!A2:L837,12,TRUE)</f>
        <v>-0.39372325250000001</v>
      </c>
      <c r="AC769" s="56">
        <f>VLOOKUP(H769,Feuil1!A2:Q837,12,TRUE)</f>
        <v>-0.51638667033874996</v>
      </c>
    </row>
    <row r="770" spans="1:29" x14ac:dyDescent="0.25">
      <c r="A770" s="5" t="s">
        <v>100</v>
      </c>
      <c r="B770" s="5" t="str">
        <f>VLOOKUP(C770,'Correspondance DEP_REGION'!1:102,2,FALSE)</f>
        <v>PAYS DE LA LOIRE</v>
      </c>
      <c r="C770" s="5" t="s">
        <v>261</v>
      </c>
      <c r="D770" s="6" t="s">
        <v>262</v>
      </c>
      <c r="E770" s="6" t="s">
        <v>1818</v>
      </c>
      <c r="F770" s="6" t="s">
        <v>63</v>
      </c>
      <c r="G770" s="5" t="s">
        <v>1819</v>
      </c>
      <c r="H770" s="23">
        <v>26850029500012</v>
      </c>
      <c r="I770" s="5" t="s">
        <v>65</v>
      </c>
      <c r="J770" s="5"/>
      <c r="K770" s="5"/>
      <c r="L770" s="53">
        <f>VLOOKUP(H770,Feuil1!A2:Q837,5,TRUE)</f>
        <v>447</v>
      </c>
      <c r="M770" s="5">
        <f>VLOOKUP(H770,Feuil1!A2:Q837,6,TRUE)</f>
        <v>447</v>
      </c>
      <c r="N770" s="49">
        <f>VLOOKUP(H770,Feuil1!A2:Q837,7,TRUE)</f>
        <v>1</v>
      </c>
      <c r="O770" s="7" t="str">
        <f>VLOOKUP(H770,Feuil1!A2:Q837,4,TRUE)</f>
        <v>1</v>
      </c>
      <c r="P770" s="7">
        <v>338</v>
      </c>
      <c r="Q770" s="7">
        <v>338</v>
      </c>
      <c r="R770" s="49">
        <f>VLOOKUP(H770,'Relevé T2_2019'!A2:G835,7,TRUE)</f>
        <v>1</v>
      </c>
      <c r="S770" s="8">
        <v>1</v>
      </c>
      <c r="T770" s="8">
        <f>VLOOKUP(H770,'Relevé T4_2018'!A2:G835,7,TRUE)</f>
        <v>1</v>
      </c>
      <c r="U770" s="8">
        <f t="shared" ref="U770:U833" si="36">(S770-T770)</f>
        <v>0</v>
      </c>
      <c r="V770" s="8">
        <f t="shared" si="34"/>
        <v>0</v>
      </c>
      <c r="W770" s="7">
        <v>236</v>
      </c>
      <c r="X770" s="7">
        <f>VLOOKUP(H770,'Relevé T2_2019'!A2:L837,11,TRUE)</f>
        <v>219</v>
      </c>
      <c r="Y770" s="60">
        <f>VLOOKUP(H770,Feuil1!A2:Q837,11,TRUE)</f>
        <v>233</v>
      </c>
      <c r="Z770" s="60">
        <f t="shared" si="35"/>
        <v>688</v>
      </c>
      <c r="AA770" s="14">
        <v>-0.30177514792899401</v>
      </c>
      <c r="AB770" s="14">
        <f>VLOOKUP(H770,'Relevé T2_2019'!A2:L837,12,TRUE)</f>
        <v>-0.37960339939999999</v>
      </c>
      <c r="AC770" s="56">
        <f>VLOOKUP(H770,Feuil1!A2:Q837,12,TRUE)</f>
        <v>-0.47874720357941802</v>
      </c>
    </row>
    <row r="771" spans="1:29" x14ac:dyDescent="0.25">
      <c r="A771" s="5" t="s">
        <v>100</v>
      </c>
      <c r="B771" s="5" t="str">
        <f>VLOOKUP(C771,'Correspondance DEP_REGION'!1:102,2,FALSE)</f>
        <v>PAYS DE LA LOIRE</v>
      </c>
      <c r="C771" s="5" t="s">
        <v>261</v>
      </c>
      <c r="D771" s="6" t="s">
        <v>262</v>
      </c>
      <c r="E771" s="6" t="s">
        <v>1814</v>
      </c>
      <c r="F771" s="6" t="s">
        <v>1820</v>
      </c>
      <c r="G771" s="5" t="s">
        <v>1821</v>
      </c>
      <c r="H771" s="23">
        <v>26850030300212</v>
      </c>
      <c r="I771" s="5" t="s">
        <v>50</v>
      </c>
      <c r="J771" s="5" t="s">
        <v>19</v>
      </c>
      <c r="K771" s="5"/>
      <c r="L771" s="53">
        <f>VLOOKUP(H771,Feuil1!A2:Q837,5,TRUE)</f>
        <v>4313</v>
      </c>
      <c r="M771" s="5">
        <f>VLOOKUP(H771,Feuil1!A2:Q837,6,TRUE)</f>
        <v>4310</v>
      </c>
      <c r="N771" s="49">
        <f>VLOOKUP(H771,Feuil1!A2:Q837,7,TRUE)</f>
        <v>0.99929999999999997</v>
      </c>
      <c r="O771" s="7" t="str">
        <f>VLOOKUP(H771,Feuil1!A2:Q837,4,TRUE)</f>
        <v>1</v>
      </c>
      <c r="P771" s="7">
        <v>2002</v>
      </c>
      <c r="Q771" s="7">
        <v>2002</v>
      </c>
      <c r="R771" s="49">
        <f>VLOOKUP(H771,'Relevé T2_2019'!A2:G835,7,TRUE)</f>
        <v>0.99970000000000003</v>
      </c>
      <c r="S771" s="8">
        <v>1</v>
      </c>
      <c r="T771" s="8">
        <f>VLOOKUP(H771,'Relevé T4_2018'!A2:G835,7,TRUE)</f>
        <v>0.99563318777292609</v>
      </c>
      <c r="U771" s="8">
        <f t="shared" si="36"/>
        <v>4.3668122270739129E-3</v>
      </c>
      <c r="V771" s="8">
        <f t="shared" ref="V771:V834" si="37">(N771-T771)</f>
        <v>3.666812227073879E-3</v>
      </c>
      <c r="W771" s="7">
        <v>1767</v>
      </c>
      <c r="X771" s="7">
        <f>VLOOKUP(H771,'Relevé T2_2019'!A2:L837,11,TRUE)</f>
        <v>1752</v>
      </c>
      <c r="Y771" s="60">
        <f>VLOOKUP(H771,Feuil1!A2:Q837,11,TRUE)</f>
        <v>1790</v>
      </c>
      <c r="Z771" s="60">
        <f t="shared" ref="Z771:Z834" si="38">SUM(W771:Y771)</f>
        <v>5309</v>
      </c>
      <c r="AA771" s="14">
        <v>-0.117382617382617</v>
      </c>
      <c r="AB771" s="14">
        <f>VLOOKUP(H771,'Relevé T2_2019'!A2:L837,12,TRUE)</f>
        <v>-0.55180353029999996</v>
      </c>
      <c r="AC771" s="56">
        <f>VLOOKUP(H771,Feuil1!A2:Q837,12,TRUE)</f>
        <v>-0.58468677494199495</v>
      </c>
    </row>
    <row r="772" spans="1:29" ht="27.6" x14ac:dyDescent="0.25">
      <c r="A772" s="5" t="s">
        <v>100</v>
      </c>
      <c r="B772" s="5" t="str">
        <f>VLOOKUP(C772,'Correspondance DEP_REGION'!1:102,2,FALSE)</f>
        <v>PAYS DE LA LOIRE</v>
      </c>
      <c r="C772" s="5" t="s">
        <v>261</v>
      </c>
      <c r="D772" s="6" t="s">
        <v>262</v>
      </c>
      <c r="E772" s="6" t="s">
        <v>1814</v>
      </c>
      <c r="F772" s="6" t="s">
        <v>113</v>
      </c>
      <c r="G772" s="5" t="s">
        <v>1822</v>
      </c>
      <c r="H772" s="23">
        <v>26850241600012</v>
      </c>
      <c r="I772" s="5" t="s">
        <v>50</v>
      </c>
      <c r="J772" s="5" t="s">
        <v>19</v>
      </c>
      <c r="K772" s="5"/>
      <c r="L772" s="53">
        <f>VLOOKUP(H772,Feuil1!A2:Q837,5,TRUE)</f>
        <v>3282</v>
      </c>
      <c r="M772" s="5">
        <f>VLOOKUP(H772,Feuil1!A2:Q837,6,TRUE)</f>
        <v>3278</v>
      </c>
      <c r="N772" s="49">
        <f>VLOOKUP(H772,Feuil1!A2:Q837,7,TRUE)</f>
        <v>0.99880000000000002</v>
      </c>
      <c r="O772" s="7" t="str">
        <f>VLOOKUP(H772,Feuil1!A2:Q837,4,TRUE)</f>
        <v>1</v>
      </c>
      <c r="P772" s="7">
        <v>2189</v>
      </c>
      <c r="Q772" s="7">
        <v>2189</v>
      </c>
      <c r="R772" s="49">
        <f>VLOOKUP(H772,'Relevé T2_2019'!A2:G835,7,TRUE)</f>
        <v>1</v>
      </c>
      <c r="S772" s="8">
        <v>1</v>
      </c>
      <c r="T772" s="8">
        <f>VLOOKUP(H772,'Relevé T4_2018'!A2:G835,7,TRUE)</f>
        <v>0.88215200683176809</v>
      </c>
      <c r="U772" s="8">
        <f t="shared" si="36"/>
        <v>0.11784799316823191</v>
      </c>
      <c r="V772" s="8">
        <f t="shared" si="37"/>
        <v>0.11664799316823193</v>
      </c>
      <c r="W772" s="7">
        <v>1419</v>
      </c>
      <c r="X772" s="7">
        <f>VLOOKUP(H772,'Relevé T2_2019'!A2:L837,11,TRUE)</f>
        <v>1269</v>
      </c>
      <c r="Y772" s="60">
        <f>VLOOKUP(H772,Feuil1!A2:Q837,11,TRUE)</f>
        <v>1252</v>
      </c>
      <c r="Z772" s="60">
        <f t="shared" si="38"/>
        <v>3940</v>
      </c>
      <c r="AA772" s="14">
        <v>-0.35175879396984899</v>
      </c>
      <c r="AB772" s="14">
        <f>VLOOKUP(H772,'Relevé T2_2019'!A2:L837,12,TRUE)</f>
        <v>-0.577563249</v>
      </c>
      <c r="AC772" s="56">
        <f>VLOOKUP(H772,Feuil1!A2:Q837,12,TRUE)</f>
        <v>-0.61805979255643695</v>
      </c>
    </row>
    <row r="773" spans="1:29" ht="27.6" x14ac:dyDescent="0.25">
      <c r="A773" s="5" t="s">
        <v>100</v>
      </c>
      <c r="B773" s="5" t="str">
        <f>VLOOKUP(C773,'Correspondance DEP_REGION'!1:102,2,FALSE)</f>
        <v>PAYS DE LA LOIRE</v>
      </c>
      <c r="C773" s="5" t="s">
        <v>261</v>
      </c>
      <c r="D773" s="6" t="s">
        <v>262</v>
      </c>
      <c r="E773" s="6" t="s">
        <v>1824</v>
      </c>
      <c r="F773" s="6" t="s">
        <v>1825</v>
      </c>
      <c r="G773" s="5" t="s">
        <v>1826</v>
      </c>
      <c r="H773" s="23">
        <v>26850445300013</v>
      </c>
      <c r="I773" s="5" t="s">
        <v>50</v>
      </c>
      <c r="J773" s="5" t="s">
        <v>19</v>
      </c>
      <c r="K773" s="5"/>
      <c r="L773" s="53">
        <f>VLOOKUP(H773,Feuil1!A2:Q837,5,TRUE)</f>
        <v>6324</v>
      </c>
      <c r="M773" s="5">
        <f>VLOOKUP(H773,Feuil1!A2:Q837,6,TRUE)</f>
        <v>6323</v>
      </c>
      <c r="N773" s="49">
        <f>VLOOKUP(H773,Feuil1!A2:Q837,7,TRUE)</f>
        <v>0.99980000000000002</v>
      </c>
      <c r="O773" s="7" t="str">
        <f>VLOOKUP(H773,Feuil1!A2:Q837,4,TRUE)</f>
        <v>1</v>
      </c>
      <c r="P773" s="7">
        <v>2830</v>
      </c>
      <c r="Q773" s="7">
        <v>2830</v>
      </c>
      <c r="R773" s="49">
        <f>VLOOKUP(H773,'Relevé T2_2019'!A2:G835,7,TRUE)</f>
        <v>0.99529999999999996</v>
      </c>
      <c r="S773" s="8">
        <v>1</v>
      </c>
      <c r="T773" s="8">
        <f>VLOOKUP(H773,'Relevé T4_2018'!A2:G835,7,TRUE)</f>
        <v>0.99830985915492998</v>
      </c>
      <c r="U773" s="8">
        <f t="shared" si="36"/>
        <v>1.6901408450700206E-3</v>
      </c>
      <c r="V773" s="8">
        <f t="shared" si="37"/>
        <v>1.4901408450700426E-3</v>
      </c>
      <c r="W773" s="7">
        <v>3215</v>
      </c>
      <c r="X773" s="7">
        <f>VLOOKUP(H773,'Relevé T2_2019'!A2:L837,11,TRUE)</f>
        <v>2685</v>
      </c>
      <c r="Y773" s="60">
        <f>VLOOKUP(H773,Feuil1!A2:Q837,11,TRUE)</f>
        <v>2932</v>
      </c>
      <c r="Z773" s="60">
        <f t="shared" si="38"/>
        <v>8832</v>
      </c>
      <c r="AA773" s="14">
        <v>0.13604240282685501</v>
      </c>
      <c r="AB773" s="14">
        <f>VLOOKUP(H773,'Relevé T2_2019'!A2:L837,12,TRUE)</f>
        <v>-0.63911290320000003</v>
      </c>
      <c r="AC773" s="56">
        <f>VLOOKUP(H773,Feuil1!A2:Q837,12,TRUE)</f>
        <v>-0.53629606199588797</v>
      </c>
    </row>
    <row r="774" spans="1:29" ht="27.6" x14ac:dyDescent="0.25">
      <c r="A774" s="5" t="s">
        <v>100</v>
      </c>
      <c r="B774" s="5" t="str">
        <f>VLOOKUP(C774,'Correspondance DEP_REGION'!1:102,2,FALSE)</f>
        <v>PAYS DE LA LOIRE</v>
      </c>
      <c r="C774" s="5" t="s">
        <v>261</v>
      </c>
      <c r="D774" s="6" t="s">
        <v>262</v>
      </c>
      <c r="E774" s="6" t="s">
        <v>1814</v>
      </c>
      <c r="F774" s="6" t="s">
        <v>69</v>
      </c>
      <c r="G774" s="5" t="s">
        <v>1823</v>
      </c>
      <c r="H774" s="23">
        <v>26850242400016</v>
      </c>
      <c r="I774" s="5" t="s">
        <v>50</v>
      </c>
      <c r="J774" s="5" t="s">
        <v>19</v>
      </c>
      <c r="K774" s="5" t="s">
        <v>9</v>
      </c>
      <c r="L774" s="53">
        <f>VLOOKUP(H774,Feuil1!A2:Q837,5,TRUE)</f>
        <v>12411</v>
      </c>
      <c r="M774" s="5">
        <f>VLOOKUP(H774,Feuil1!A2:Q837,6,TRUE)</f>
        <v>12398</v>
      </c>
      <c r="N774" s="49">
        <f>VLOOKUP(H774,Feuil1!A2:Q837,7,TRUE)</f>
        <v>0.999</v>
      </c>
      <c r="O774" s="7" t="str">
        <f>VLOOKUP(H774,Feuil1!A2:Q837,4,TRUE)</f>
        <v>1</v>
      </c>
      <c r="P774" s="7">
        <v>8757</v>
      </c>
      <c r="Q774" s="7">
        <v>8746</v>
      </c>
      <c r="R774" s="49">
        <f>VLOOKUP(H774,'Relevé T2_2019'!A2:G835,7,TRUE)</f>
        <v>0.99890000000000001</v>
      </c>
      <c r="S774" s="8">
        <v>0.99874386205321497</v>
      </c>
      <c r="T774" s="8">
        <f>VLOOKUP(H774,'Relevé T4_2018'!A2:G835,7,TRUE)</f>
        <v>0.99399439476844997</v>
      </c>
      <c r="U774" s="8">
        <f t="shared" si="36"/>
        <v>4.7494672847649966E-3</v>
      </c>
      <c r="V774" s="8">
        <f t="shared" si="37"/>
        <v>5.0056052315500255E-3</v>
      </c>
      <c r="W774" s="7">
        <v>8279</v>
      </c>
      <c r="X774" s="7">
        <f>VLOOKUP(H774,'Relevé T2_2019'!A2:L837,11,TRUE)</f>
        <v>7003</v>
      </c>
      <c r="Y774" s="60">
        <f>VLOOKUP(H774,Feuil1!A2:Q837,11,TRUE)</f>
        <v>7528</v>
      </c>
      <c r="Z774" s="60">
        <f t="shared" si="38"/>
        <v>22810</v>
      </c>
      <c r="AA774" s="14">
        <v>-5.3395838097416E-2</v>
      </c>
      <c r="AB774" s="14">
        <f>VLOOKUP(H774,'Relevé T2_2019'!A2:L837,12,TRUE)</f>
        <v>-0.50417728689999997</v>
      </c>
      <c r="AC774" s="56">
        <f>VLOOKUP(H774,Feuil1!A2:Q837,12,TRUE)</f>
        <v>-0.392805291175996</v>
      </c>
    </row>
    <row r="775" spans="1:29" ht="27.6" x14ac:dyDescent="0.25">
      <c r="A775" s="5" t="s">
        <v>100</v>
      </c>
      <c r="B775" s="5" t="str">
        <f>VLOOKUP(C775,'Correspondance DEP_REGION'!1:102,2,FALSE)</f>
        <v>PAYS DE LA LOIRE</v>
      </c>
      <c r="C775" s="5" t="s">
        <v>261</v>
      </c>
      <c r="D775" s="6" t="s">
        <v>262</v>
      </c>
      <c r="E775" s="6" t="s">
        <v>263</v>
      </c>
      <c r="F775" s="6" t="s">
        <v>30</v>
      </c>
      <c r="G775" s="5" t="s">
        <v>264</v>
      </c>
      <c r="H775" s="23">
        <v>20005038300013</v>
      </c>
      <c r="I775" s="5" t="s">
        <v>65</v>
      </c>
      <c r="J775" s="5"/>
      <c r="K775" s="5"/>
      <c r="L775" s="53">
        <f>VLOOKUP(H775,Feuil1!A2:Q837,5,TRUE)</f>
        <v>1430</v>
      </c>
      <c r="M775" s="5">
        <f>VLOOKUP(H775,Feuil1!A2:Q837,6,TRUE)</f>
        <v>1419</v>
      </c>
      <c r="N775" s="49">
        <f>VLOOKUP(H775,Feuil1!A2:Q837,7,TRUE)</f>
        <v>0.99229999999999996</v>
      </c>
      <c r="O775" s="7" t="str">
        <f>VLOOKUP(H775,Feuil1!A2:Q837,4,TRUE)</f>
        <v>1</v>
      </c>
      <c r="P775" s="7">
        <v>1116</v>
      </c>
      <c r="Q775" s="7">
        <v>1095</v>
      </c>
      <c r="R775" s="49">
        <f>VLOOKUP(H775,'Relevé T2_2019'!A2:G835,7,TRUE)</f>
        <v>0.98650000000000004</v>
      </c>
      <c r="S775" s="8">
        <v>0.98118279569892497</v>
      </c>
      <c r="T775" s="8">
        <f>VLOOKUP(H775,'Relevé T4_2018'!A2:G835,7,TRUE)</f>
        <v>0.98890429958391113</v>
      </c>
      <c r="U775" s="8">
        <f t="shared" si="36"/>
        <v>-7.7215038849861584E-3</v>
      </c>
      <c r="V775" s="8">
        <f t="shared" si="37"/>
        <v>3.3957004160888316E-3</v>
      </c>
      <c r="W775" s="7">
        <v>920</v>
      </c>
      <c r="X775" s="7">
        <f>VLOOKUP(H775,'Relevé T2_2019'!A2:L837,11,TRUE)</f>
        <v>786</v>
      </c>
      <c r="Y775" s="60">
        <f>VLOOKUP(H775,Feuil1!A2:Q837,11,TRUE)</f>
        <v>871</v>
      </c>
      <c r="Z775" s="60">
        <f t="shared" si="38"/>
        <v>2577</v>
      </c>
      <c r="AA775" s="14">
        <v>-0.15981735159817401</v>
      </c>
      <c r="AB775" s="14">
        <f>VLOOKUP(H775,'Relevé T2_2019'!A2:L837,12,TRUE)</f>
        <v>-0.40273556230000002</v>
      </c>
      <c r="AC775" s="56">
        <f>VLOOKUP(H775,Feuil1!A2:Q837,12,TRUE)</f>
        <v>-0.38618745595489801</v>
      </c>
    </row>
    <row r="776" spans="1:29" x14ac:dyDescent="0.25">
      <c r="A776" s="5" t="s">
        <v>100</v>
      </c>
      <c r="B776" s="5" t="str">
        <f>VLOOKUP(C776,'Correspondance DEP_REGION'!1:102,2,FALSE)</f>
        <v>PAYS DE LA LOIRE</v>
      </c>
      <c r="C776" s="5" t="s">
        <v>261</v>
      </c>
      <c r="D776" s="6" t="s">
        <v>262</v>
      </c>
      <c r="E776" s="6" t="s">
        <v>1816</v>
      </c>
      <c r="F776" s="6" t="s">
        <v>63</v>
      </c>
      <c r="G776" s="5" t="s">
        <v>1817</v>
      </c>
      <c r="H776" s="23">
        <v>26850028700019</v>
      </c>
      <c r="I776" s="5" t="s">
        <v>50</v>
      </c>
      <c r="J776" s="5"/>
      <c r="K776" s="5"/>
      <c r="L776" s="53">
        <f>VLOOKUP(H776,Feuil1!A2:Q837,5,TRUE)</f>
        <v>413</v>
      </c>
      <c r="M776" s="5">
        <f>VLOOKUP(H776,Feuil1!A2:Q837,6,TRUE)</f>
        <v>241</v>
      </c>
      <c r="N776" s="49">
        <f>VLOOKUP(H776,Feuil1!A2:Q837,7,TRUE)</f>
        <v>0.58350000000000002</v>
      </c>
      <c r="O776" s="7" t="str">
        <f>VLOOKUP(H776,Feuil1!A2:Q837,4,TRUE)</f>
        <v>0</v>
      </c>
      <c r="P776" s="7">
        <v>330</v>
      </c>
      <c r="Q776" s="7">
        <v>218</v>
      </c>
      <c r="R776" s="49">
        <f>VLOOKUP(H776,'Relevé T2_2019'!A2:G835,7,TRUE)</f>
        <v>0.63759999999999994</v>
      </c>
      <c r="S776" s="8">
        <v>0.66060606060606097</v>
      </c>
      <c r="T776" s="8">
        <f>VLOOKUP(H776,'Relevé T4_2018'!A2:G835,7,TRUE)</f>
        <v>0.58291457286432202</v>
      </c>
      <c r="U776" s="8">
        <f t="shared" si="36"/>
        <v>7.7691487741738952E-2</v>
      </c>
      <c r="V776" s="8">
        <f t="shared" si="37"/>
        <v>5.8542713567799609E-4</v>
      </c>
      <c r="W776" s="7">
        <v>64</v>
      </c>
      <c r="X776" s="7">
        <f>VLOOKUP(H776,'Relevé T2_2019'!A2:L837,11,TRUE)</f>
        <v>45</v>
      </c>
      <c r="Y776" s="60">
        <f>VLOOKUP(H776,Feuil1!A2:Q837,11,TRUE)</f>
        <v>77</v>
      </c>
      <c r="Z776" s="60">
        <f t="shared" si="38"/>
        <v>186</v>
      </c>
      <c r="AA776" s="14">
        <v>-0.70642201834862395</v>
      </c>
      <c r="AB776" s="14">
        <f>VLOOKUP(H776,'Relevé T2_2019'!A2:L837,12,TRUE)</f>
        <v>-0.80176211450000001</v>
      </c>
      <c r="AC776" s="56">
        <f>VLOOKUP(H776,Feuil1!A2:Q837,12,TRUE)</f>
        <v>-0.68049792531120301</v>
      </c>
    </row>
    <row r="777" spans="1:29" ht="27.6" x14ac:dyDescent="0.25">
      <c r="A777" s="5" t="s">
        <v>51</v>
      </c>
      <c r="B777" s="5" t="str">
        <f>VLOOKUP(C777,'Correspondance DEP_REGION'!1:102,2,FALSE)</f>
        <v>PROVENCE-ALPES-COTE D'AZUR</v>
      </c>
      <c r="C777" s="5" t="s">
        <v>396</v>
      </c>
      <c r="D777" s="6" t="s">
        <v>397</v>
      </c>
      <c r="E777" s="6" t="s">
        <v>405</v>
      </c>
      <c r="F777" s="6" t="s">
        <v>63</v>
      </c>
      <c r="G777" s="5" t="s">
        <v>406</v>
      </c>
      <c r="H777" s="23">
        <v>26040011400013</v>
      </c>
      <c r="I777" s="5" t="s">
        <v>65</v>
      </c>
      <c r="J777" s="5"/>
      <c r="K777" s="5"/>
      <c r="L777" s="53">
        <f>VLOOKUP(H777,Feuil1!A2:Q837,5,TRUE)</f>
        <v>415</v>
      </c>
      <c r="M777" s="5">
        <f>VLOOKUP(H777,Feuil1!A2:Q837,6,TRUE)</f>
        <v>415</v>
      </c>
      <c r="N777" s="49">
        <f>VLOOKUP(H777,Feuil1!A2:Q837,7,TRUE)</f>
        <v>1</v>
      </c>
      <c r="O777" s="7" t="str">
        <f>VLOOKUP(H777,Feuil1!A2:Q837,4,TRUE)</f>
        <v>0</v>
      </c>
      <c r="P777" s="7">
        <v>184</v>
      </c>
      <c r="Q777" s="7">
        <v>183</v>
      </c>
      <c r="R777" s="49">
        <f>VLOOKUP(H777,'Relevé T2_2019'!A2:G835,7,TRUE)</f>
        <v>1</v>
      </c>
      <c r="S777" s="8">
        <v>0.99456521739130399</v>
      </c>
      <c r="T777" s="8">
        <f>VLOOKUP(H777,'Relevé T4_2018'!A2:G835,7,TRUE)</f>
        <v>0.14516129032258102</v>
      </c>
      <c r="U777" s="8">
        <f t="shared" si="36"/>
        <v>0.84940392706872303</v>
      </c>
      <c r="V777" s="8">
        <f t="shared" si="37"/>
        <v>0.85483870967741904</v>
      </c>
      <c r="W777" s="7">
        <v>405</v>
      </c>
      <c r="X777" s="7">
        <f>VLOOKUP(H777,'Relevé T2_2019'!A2:L837,11,TRUE)</f>
        <v>405</v>
      </c>
      <c r="Y777" s="60">
        <f>VLOOKUP(H777,Feuil1!A2:Q837,11,TRUE)</f>
        <v>430</v>
      </c>
      <c r="Z777" s="60">
        <f t="shared" si="38"/>
        <v>1240</v>
      </c>
      <c r="AA777" s="14">
        <v>1.21311475409836</v>
      </c>
      <c r="AB777" s="14">
        <f>VLOOKUP(H777,'Relevé T2_2019'!A2:L837,12,TRUE)</f>
        <v>-0.15800415800000001</v>
      </c>
      <c r="AC777" s="56">
        <f>VLOOKUP(H777,Feuil1!A2:Q837,12,TRUE)</f>
        <v>3.6144578313252997E-2</v>
      </c>
    </row>
    <row r="778" spans="1:29" ht="27.6" x14ac:dyDescent="0.25">
      <c r="A778" s="5" t="s">
        <v>51</v>
      </c>
      <c r="B778" s="5" t="str">
        <f>VLOOKUP(C778,'Correspondance DEP_REGION'!1:102,2,FALSE)</f>
        <v>PROVENCE-ALPES-COTE D'AZUR</v>
      </c>
      <c r="C778" s="5" t="s">
        <v>396</v>
      </c>
      <c r="D778" s="6" t="s">
        <v>397</v>
      </c>
      <c r="E778" s="6" t="s">
        <v>400</v>
      </c>
      <c r="F778" s="6" t="s">
        <v>63</v>
      </c>
      <c r="G778" s="5" t="s">
        <v>401</v>
      </c>
      <c r="H778" s="23">
        <v>26040002300040</v>
      </c>
      <c r="I778" s="5" t="s">
        <v>65</v>
      </c>
      <c r="J778" s="5"/>
      <c r="K778" s="5"/>
      <c r="L778" s="53">
        <f>VLOOKUP(H778,Feuil1!A2:Q837,5,TRUE)</f>
        <v>830</v>
      </c>
      <c r="M778" s="5">
        <f>VLOOKUP(H778,Feuil1!A2:Q837,6,TRUE)</f>
        <v>826</v>
      </c>
      <c r="N778" s="49">
        <f>VLOOKUP(H778,Feuil1!A2:Q837,7,TRUE)</f>
        <v>0.99519999999999997</v>
      </c>
      <c r="O778" s="7" t="str">
        <f>VLOOKUP(H778,Feuil1!A2:Q837,4,TRUE)</f>
        <v>1</v>
      </c>
      <c r="P778" s="7">
        <v>652</v>
      </c>
      <c r="Q778" s="7">
        <v>646</v>
      </c>
      <c r="R778" s="49">
        <f>VLOOKUP(H778,'Relevé T2_2019'!A2:G835,7,TRUE)</f>
        <v>0.99199999999999999</v>
      </c>
      <c r="S778" s="8">
        <v>0.99079754601226999</v>
      </c>
      <c r="T778" s="8">
        <f>VLOOKUP(H778,'Relevé T4_2018'!A2:G835,7,TRUE)</f>
        <v>0.97165991902834004</v>
      </c>
      <c r="U778" s="8">
        <f t="shared" si="36"/>
        <v>1.9137626983929956E-2</v>
      </c>
      <c r="V778" s="8">
        <f t="shared" si="37"/>
        <v>2.3540080971659938E-2</v>
      </c>
      <c r="W778" s="7">
        <v>496</v>
      </c>
      <c r="X778" s="7">
        <f>VLOOKUP(H778,'Relevé T2_2019'!A2:L837,11,TRUE)</f>
        <v>435</v>
      </c>
      <c r="Y778" s="60">
        <f>VLOOKUP(H778,Feuil1!A2:Q837,11,TRUE)</f>
        <v>493</v>
      </c>
      <c r="Z778" s="60">
        <f t="shared" si="38"/>
        <v>1424</v>
      </c>
      <c r="AA778" s="14">
        <v>-0.232198142414861</v>
      </c>
      <c r="AB778" s="14">
        <f>VLOOKUP(H778,'Relevé T2_2019'!A2:L837,12,TRUE)</f>
        <v>-0.41610738260000002</v>
      </c>
      <c r="AC778" s="56">
        <f>VLOOKUP(H778,Feuil1!A2:Q837,12,TRUE)</f>
        <v>-0.40314769975786902</v>
      </c>
    </row>
    <row r="779" spans="1:29" ht="27.6" x14ac:dyDescent="0.25">
      <c r="A779" s="5" t="s">
        <v>51</v>
      </c>
      <c r="B779" s="5" t="str">
        <f>VLOOKUP(C779,'Correspondance DEP_REGION'!1:102,2,FALSE)</f>
        <v>PROVENCE-ALPES-COTE D'AZUR</v>
      </c>
      <c r="C779" s="5" t="s">
        <v>396</v>
      </c>
      <c r="D779" s="6" t="s">
        <v>397</v>
      </c>
      <c r="E779" s="6" t="s">
        <v>411</v>
      </c>
      <c r="F779" s="6" t="s">
        <v>412</v>
      </c>
      <c r="G779" s="5" t="s">
        <v>413</v>
      </c>
      <c r="H779" s="23">
        <v>26040016300077</v>
      </c>
      <c r="I779" s="5" t="s">
        <v>57</v>
      </c>
      <c r="J779" s="5" t="s">
        <v>19</v>
      </c>
      <c r="K779" s="5"/>
      <c r="L779" s="53">
        <f>VLOOKUP(H779,Feuil1!A2:Q837,5,TRUE)</f>
        <v>3320</v>
      </c>
      <c r="M779" s="5">
        <f>VLOOKUP(H779,Feuil1!A2:Q837,6,TRUE)</f>
        <v>3270</v>
      </c>
      <c r="N779" s="49">
        <f>VLOOKUP(H779,Feuil1!A2:Q837,7,TRUE)</f>
        <v>0.9849</v>
      </c>
      <c r="O779" s="7" t="str">
        <f>VLOOKUP(H779,Feuil1!A2:Q837,4,TRUE)</f>
        <v>1</v>
      </c>
      <c r="P779" s="7">
        <v>2550</v>
      </c>
      <c r="Q779" s="7">
        <v>2518</v>
      </c>
      <c r="R779" s="49">
        <f>VLOOKUP(H779,'Relevé T2_2019'!A2:G835,7,TRUE)</f>
        <v>0.98299999999999998</v>
      </c>
      <c r="S779" s="8">
        <v>0.98745098039215695</v>
      </c>
      <c r="T779" s="8">
        <f>VLOOKUP(H779,'Relevé T4_2018'!A2:G835,7,TRUE)</f>
        <v>0.97231944002545312</v>
      </c>
      <c r="U779" s="8">
        <f t="shared" si="36"/>
        <v>1.5131540366703833E-2</v>
      </c>
      <c r="V779" s="8">
        <f t="shared" si="37"/>
        <v>1.2580559974546879E-2</v>
      </c>
      <c r="W779" s="7">
        <v>2284</v>
      </c>
      <c r="X779" s="7">
        <f>VLOOKUP(H779,'Relevé T2_2019'!A2:L837,11,TRUE)</f>
        <v>2095</v>
      </c>
      <c r="Y779" s="60">
        <f>VLOOKUP(H779,Feuil1!A2:Q837,11,TRUE)</f>
        <v>2230</v>
      </c>
      <c r="Z779" s="60">
        <f t="shared" si="38"/>
        <v>6609</v>
      </c>
      <c r="AA779" s="14">
        <v>-9.2930897537728305E-2</v>
      </c>
      <c r="AB779" s="14">
        <f>VLOOKUP(H779,'Relevé T2_2019'!A2:L837,12,TRUE)</f>
        <v>-0.1182659933</v>
      </c>
      <c r="AC779" s="56">
        <f>VLOOKUP(H779,Feuil1!A2:Q837,12,TRUE)</f>
        <v>-0.31804281345565799</v>
      </c>
    </row>
    <row r="780" spans="1:29" ht="27.6" x14ac:dyDescent="0.25">
      <c r="A780" s="5" t="s">
        <v>51</v>
      </c>
      <c r="B780" s="5" t="str">
        <f>VLOOKUP(C780,'Correspondance DEP_REGION'!1:102,2,FALSE)</f>
        <v>PROVENCE-ALPES-COTE D'AZUR</v>
      </c>
      <c r="C780" s="5" t="s">
        <v>396</v>
      </c>
      <c r="D780" s="6" t="s">
        <v>397</v>
      </c>
      <c r="E780" s="6" t="s">
        <v>414</v>
      </c>
      <c r="F780" s="6" t="s">
        <v>415</v>
      </c>
      <c r="G780" s="5" t="s">
        <v>416</v>
      </c>
      <c r="H780" s="23">
        <v>26040358900013</v>
      </c>
      <c r="I780" s="5" t="s">
        <v>50</v>
      </c>
      <c r="J780" s="5" t="s">
        <v>19</v>
      </c>
      <c r="K780" s="5" t="s">
        <v>9</v>
      </c>
      <c r="L780" s="53">
        <f>VLOOKUP(H780,Feuil1!A2:Q837,5,TRUE)</f>
        <v>5232</v>
      </c>
      <c r="M780" s="5">
        <f>VLOOKUP(H780,Feuil1!A2:Q837,6,TRUE)</f>
        <v>5176</v>
      </c>
      <c r="N780" s="49">
        <f>VLOOKUP(H780,Feuil1!A2:Q837,7,TRUE)</f>
        <v>0.98929999999999996</v>
      </c>
      <c r="O780" s="7" t="str">
        <f>VLOOKUP(H780,Feuil1!A2:Q837,4,TRUE)</f>
        <v>1</v>
      </c>
      <c r="P780" s="7">
        <v>3996</v>
      </c>
      <c r="Q780" s="7">
        <v>3945</v>
      </c>
      <c r="R780" s="49">
        <f>VLOOKUP(H780,'Relevé T2_2019'!A2:G835,7,TRUE)</f>
        <v>0.98760000000000003</v>
      </c>
      <c r="S780" s="8">
        <v>0.987237237237237</v>
      </c>
      <c r="T780" s="8">
        <f>VLOOKUP(H780,'Relevé T4_2018'!A2:G835,7,TRUE)</f>
        <v>0.30430754979156999</v>
      </c>
      <c r="U780" s="8">
        <f t="shared" si="36"/>
        <v>0.68292968744566696</v>
      </c>
      <c r="V780" s="8">
        <f t="shared" si="37"/>
        <v>0.68499245020842991</v>
      </c>
      <c r="W780" s="7">
        <v>2816</v>
      </c>
      <c r="X780" s="7">
        <f>VLOOKUP(H780,'Relevé T2_2019'!A2:L837,11,TRUE)</f>
        <v>2349</v>
      </c>
      <c r="Y780" s="60">
        <f>VLOOKUP(H780,Feuil1!A2:Q837,11,TRUE)</f>
        <v>2397</v>
      </c>
      <c r="Z780" s="60">
        <f t="shared" si="38"/>
        <v>7562</v>
      </c>
      <c r="AA780" s="14">
        <v>-0.28618504435994901</v>
      </c>
      <c r="AB780" s="14">
        <f>VLOOKUP(H780,'Relevé T2_2019'!A2:L837,12,TRUE)</f>
        <v>-0.45193653760000002</v>
      </c>
      <c r="AC780" s="56">
        <f>VLOOKUP(H780,Feuil1!A2:Q837,12,TRUE)</f>
        <v>-0.53690108191653796</v>
      </c>
    </row>
    <row r="781" spans="1:29" ht="27.6" x14ac:dyDescent="0.25">
      <c r="A781" s="5" t="s">
        <v>51</v>
      </c>
      <c r="B781" s="5" t="str">
        <f>VLOOKUP(C781,'Correspondance DEP_REGION'!1:102,2,FALSE)</f>
        <v>PROVENCE-ALPES-COTE D'AZUR</v>
      </c>
      <c r="C781" s="5" t="s">
        <v>396</v>
      </c>
      <c r="D781" s="6" t="s">
        <v>397</v>
      </c>
      <c r="E781" s="6" t="s">
        <v>398</v>
      </c>
      <c r="F781" s="6" t="s">
        <v>63</v>
      </c>
      <c r="G781" s="5" t="s">
        <v>399</v>
      </c>
      <c r="H781" s="23">
        <v>26040001500012</v>
      </c>
      <c r="I781" s="5" t="s">
        <v>65</v>
      </c>
      <c r="J781" s="5"/>
      <c r="K781" s="5"/>
      <c r="L781" s="53">
        <f>VLOOKUP(H781,Feuil1!A2:Q837,5,TRUE)</f>
        <v>277</v>
      </c>
      <c r="M781" s="5">
        <f>VLOOKUP(H781,Feuil1!A2:Q837,6,TRUE)</f>
        <v>276</v>
      </c>
      <c r="N781" s="49">
        <f>VLOOKUP(H781,Feuil1!A2:Q837,7,TRUE)</f>
        <v>0.99639999999999995</v>
      </c>
      <c r="O781" s="7" t="str">
        <f>VLOOKUP(H781,Feuil1!A2:Q837,4,TRUE)</f>
        <v>0</v>
      </c>
      <c r="P781" s="7">
        <v>145</v>
      </c>
      <c r="Q781" s="7">
        <v>143</v>
      </c>
      <c r="R781" s="49">
        <f>VLOOKUP(H781,'Relevé T2_2019'!A2:G835,7,TRUE)</f>
        <v>1</v>
      </c>
      <c r="S781" s="8">
        <v>0.986206896551724</v>
      </c>
      <c r="T781" s="8">
        <f>VLOOKUP(H781,'Relevé T4_2018'!A2:G835,7,TRUE)</f>
        <v>0.99441340782122911</v>
      </c>
      <c r="U781" s="8">
        <f t="shared" si="36"/>
        <v>-8.2065112695051123E-3</v>
      </c>
      <c r="V781" s="8">
        <f t="shared" si="37"/>
        <v>1.9865921787708407E-3</v>
      </c>
      <c r="W781" s="7">
        <v>186</v>
      </c>
      <c r="X781" s="7">
        <f>VLOOKUP(H781,'Relevé T2_2019'!A2:L837,11,TRUE)</f>
        <v>145</v>
      </c>
      <c r="Y781" s="60">
        <f>VLOOKUP(H781,Feuil1!A2:Q837,11,TRUE)</f>
        <v>210</v>
      </c>
      <c r="Z781" s="60">
        <f t="shared" si="38"/>
        <v>541</v>
      </c>
      <c r="AA781" s="14">
        <v>0.30069930069930101</v>
      </c>
      <c r="AB781" s="14">
        <f>VLOOKUP(H781,'Relevé T2_2019'!A2:L837,12,TRUE)</f>
        <v>-0.2204301075</v>
      </c>
      <c r="AC781" s="56">
        <f>VLOOKUP(H781,Feuil1!A2:Q837,12,TRUE)</f>
        <v>-0.23913043478260901</v>
      </c>
    </row>
    <row r="782" spans="1:29" ht="27.6" x14ac:dyDescent="0.25">
      <c r="A782" s="5" t="s">
        <v>51</v>
      </c>
      <c r="B782" s="5" t="str">
        <f>VLOOKUP(C782,'Correspondance DEP_REGION'!1:102,2,FALSE)</f>
        <v>PROVENCE-ALPES-COTE D'AZUR</v>
      </c>
      <c r="C782" s="5" t="s">
        <v>396</v>
      </c>
      <c r="D782" s="6" t="s">
        <v>397</v>
      </c>
      <c r="E782" s="6" t="s">
        <v>409</v>
      </c>
      <c r="F782" s="6" t="s">
        <v>63</v>
      </c>
      <c r="G782" s="5" t="s">
        <v>410</v>
      </c>
      <c r="H782" s="23">
        <v>26040015500040</v>
      </c>
      <c r="I782" s="5" t="s">
        <v>65</v>
      </c>
      <c r="J782" s="5"/>
      <c r="K782" s="5"/>
      <c r="L782" s="53">
        <f>VLOOKUP(H782,Feuil1!A2:Q837,5,TRUE)</f>
        <v>262</v>
      </c>
      <c r="M782" s="5">
        <f>VLOOKUP(H782,Feuil1!A2:Q837,6,TRUE)</f>
        <v>260</v>
      </c>
      <c r="N782" s="49">
        <f>VLOOKUP(H782,Feuil1!A2:Q837,7,TRUE)</f>
        <v>0.99239999999999995</v>
      </c>
      <c r="O782" s="7" t="str">
        <f>VLOOKUP(H782,Feuil1!A2:Q837,4,TRUE)</f>
        <v>0</v>
      </c>
      <c r="P782" s="7">
        <v>187</v>
      </c>
      <c r="Q782" s="7">
        <v>180</v>
      </c>
      <c r="R782" s="49">
        <f>VLOOKUP(H782,'Relevé T2_2019'!A2:G835,7,TRUE)</f>
        <v>0.98019999999999996</v>
      </c>
      <c r="S782" s="8">
        <v>0.96256684491978595</v>
      </c>
      <c r="T782" s="8">
        <f>VLOOKUP(H782,'Relevé T4_2018'!A2:G835,7,TRUE)</f>
        <v>1</v>
      </c>
      <c r="U782" s="8">
        <f t="shared" si="36"/>
        <v>-3.7433155080214053E-2</v>
      </c>
      <c r="V782" s="8">
        <f t="shared" si="37"/>
        <v>-7.6000000000000512E-3</v>
      </c>
      <c r="W782" s="7">
        <v>71</v>
      </c>
      <c r="X782" s="7">
        <f>VLOOKUP(H782,'Relevé T2_2019'!A2:L837,11,TRUE)</f>
        <v>46</v>
      </c>
      <c r="Y782" s="60">
        <f>VLOOKUP(H782,Feuil1!A2:Q837,11,TRUE)</f>
        <v>68</v>
      </c>
      <c r="Z782" s="60">
        <f t="shared" si="38"/>
        <v>185</v>
      </c>
      <c r="AA782" s="14">
        <v>-0.60555555555555596</v>
      </c>
      <c r="AB782" s="14">
        <f>VLOOKUP(H782,'Relevé T2_2019'!A2:L837,12,TRUE)</f>
        <v>-0.84511784509999999</v>
      </c>
      <c r="AC782" s="56">
        <f>VLOOKUP(H782,Feuil1!A2:Q837,12,TRUE)</f>
        <v>-0.73846153846153895</v>
      </c>
    </row>
    <row r="783" spans="1:29" ht="27.6" x14ac:dyDescent="0.25">
      <c r="A783" s="5" t="s">
        <v>51</v>
      </c>
      <c r="B783" s="5" t="str">
        <f>VLOOKUP(C783,'Correspondance DEP_REGION'!1:102,2,FALSE)</f>
        <v>PROVENCE-ALPES-COTE D'AZUR</v>
      </c>
      <c r="C783" s="5" t="s">
        <v>396</v>
      </c>
      <c r="D783" s="6" t="s">
        <v>397</v>
      </c>
      <c r="E783" s="6" t="s">
        <v>402</v>
      </c>
      <c r="F783" s="6" t="s">
        <v>132</v>
      </c>
      <c r="G783" s="5" t="s">
        <v>403</v>
      </c>
      <c r="H783" s="23">
        <v>26040007200021</v>
      </c>
      <c r="I783" s="5" t="s">
        <v>71</v>
      </c>
      <c r="J783" s="5"/>
      <c r="K783" s="5"/>
      <c r="L783" s="53">
        <f>VLOOKUP(H783,Feuil1!A2:Q837,5,TRUE)</f>
        <v>830</v>
      </c>
      <c r="M783" s="5">
        <f>VLOOKUP(H783,Feuil1!A2:Q837,6,TRUE)</f>
        <v>826</v>
      </c>
      <c r="N783" s="49">
        <f>VLOOKUP(H783,Feuil1!A2:Q837,7,TRUE)</f>
        <v>0.99519999999999997</v>
      </c>
      <c r="O783" s="7" t="str">
        <f>VLOOKUP(H783,Feuil1!A2:Q837,4,TRUE)</f>
        <v>1</v>
      </c>
      <c r="P783" s="7">
        <v>191</v>
      </c>
      <c r="Q783" s="7">
        <v>183</v>
      </c>
      <c r="R783" s="49">
        <f>VLOOKUP(H783,'Relevé T2_2019'!A2:G835,7,TRUE)</f>
        <v>0.99199999999999999</v>
      </c>
      <c r="S783" s="8">
        <v>0.95811518324607303</v>
      </c>
      <c r="T783" s="8">
        <f>VLOOKUP(H783,'Relevé T4_2018'!A2:G835,7,TRUE)</f>
        <v>0.64651162790697703</v>
      </c>
      <c r="U783" s="8">
        <f t="shared" si="36"/>
        <v>0.31160355533909601</v>
      </c>
      <c r="V783" s="8">
        <f t="shared" si="37"/>
        <v>0.34868837209302295</v>
      </c>
      <c r="W783" s="7">
        <v>1</v>
      </c>
      <c r="X783" s="7">
        <f>VLOOKUP(H783,'Relevé T2_2019'!A2:L837,11,TRUE)</f>
        <v>435</v>
      </c>
      <c r="Y783" s="60">
        <f>VLOOKUP(H783,Feuil1!A2:Q837,11,TRUE)</f>
        <v>493</v>
      </c>
      <c r="Z783" s="60">
        <f t="shared" si="38"/>
        <v>929</v>
      </c>
      <c r="AA783" s="14">
        <v>-0.99453551912568305</v>
      </c>
      <c r="AB783" s="14">
        <f>VLOOKUP(H783,'Relevé T2_2019'!A2:L837,12,TRUE)</f>
        <v>-0.41610738260000002</v>
      </c>
      <c r="AC783" s="56">
        <f>VLOOKUP(H783,Feuil1!A2:Q837,12,TRUE)</f>
        <v>-0.40314769975786902</v>
      </c>
    </row>
    <row r="784" spans="1:29" ht="27.6" x14ac:dyDescent="0.25">
      <c r="A784" s="5" t="s">
        <v>51</v>
      </c>
      <c r="B784" s="5" t="str">
        <f>VLOOKUP(C784,'Correspondance DEP_REGION'!1:102,2,FALSE)</f>
        <v>PROVENCE-ALPES-COTE D'AZUR</v>
      </c>
      <c r="C784" s="5" t="s">
        <v>396</v>
      </c>
      <c r="D784" s="6" t="s">
        <v>397</v>
      </c>
      <c r="E784" s="6" t="s">
        <v>398</v>
      </c>
      <c r="F784" s="6" t="s">
        <v>55</v>
      </c>
      <c r="G784" s="5" t="s">
        <v>404</v>
      </c>
      <c r="H784" s="23">
        <v>26040009800018</v>
      </c>
      <c r="I784" s="5" t="s">
        <v>65</v>
      </c>
      <c r="J784" s="5"/>
      <c r="K784" s="5"/>
      <c r="L784" s="53">
        <f>VLOOKUP(H784,Feuil1!A2:Q837,5,TRUE)</f>
        <v>504</v>
      </c>
      <c r="M784" s="5">
        <f>VLOOKUP(H784,Feuil1!A2:Q837,6,TRUE)</f>
        <v>504</v>
      </c>
      <c r="N784" s="49">
        <f>VLOOKUP(H784,Feuil1!A2:Q837,7,TRUE)</f>
        <v>1</v>
      </c>
      <c r="O784" s="7" t="str">
        <f>VLOOKUP(H784,Feuil1!A2:Q837,4,TRUE)</f>
        <v>0</v>
      </c>
      <c r="P784" s="7">
        <v>211</v>
      </c>
      <c r="Q784" s="7">
        <v>194</v>
      </c>
      <c r="R784" s="49">
        <f>VLOOKUP(H784,'Relevé T2_2019'!A2:G835,7,TRUE)</f>
        <v>0.99729999999999996</v>
      </c>
      <c r="S784" s="8">
        <v>0.91943127962085303</v>
      </c>
      <c r="T784" s="8">
        <f>VLOOKUP(H784,'Relevé T4_2018'!A2:G835,7,TRUE)</f>
        <v>1</v>
      </c>
      <c r="U784" s="8">
        <f t="shared" si="36"/>
        <v>-8.0568720379146974E-2</v>
      </c>
      <c r="V784" s="8">
        <f t="shared" si="37"/>
        <v>0</v>
      </c>
      <c r="W784" s="7">
        <v>367</v>
      </c>
      <c r="X784" s="7">
        <f>VLOOKUP(H784,'Relevé T2_2019'!A2:L837,11,TRUE)</f>
        <v>319</v>
      </c>
      <c r="Y784" s="60">
        <f>VLOOKUP(H784,Feuil1!A2:Q837,11,TRUE)</f>
        <v>317</v>
      </c>
      <c r="Z784" s="60">
        <f t="shared" si="38"/>
        <v>1003</v>
      </c>
      <c r="AA784" s="14">
        <v>0.89175257731958801</v>
      </c>
      <c r="AB784" s="14">
        <f>VLOOKUP(H784,'Relevé T2_2019'!A2:L837,12,TRUE)</f>
        <v>-0.13550135499999999</v>
      </c>
      <c r="AC784" s="56">
        <f>VLOOKUP(H784,Feuil1!A2:Q837,12,TRUE)</f>
        <v>-0.37103174603174599</v>
      </c>
    </row>
    <row r="785" spans="1:29" ht="27.6" x14ac:dyDescent="0.25">
      <c r="A785" s="5" t="s">
        <v>51</v>
      </c>
      <c r="B785" s="5" t="str">
        <f>VLOOKUP(C785,'Correspondance DEP_REGION'!1:102,2,FALSE)</f>
        <v>PROVENCE-ALPES-COTE D'AZUR</v>
      </c>
      <c r="C785" s="5" t="s">
        <v>396</v>
      </c>
      <c r="D785" s="6" t="s">
        <v>397</v>
      </c>
      <c r="E785" s="6" t="s">
        <v>407</v>
      </c>
      <c r="F785" s="6" t="s">
        <v>63</v>
      </c>
      <c r="G785" s="5" t="s">
        <v>408</v>
      </c>
      <c r="H785" s="23">
        <v>26040012200057</v>
      </c>
      <c r="I785" s="5" t="s">
        <v>65</v>
      </c>
      <c r="J785" s="5"/>
      <c r="K785" s="5"/>
      <c r="L785" s="53">
        <f>VLOOKUP(H785,Feuil1!A2:Q837,5,TRUE)</f>
        <v>288</v>
      </c>
      <c r="M785" s="5">
        <f>VLOOKUP(H785,Feuil1!A2:Q837,6,TRUE)</f>
        <v>288</v>
      </c>
      <c r="N785" s="49">
        <f>VLOOKUP(H785,Feuil1!A2:Q837,7,TRUE)</f>
        <v>1</v>
      </c>
      <c r="O785" s="7" t="str">
        <f>VLOOKUP(H785,Feuil1!A2:Q837,4,TRUE)</f>
        <v>1</v>
      </c>
      <c r="P785" s="7">
        <v>175</v>
      </c>
      <c r="Q785" s="7">
        <v>147</v>
      </c>
      <c r="R785" s="49">
        <f>VLOOKUP(H785,'Relevé T2_2019'!A2:G835,7,TRUE)</f>
        <v>1</v>
      </c>
      <c r="S785" s="8">
        <v>0.84</v>
      </c>
      <c r="T785" s="8">
        <f>VLOOKUP(H785,'Relevé T4_2018'!A2:G835,7,TRUE)</f>
        <v>0.86006825938566611</v>
      </c>
      <c r="U785" s="8">
        <f t="shared" si="36"/>
        <v>-2.0068259385666143E-2</v>
      </c>
      <c r="V785" s="8">
        <f t="shared" si="37"/>
        <v>0.13993174061433389</v>
      </c>
      <c r="W785" s="7">
        <v>79</v>
      </c>
      <c r="X785" s="7">
        <f>VLOOKUP(H785,'Relevé T2_2019'!A2:L837,11,TRUE)</f>
        <v>77</v>
      </c>
      <c r="Y785" s="60">
        <f>VLOOKUP(H785,Feuil1!A2:Q837,11,TRUE)</f>
        <v>80</v>
      </c>
      <c r="Z785" s="60">
        <f t="shared" si="38"/>
        <v>236</v>
      </c>
      <c r="AA785" s="14">
        <v>-0.46258503401360501</v>
      </c>
      <c r="AB785" s="14">
        <f>VLOOKUP(H785,'Relevé T2_2019'!A2:L837,12,TRUE)</f>
        <v>-0.57222222219999996</v>
      </c>
      <c r="AC785" s="56">
        <f>VLOOKUP(H785,Feuil1!A2:Q837,12,TRUE)</f>
        <v>-0.72222222222222199</v>
      </c>
    </row>
    <row r="786" spans="1:29" ht="27.6" x14ac:dyDescent="0.25">
      <c r="A786" s="5" t="s">
        <v>51</v>
      </c>
      <c r="B786" s="5" t="str">
        <f>VLOOKUP(C786,'Correspondance DEP_REGION'!1:102,2,FALSE)</f>
        <v>PROVENCE-ALPES-COTE D'AZUR</v>
      </c>
      <c r="C786" s="5" t="s">
        <v>426</v>
      </c>
      <c r="D786" s="6" t="s">
        <v>427</v>
      </c>
      <c r="E786" s="6" t="s">
        <v>432</v>
      </c>
      <c r="F786" s="6" t="s">
        <v>63</v>
      </c>
      <c r="G786" s="5" t="s">
        <v>433</v>
      </c>
      <c r="H786" s="23">
        <v>26060010100018</v>
      </c>
      <c r="I786" s="5" t="s">
        <v>65</v>
      </c>
      <c r="J786" s="5"/>
      <c r="K786" s="5"/>
      <c r="L786" s="53">
        <f>VLOOKUP(H786,Feuil1!A2:Q837,5,TRUE)</f>
        <v>308</v>
      </c>
      <c r="M786" s="5">
        <f>VLOOKUP(H786,Feuil1!A2:Q837,6,TRUE)</f>
        <v>307</v>
      </c>
      <c r="N786" s="49">
        <f>VLOOKUP(H786,Feuil1!A2:Q837,7,TRUE)</f>
        <v>0.99680000000000002</v>
      </c>
      <c r="O786" s="7" t="str">
        <f>VLOOKUP(H786,Feuil1!A2:Q837,4,TRUE)</f>
        <v>1</v>
      </c>
      <c r="P786" s="7">
        <v>276</v>
      </c>
      <c r="Q786" s="7">
        <v>276</v>
      </c>
      <c r="R786" s="49">
        <f>VLOOKUP(H786,'Relevé T2_2019'!A2:G835,7,TRUE)</f>
        <v>0.99619999999999997</v>
      </c>
      <c r="S786" s="8">
        <v>1</v>
      </c>
      <c r="T786" s="8">
        <f>VLOOKUP(H786,'Relevé T4_2018'!A2:G835,7,TRUE)</f>
        <v>0.99610894941634209</v>
      </c>
      <c r="U786" s="8">
        <f t="shared" si="36"/>
        <v>3.8910505836579068E-3</v>
      </c>
      <c r="V786" s="8">
        <f t="shared" si="37"/>
        <v>6.9105058365792615E-4</v>
      </c>
      <c r="W786" s="7">
        <v>165</v>
      </c>
      <c r="X786" s="7">
        <f>VLOOKUP(H786,'Relevé T2_2019'!A2:L837,11,TRUE)</f>
        <v>112</v>
      </c>
      <c r="Y786" s="60">
        <f>VLOOKUP(H786,Feuil1!A2:Q837,11,TRUE)</f>
        <v>128</v>
      </c>
      <c r="Z786" s="60">
        <f t="shared" si="38"/>
        <v>405</v>
      </c>
      <c r="AA786" s="14">
        <v>-0.40217391304347799</v>
      </c>
      <c r="AB786" s="14">
        <f>VLOOKUP(H786,'Relevé T2_2019'!A2:L837,12,TRUE)</f>
        <v>-0.57575757579999998</v>
      </c>
      <c r="AC786" s="56">
        <f>VLOOKUP(H786,Feuil1!A2:Q837,12,TRUE)</f>
        <v>-0.58306188925081404</v>
      </c>
    </row>
    <row r="787" spans="1:29" ht="27.6" x14ac:dyDescent="0.25">
      <c r="A787" s="5" t="s">
        <v>51</v>
      </c>
      <c r="B787" s="5" t="str">
        <f>VLOOKUP(C787,'Correspondance DEP_REGION'!1:102,2,FALSE)</f>
        <v>PROVENCE-ALPES-COTE D'AZUR</v>
      </c>
      <c r="C787" s="5" t="s">
        <v>426</v>
      </c>
      <c r="D787" s="6" t="s">
        <v>427</v>
      </c>
      <c r="E787" s="6" t="s">
        <v>437</v>
      </c>
      <c r="F787" s="6" t="s">
        <v>63</v>
      </c>
      <c r="G787" s="5" t="s">
        <v>443</v>
      </c>
      <c r="H787" s="23">
        <v>26060018400014</v>
      </c>
      <c r="I787" s="5" t="s">
        <v>71</v>
      </c>
      <c r="J787" s="5"/>
      <c r="K787" s="5"/>
      <c r="L787" s="53">
        <f>VLOOKUP(H787,Feuil1!A2:Q837,5,TRUE)</f>
        <v>41</v>
      </c>
      <c r="M787" s="5">
        <f>VLOOKUP(H787,Feuil1!A2:Q837,6,TRUE)</f>
        <v>40</v>
      </c>
      <c r="N787" s="49">
        <f>VLOOKUP(H787,Feuil1!A2:Q837,7,TRUE)</f>
        <v>0.97560000000000002</v>
      </c>
      <c r="O787" s="7" t="str">
        <f>VLOOKUP(H787,Feuil1!A2:Q837,4,TRUE)</f>
        <v>1</v>
      </c>
      <c r="P787" s="7">
        <v>23</v>
      </c>
      <c r="Q787" s="7">
        <v>23</v>
      </c>
      <c r="R787" s="49">
        <f>VLOOKUP(H787,'Relevé T2_2019'!A2:G835,7,TRUE)</f>
        <v>1</v>
      </c>
      <c r="S787" s="8">
        <v>1</v>
      </c>
      <c r="T787" s="8">
        <f>VLOOKUP(H787,'Relevé T4_2018'!A2:G835,7,TRUE)</f>
        <v>0.41666666666666702</v>
      </c>
      <c r="U787" s="8">
        <f t="shared" si="36"/>
        <v>0.58333333333333304</v>
      </c>
      <c r="V787" s="8">
        <f t="shared" si="37"/>
        <v>0.55893333333333306</v>
      </c>
      <c r="W787" s="7">
        <v>386</v>
      </c>
      <c r="X787" s="7">
        <f>VLOOKUP(H787,'Relevé T2_2019'!A2:L837,11,TRUE)</f>
        <v>355</v>
      </c>
      <c r="Y787" s="60">
        <f>VLOOKUP(H787,Feuil1!A2:Q837,11,TRUE)</f>
        <v>440</v>
      </c>
      <c r="Z787" s="60">
        <f t="shared" si="38"/>
        <v>1181</v>
      </c>
      <c r="AA787" s="14">
        <v>15.7826086956522</v>
      </c>
      <c r="AB787" s="14">
        <f>VLOOKUP(H787,'Relevé T2_2019'!A2:L837,12,TRUE)</f>
        <v>8.8611111110999996</v>
      </c>
      <c r="AC787" s="56">
        <f>VLOOKUP(H787,Feuil1!A2:Q837,12,TRUE)</f>
        <v>10</v>
      </c>
    </row>
    <row r="788" spans="1:29" ht="27.6" x14ac:dyDescent="0.25">
      <c r="A788" s="5" t="s">
        <v>51</v>
      </c>
      <c r="B788" s="5" t="str">
        <f>VLOOKUP(C788,'Correspondance DEP_REGION'!1:102,2,FALSE)</f>
        <v>PROVENCE-ALPES-COTE D'AZUR</v>
      </c>
      <c r="C788" s="5" t="s">
        <v>426</v>
      </c>
      <c r="D788" s="6" t="s">
        <v>427</v>
      </c>
      <c r="E788" s="6" t="s">
        <v>444</v>
      </c>
      <c r="F788" s="6" t="s">
        <v>445</v>
      </c>
      <c r="G788" s="5" t="s">
        <v>446</v>
      </c>
      <c r="H788" s="23">
        <v>26060020000018</v>
      </c>
      <c r="I788" s="5" t="s">
        <v>50</v>
      </c>
      <c r="J788" s="5" t="s">
        <v>19</v>
      </c>
      <c r="K788" s="5"/>
      <c r="L788" s="53">
        <f>VLOOKUP(H788,Feuil1!A2:Q837,5,TRUE)</f>
        <v>5614</v>
      </c>
      <c r="M788" s="5">
        <f>VLOOKUP(H788,Feuil1!A2:Q837,6,TRUE)</f>
        <v>5605</v>
      </c>
      <c r="N788" s="49">
        <f>VLOOKUP(H788,Feuil1!A2:Q837,7,TRUE)</f>
        <v>0.99839999999999995</v>
      </c>
      <c r="O788" s="7" t="str">
        <f>VLOOKUP(H788,Feuil1!A2:Q837,4,TRUE)</f>
        <v>1</v>
      </c>
      <c r="P788" s="7">
        <v>4007</v>
      </c>
      <c r="Q788" s="7">
        <v>4007</v>
      </c>
      <c r="R788" s="49">
        <f>VLOOKUP(H788,'Relevé T2_2019'!A2:G835,7,TRUE)</f>
        <v>1</v>
      </c>
      <c r="S788" s="8">
        <v>1</v>
      </c>
      <c r="T788" s="8">
        <f>VLOOKUP(H788,'Relevé T4_2018'!A2:G835,7,TRUE)</f>
        <v>0.9998161088635531</v>
      </c>
      <c r="U788" s="8">
        <f t="shared" si="36"/>
        <v>1.8389113644690092E-4</v>
      </c>
      <c r="V788" s="8">
        <f t="shared" si="37"/>
        <v>-1.4161088635531449E-3</v>
      </c>
      <c r="W788" s="7">
        <v>3555</v>
      </c>
      <c r="X788" s="7">
        <f>VLOOKUP(H788,'Relevé T2_2019'!A2:L837,11,TRUE)</f>
        <v>3109</v>
      </c>
      <c r="Y788" s="60">
        <f>VLOOKUP(H788,Feuil1!A2:Q837,11,TRUE)</f>
        <v>3408</v>
      </c>
      <c r="Z788" s="60">
        <f t="shared" si="38"/>
        <v>10072</v>
      </c>
      <c r="AA788" s="14">
        <v>-0.112802595457949</v>
      </c>
      <c r="AB788" s="14">
        <f>VLOOKUP(H788,'Relevé T2_2019'!A2:L837,12,TRUE)</f>
        <v>-0.46368811450000003</v>
      </c>
      <c r="AC788" s="56">
        <f>VLOOKUP(H788,Feuil1!A2:Q837,12,TRUE)</f>
        <v>-0.39197145405887601</v>
      </c>
    </row>
    <row r="789" spans="1:29" ht="27.6" x14ac:dyDescent="0.25">
      <c r="A789" s="5" t="s">
        <v>51</v>
      </c>
      <c r="B789" s="5" t="str">
        <f>VLOOKUP(C789,'Correspondance DEP_REGION'!1:102,2,FALSE)</f>
        <v>PROVENCE-ALPES-COTE D'AZUR</v>
      </c>
      <c r="C789" s="5" t="s">
        <v>426</v>
      </c>
      <c r="D789" s="6" t="s">
        <v>427</v>
      </c>
      <c r="E789" s="6" t="s">
        <v>434</v>
      </c>
      <c r="F789" s="6" t="s">
        <v>447</v>
      </c>
      <c r="G789" s="5" t="s">
        <v>448</v>
      </c>
      <c r="H789" s="23">
        <v>26060021800010</v>
      </c>
      <c r="I789" s="5" t="s">
        <v>71</v>
      </c>
      <c r="J789" s="5" t="s">
        <v>19</v>
      </c>
      <c r="K789" s="5"/>
      <c r="L789" s="53">
        <f>VLOOKUP(H789,Feuil1!A2:Q837,5,TRUE)</f>
        <v>1785</v>
      </c>
      <c r="M789" s="5">
        <f>VLOOKUP(H789,Feuil1!A2:Q837,6,TRUE)</f>
        <v>1782</v>
      </c>
      <c r="N789" s="49">
        <f>VLOOKUP(H789,Feuil1!A2:Q837,7,TRUE)</f>
        <v>0.99829999999999997</v>
      </c>
      <c r="O789" s="7" t="str">
        <f>VLOOKUP(H789,Feuil1!A2:Q837,4,TRUE)</f>
        <v>1</v>
      </c>
      <c r="P789" s="7">
        <v>1240</v>
      </c>
      <c r="Q789" s="7">
        <v>1240</v>
      </c>
      <c r="R789" s="49">
        <f>VLOOKUP(H789,'Relevé T2_2019'!A2:G835,7,TRUE)</f>
        <v>0.99870000000000003</v>
      </c>
      <c r="S789" s="8">
        <v>1</v>
      </c>
      <c r="T789" s="8">
        <f>VLOOKUP(H789,'Relevé T4_2018'!A2:G835,7,TRUE)</f>
        <v>0.99919061108862806</v>
      </c>
      <c r="U789" s="8">
        <f t="shared" si="36"/>
        <v>8.0938891137194435E-4</v>
      </c>
      <c r="V789" s="8">
        <f t="shared" si="37"/>
        <v>-8.9061108862809046E-4</v>
      </c>
      <c r="W789" s="7">
        <v>1639</v>
      </c>
      <c r="X789" s="7">
        <f>VLOOKUP(H789,'Relevé T2_2019'!A2:L837,11,TRUE)</f>
        <v>1410</v>
      </c>
      <c r="Y789" s="60">
        <f>VLOOKUP(H789,Feuil1!A2:Q837,11,TRUE)</f>
        <v>1333</v>
      </c>
      <c r="Z789" s="60">
        <f t="shared" si="38"/>
        <v>4382</v>
      </c>
      <c r="AA789" s="14">
        <v>0.32177419354838699</v>
      </c>
      <c r="AB789" s="14">
        <f>VLOOKUP(H789,'Relevé T2_2019'!A2:L837,12,TRUE)</f>
        <v>-0.53951665579999997</v>
      </c>
      <c r="AC789" s="56">
        <f>VLOOKUP(H789,Feuil1!A2:Q837,12,TRUE)</f>
        <v>-0.25196408529741898</v>
      </c>
    </row>
    <row r="790" spans="1:29" ht="27.6" x14ac:dyDescent="0.25">
      <c r="A790" s="5" t="s">
        <v>51</v>
      </c>
      <c r="B790" s="5" t="str">
        <f>VLOOKUP(C790,'Correspondance DEP_REGION'!1:102,2,FALSE)</f>
        <v>PROVENCE-ALPES-COTE D'AZUR</v>
      </c>
      <c r="C790" s="5" t="s">
        <v>426</v>
      </c>
      <c r="D790" s="6" t="s">
        <v>427</v>
      </c>
      <c r="E790" s="6" t="s">
        <v>449</v>
      </c>
      <c r="F790" s="6" t="s">
        <v>450</v>
      </c>
      <c r="G790" s="5" t="s">
        <v>451</v>
      </c>
      <c r="H790" s="23">
        <v>26060070500040</v>
      </c>
      <c r="I790" s="5" t="s">
        <v>50</v>
      </c>
      <c r="J790" s="5" t="s">
        <v>19</v>
      </c>
      <c r="K790" s="5" t="s">
        <v>9</v>
      </c>
      <c r="L790" s="53">
        <f>VLOOKUP(H790,Feuil1!A2:Q837,5,TRUE)</f>
        <v>20213</v>
      </c>
      <c r="M790" s="5">
        <f>VLOOKUP(H790,Feuil1!A2:Q837,6,TRUE)</f>
        <v>20213</v>
      </c>
      <c r="N790" s="49">
        <f>VLOOKUP(H790,Feuil1!A2:Q837,7,TRUE)</f>
        <v>1</v>
      </c>
      <c r="O790" s="7" t="str">
        <f>VLOOKUP(H790,Feuil1!A2:Q837,4,TRUE)</f>
        <v>1</v>
      </c>
      <c r="P790" s="7">
        <v>18957</v>
      </c>
      <c r="Q790" s="7">
        <v>18957</v>
      </c>
      <c r="R790" s="49">
        <f>VLOOKUP(H790,'Relevé T2_2019'!A2:G835,7,TRUE)</f>
        <v>1</v>
      </c>
      <c r="S790" s="8">
        <v>1</v>
      </c>
      <c r="T790" s="8">
        <f>VLOOKUP(H790,'Relevé T4_2018'!A2:G835,7,TRUE)</f>
        <v>0.505003807244643</v>
      </c>
      <c r="U790" s="8">
        <f t="shared" si="36"/>
        <v>0.494996192755357</v>
      </c>
      <c r="V790" s="8">
        <f t="shared" si="37"/>
        <v>0.494996192755357</v>
      </c>
      <c r="W790" s="7">
        <v>13637</v>
      </c>
      <c r="X790" s="7">
        <f>VLOOKUP(H790,'Relevé T2_2019'!A2:L837,11,TRUE)</f>
        <v>12229</v>
      </c>
      <c r="Y790" s="60">
        <f>VLOOKUP(H790,Feuil1!A2:Q837,11,TRUE)</f>
        <v>12230</v>
      </c>
      <c r="Z790" s="60">
        <f t="shared" si="38"/>
        <v>38096</v>
      </c>
      <c r="AA790" s="14">
        <v>-0.28063512159096898</v>
      </c>
      <c r="AB790" s="14">
        <f>VLOOKUP(H790,'Relevé T2_2019'!A2:L837,12,TRUE)</f>
        <v>-0.41218034990000002</v>
      </c>
      <c r="AC790" s="56">
        <f>VLOOKUP(H790,Feuil1!A2:Q837,12,TRUE)</f>
        <v>-0.394943848018602</v>
      </c>
    </row>
    <row r="791" spans="1:29" ht="27.6" x14ac:dyDescent="0.25">
      <c r="A791" s="5" t="s">
        <v>51</v>
      </c>
      <c r="B791" s="5" t="str">
        <f>VLOOKUP(C791,'Correspondance DEP_REGION'!1:102,2,FALSE)</f>
        <v>PROVENCE-ALPES-COTE D'AZUR</v>
      </c>
      <c r="C791" s="5" t="s">
        <v>426</v>
      </c>
      <c r="D791" s="6" t="s">
        <v>427</v>
      </c>
      <c r="E791" s="6" t="s">
        <v>437</v>
      </c>
      <c r="F791" s="6" t="s">
        <v>438</v>
      </c>
      <c r="G791" s="5" t="s">
        <v>439</v>
      </c>
      <c r="H791" s="23">
        <v>26060015000015</v>
      </c>
      <c r="I791" s="5" t="s">
        <v>38</v>
      </c>
      <c r="J791" s="5" t="s">
        <v>19</v>
      </c>
      <c r="K791" s="5"/>
      <c r="L791" s="53">
        <f>VLOOKUP(H791,Feuil1!A2:Q837,5,TRUE)</f>
        <v>4824</v>
      </c>
      <c r="M791" s="5">
        <f>VLOOKUP(H791,Feuil1!A2:Q837,6,TRUE)</f>
        <v>4802</v>
      </c>
      <c r="N791" s="49">
        <f>VLOOKUP(H791,Feuil1!A2:Q837,7,TRUE)</f>
        <v>0.99539999999999995</v>
      </c>
      <c r="O791" s="7" t="str">
        <f>VLOOKUP(H791,Feuil1!A2:Q837,4,TRUE)</f>
        <v>1</v>
      </c>
      <c r="P791" s="7">
        <v>3060</v>
      </c>
      <c r="Q791" s="7">
        <v>3042</v>
      </c>
      <c r="R791" s="49">
        <f>VLOOKUP(H791,'Relevé T2_2019'!A2:G835,7,TRUE)</f>
        <v>0.99770000000000003</v>
      </c>
      <c r="S791" s="8">
        <v>0.99411764705882399</v>
      </c>
      <c r="T791" s="8">
        <f>VLOOKUP(H791,'Relevé T4_2018'!A2:G835,7,TRUE)</f>
        <v>2.1050480277948098E-2</v>
      </c>
      <c r="U791" s="8">
        <f t="shared" si="36"/>
        <v>0.9730671667808759</v>
      </c>
      <c r="V791" s="8">
        <f t="shared" si="37"/>
        <v>0.97434951972205186</v>
      </c>
      <c r="W791" s="7">
        <v>3592</v>
      </c>
      <c r="X791" s="7">
        <f>VLOOKUP(H791,'Relevé T2_2019'!A2:L837,11,TRUE)</f>
        <v>2955</v>
      </c>
      <c r="Y791" s="60">
        <f>VLOOKUP(H791,Feuil1!A2:Q837,11,TRUE)</f>
        <v>3468</v>
      </c>
      <c r="Z791" s="60">
        <f t="shared" si="38"/>
        <v>10015</v>
      </c>
      <c r="AA791" s="14">
        <v>0.18080210387902701</v>
      </c>
      <c r="AB791" s="14">
        <f>VLOOKUP(H791,'Relevé T2_2019'!A2:L837,12,TRUE)</f>
        <v>-0.32977999549999998</v>
      </c>
      <c r="AC791" s="56">
        <f>VLOOKUP(H791,Feuil1!A2:Q837,12,TRUE)</f>
        <v>-0.27780091628488102</v>
      </c>
    </row>
    <row r="792" spans="1:29" ht="27.6" x14ac:dyDescent="0.25">
      <c r="A792" s="5" t="s">
        <v>51</v>
      </c>
      <c r="B792" s="5" t="str">
        <f>VLOOKUP(C792,'Correspondance DEP_REGION'!1:102,2,FALSE)</f>
        <v>PROVENCE-ALPES-COTE D'AZUR</v>
      </c>
      <c r="C792" s="5" t="s">
        <v>426</v>
      </c>
      <c r="D792" s="6" t="s">
        <v>427</v>
      </c>
      <c r="E792" s="6" t="s">
        <v>452</v>
      </c>
      <c r="F792" s="6" t="s">
        <v>63</v>
      </c>
      <c r="G792" s="5" t="s">
        <v>453</v>
      </c>
      <c r="H792" s="23">
        <v>26060331100010</v>
      </c>
      <c r="I792" s="5" t="s">
        <v>71</v>
      </c>
      <c r="J792" s="5"/>
      <c r="K792" s="5"/>
      <c r="L792" s="53">
        <f>VLOOKUP(H792,Feuil1!A2:Q837,5,TRUE)</f>
        <v>1383</v>
      </c>
      <c r="M792" s="5">
        <f>VLOOKUP(H792,Feuil1!A2:Q837,6,TRUE)</f>
        <v>1375</v>
      </c>
      <c r="N792" s="49">
        <f>VLOOKUP(H792,Feuil1!A2:Q837,7,TRUE)</f>
        <v>0.99419999999999997</v>
      </c>
      <c r="O792" s="7" t="str">
        <f>VLOOKUP(H792,Feuil1!A2:Q837,4,TRUE)</f>
        <v>1</v>
      </c>
      <c r="P792" s="7">
        <v>1009</v>
      </c>
      <c r="Q792" s="7">
        <v>1000</v>
      </c>
      <c r="R792" s="49">
        <f>VLOOKUP(H792,'Relevé T2_2019'!A2:G835,7,TRUE)</f>
        <v>0.98939999999999995</v>
      </c>
      <c r="S792" s="8">
        <v>0.99108027750247796</v>
      </c>
      <c r="T792" s="8">
        <f>VLOOKUP(H792,'Relevé T4_2018'!A2:G835,7,TRUE)</f>
        <v>0.99175824175824212</v>
      </c>
      <c r="U792" s="8">
        <f t="shared" si="36"/>
        <v>-6.7796425576416297E-4</v>
      </c>
      <c r="V792" s="8">
        <f t="shared" si="37"/>
        <v>2.4417582417578521E-3</v>
      </c>
      <c r="W792" s="7">
        <v>964</v>
      </c>
      <c r="X792" s="7">
        <f>VLOOKUP(H792,'Relevé T2_2019'!A2:L837,11,TRUE)</f>
        <v>790</v>
      </c>
      <c r="Y792" s="60">
        <f>VLOOKUP(H792,Feuil1!A2:Q837,11,TRUE)</f>
        <v>907</v>
      </c>
      <c r="Z792" s="60">
        <f t="shared" si="38"/>
        <v>2661</v>
      </c>
      <c r="AA792" s="14">
        <v>-3.5999999999999997E-2</v>
      </c>
      <c r="AB792" s="14">
        <f>VLOOKUP(H792,'Relevé T2_2019'!A2:L837,12,TRUE)</f>
        <v>-0.39417177910000001</v>
      </c>
      <c r="AC792" s="56">
        <f>VLOOKUP(H792,Feuil1!A2:Q837,12,TRUE)</f>
        <v>-0.34036363636363598</v>
      </c>
    </row>
    <row r="793" spans="1:29" ht="27.6" x14ac:dyDescent="0.25">
      <c r="A793" s="5" t="s">
        <v>51</v>
      </c>
      <c r="B793" s="5" t="str">
        <f>VLOOKUP(C793,'Correspondance DEP_REGION'!1:102,2,FALSE)</f>
        <v>PROVENCE-ALPES-COTE D'AZUR</v>
      </c>
      <c r="C793" s="5" t="s">
        <v>426</v>
      </c>
      <c r="D793" s="6" t="s">
        <v>427</v>
      </c>
      <c r="E793" s="6" t="s">
        <v>434</v>
      </c>
      <c r="F793" s="6" t="s">
        <v>170</v>
      </c>
      <c r="G793" s="5" t="s">
        <v>435</v>
      </c>
      <c r="H793" s="23">
        <v>26060011900010</v>
      </c>
      <c r="I793" s="5" t="s">
        <v>71</v>
      </c>
      <c r="J793" s="5"/>
      <c r="K793" s="5"/>
      <c r="L793" s="53">
        <f>VLOOKUP(H793,Feuil1!A2:Q837,5,TRUE)</f>
        <v>849</v>
      </c>
      <c r="M793" s="5">
        <f>VLOOKUP(H793,Feuil1!A2:Q837,6,TRUE)</f>
        <v>849</v>
      </c>
      <c r="N793" s="49">
        <f>VLOOKUP(H793,Feuil1!A2:Q837,7,TRUE)</f>
        <v>1</v>
      </c>
      <c r="O793" s="7" t="str">
        <f>VLOOKUP(H793,Feuil1!A2:Q837,4,TRUE)</f>
        <v>1</v>
      </c>
      <c r="P793" s="7">
        <v>521</v>
      </c>
      <c r="Q793" s="7">
        <v>516</v>
      </c>
      <c r="R793" s="49">
        <f>VLOOKUP(H793,'Relevé T2_2019'!A2:G835,7,TRUE)</f>
        <v>0.97299999999999998</v>
      </c>
      <c r="S793" s="8">
        <v>0.99040307101727398</v>
      </c>
      <c r="T793" s="8">
        <f>VLOOKUP(H793,'Relevé T4_2018'!A2:G835,7,TRUE)</f>
        <v>0.99898887765419608</v>
      </c>
      <c r="U793" s="8">
        <f t="shared" si="36"/>
        <v>-8.5858066369220998E-3</v>
      </c>
      <c r="V793" s="8">
        <f t="shared" si="37"/>
        <v>1.0111223458039165E-3</v>
      </c>
      <c r="W793" s="7">
        <v>528</v>
      </c>
      <c r="X793" s="7">
        <f>VLOOKUP(H793,'Relevé T2_2019'!A2:L837,11,TRUE)</f>
        <v>435</v>
      </c>
      <c r="Y793" s="60">
        <f>VLOOKUP(H793,Feuil1!A2:Q837,11,TRUE)</f>
        <v>465</v>
      </c>
      <c r="Z793" s="60">
        <f t="shared" si="38"/>
        <v>1428</v>
      </c>
      <c r="AA793" s="14">
        <v>2.32558139534884E-2</v>
      </c>
      <c r="AB793" s="14">
        <f>VLOOKUP(H793,'Relevé T2_2019'!A2:L837,12,TRUE)</f>
        <v>-0.49652777780000001</v>
      </c>
      <c r="AC793" s="56">
        <f>VLOOKUP(H793,Feuil1!A2:Q837,12,TRUE)</f>
        <v>-0.45229681978798603</v>
      </c>
    </row>
    <row r="794" spans="1:29" ht="27.6" x14ac:dyDescent="0.25">
      <c r="A794" s="5" t="s">
        <v>51</v>
      </c>
      <c r="B794" s="5" t="str">
        <f>VLOOKUP(C794,'Correspondance DEP_REGION'!1:102,2,FALSE)</f>
        <v>PROVENCE-ALPES-COTE D'AZUR</v>
      </c>
      <c r="C794" s="5" t="s">
        <v>426</v>
      </c>
      <c r="D794" s="6" t="s">
        <v>427</v>
      </c>
      <c r="E794" s="6" t="s">
        <v>440</v>
      </c>
      <c r="F794" s="6" t="s">
        <v>441</v>
      </c>
      <c r="G794" s="5" t="s">
        <v>442</v>
      </c>
      <c r="H794" s="23">
        <v>26060017600010</v>
      </c>
      <c r="I794" s="5" t="s">
        <v>57</v>
      </c>
      <c r="J794" s="5" t="s">
        <v>19</v>
      </c>
      <c r="K794" s="5"/>
      <c r="L794" s="53">
        <f>VLOOKUP(H794,Feuil1!A2:Q837,5,TRUE)</f>
        <v>3603</v>
      </c>
      <c r="M794" s="5">
        <f>VLOOKUP(H794,Feuil1!A2:Q837,6,TRUE)</f>
        <v>3530</v>
      </c>
      <c r="N794" s="49">
        <f>VLOOKUP(H794,Feuil1!A2:Q837,7,TRUE)</f>
        <v>0.97970000000000002</v>
      </c>
      <c r="O794" s="7" t="str">
        <f>VLOOKUP(H794,Feuil1!A2:Q837,4,TRUE)</f>
        <v>1</v>
      </c>
      <c r="P794" s="7">
        <v>1910</v>
      </c>
      <c r="Q794" s="7">
        <v>1849</v>
      </c>
      <c r="R794" s="49">
        <f>VLOOKUP(H794,'Relevé T2_2019'!A2:G835,7,TRUE)</f>
        <v>0.98550000000000004</v>
      </c>
      <c r="S794" s="8">
        <v>0.96806282722513104</v>
      </c>
      <c r="T794" s="8">
        <f>VLOOKUP(H794,'Relevé T4_2018'!A2:G835,7,TRUE)</f>
        <v>0.95065274151435997</v>
      </c>
      <c r="U794" s="8">
        <f t="shared" si="36"/>
        <v>1.7410085710771073E-2</v>
      </c>
      <c r="V794" s="8">
        <f t="shared" si="37"/>
        <v>2.9047258485640048E-2</v>
      </c>
      <c r="W794" s="7">
        <v>2847</v>
      </c>
      <c r="X794" s="7">
        <f>VLOOKUP(H794,'Relevé T2_2019'!A2:L837,11,TRUE)</f>
        <v>2479</v>
      </c>
      <c r="Y794" s="60">
        <f>VLOOKUP(H794,Feuil1!A2:Q837,11,TRUE)</f>
        <v>2584</v>
      </c>
      <c r="Z794" s="60">
        <f t="shared" si="38"/>
        <v>7910</v>
      </c>
      <c r="AA794" s="14">
        <v>0.53975121687398597</v>
      </c>
      <c r="AB794" s="14">
        <f>VLOOKUP(H794,'Relevé T2_2019'!A2:L837,12,TRUE)</f>
        <v>-0.44862099640000003</v>
      </c>
      <c r="AC794" s="56">
        <f>VLOOKUP(H794,Feuil1!A2:Q837,12,TRUE)</f>
        <v>-0.26798866855524101</v>
      </c>
    </row>
    <row r="795" spans="1:29" ht="27.6" x14ac:dyDescent="0.25">
      <c r="A795" s="5" t="s">
        <v>51</v>
      </c>
      <c r="B795" s="5" t="str">
        <f>VLOOKUP(C795,'Correspondance DEP_REGION'!1:102,2,FALSE)</f>
        <v>PROVENCE-ALPES-COTE D'AZUR</v>
      </c>
      <c r="C795" s="5" t="s">
        <v>426</v>
      </c>
      <c r="D795" s="6" t="s">
        <v>427</v>
      </c>
      <c r="E795" s="6" t="s">
        <v>428</v>
      </c>
      <c r="F795" s="6" t="s">
        <v>63</v>
      </c>
      <c r="G795" s="5" t="s">
        <v>429</v>
      </c>
      <c r="H795" s="23">
        <v>26060002800013</v>
      </c>
      <c r="I795" s="5" t="s">
        <v>71</v>
      </c>
      <c r="J795" s="5"/>
      <c r="K795" s="5"/>
      <c r="L795" s="53">
        <f>VLOOKUP(H795,Feuil1!A2:Q837,5,TRUE)</f>
        <v>1077</v>
      </c>
      <c r="M795" s="5">
        <f>VLOOKUP(H795,Feuil1!A2:Q837,6,TRUE)</f>
        <v>1046</v>
      </c>
      <c r="N795" s="49">
        <f>VLOOKUP(H795,Feuil1!A2:Q837,7,TRUE)</f>
        <v>0.97119999999999995</v>
      </c>
      <c r="O795" s="7" t="str">
        <f>VLOOKUP(H795,Feuil1!A2:Q837,4,TRUE)</f>
        <v>1</v>
      </c>
      <c r="P795" s="7">
        <v>766</v>
      </c>
      <c r="Q795" s="7">
        <v>738</v>
      </c>
      <c r="R795" s="49">
        <f>VLOOKUP(H795,'Relevé T2_2019'!A2:G835,7,TRUE)</f>
        <v>0.94979999999999998</v>
      </c>
      <c r="S795" s="8">
        <v>0.96344647519582205</v>
      </c>
      <c r="T795" s="8">
        <f>VLOOKUP(H795,'Relevé T4_2018'!A2:G835,7,TRUE)</f>
        <v>0.97139055222887605</v>
      </c>
      <c r="U795" s="8">
        <f t="shared" si="36"/>
        <v>-7.9440770330539978E-3</v>
      </c>
      <c r="V795" s="8">
        <f t="shared" si="37"/>
        <v>-1.9055222887609524E-4</v>
      </c>
      <c r="W795" s="7">
        <v>655</v>
      </c>
      <c r="X795" s="7">
        <f>VLOOKUP(H795,'Relevé T2_2019'!A2:L837,11,TRUE)</f>
        <v>474</v>
      </c>
      <c r="Y795" s="60">
        <f>VLOOKUP(H795,Feuil1!A2:Q837,11,TRUE)</f>
        <v>612</v>
      </c>
      <c r="Z795" s="60">
        <f t="shared" si="38"/>
        <v>1741</v>
      </c>
      <c r="AA795" s="14">
        <v>-0.112466124661247</v>
      </c>
      <c r="AB795" s="14">
        <f>VLOOKUP(H795,'Relevé T2_2019'!A2:L837,12,TRUE)</f>
        <v>-0.62618296529999995</v>
      </c>
      <c r="AC795" s="56">
        <f>VLOOKUP(H795,Feuil1!A2:Q837,12,TRUE)</f>
        <v>-0.41491395793498997</v>
      </c>
    </row>
    <row r="796" spans="1:29" ht="27.6" x14ac:dyDescent="0.25">
      <c r="A796" s="5" t="s">
        <v>51</v>
      </c>
      <c r="B796" s="5" t="str">
        <f>VLOOKUP(C796,'Correspondance DEP_REGION'!1:102,2,FALSE)</f>
        <v>PROVENCE-ALPES-COTE D'AZUR</v>
      </c>
      <c r="C796" s="5" t="s">
        <v>426</v>
      </c>
      <c r="D796" s="6" t="s">
        <v>427</v>
      </c>
      <c r="E796" s="6" t="s">
        <v>430</v>
      </c>
      <c r="F796" s="6" t="s">
        <v>63</v>
      </c>
      <c r="G796" s="5" t="s">
        <v>431</v>
      </c>
      <c r="H796" s="23">
        <v>26060006900017</v>
      </c>
      <c r="I796" s="5" t="s">
        <v>71</v>
      </c>
      <c r="J796" s="5"/>
      <c r="K796" s="5"/>
      <c r="L796" s="53">
        <f>VLOOKUP(H796,Feuil1!A2:Q837,5,TRUE)</f>
        <v>1202</v>
      </c>
      <c r="M796" s="5">
        <f>VLOOKUP(H796,Feuil1!A2:Q837,6,TRUE)</f>
        <v>1200</v>
      </c>
      <c r="N796" s="49">
        <f>VLOOKUP(H796,Feuil1!A2:Q837,7,TRUE)</f>
        <v>0.99829999999999997</v>
      </c>
      <c r="O796" s="7" t="str">
        <f>VLOOKUP(H796,Feuil1!A2:Q837,4,TRUE)</f>
        <v>1</v>
      </c>
      <c r="P796" s="7">
        <v>444</v>
      </c>
      <c r="Q796" s="7">
        <v>424</v>
      </c>
      <c r="R796" s="49">
        <f>VLOOKUP(H796,'Relevé T2_2019'!A2:G835,7,TRUE)</f>
        <v>0.98819999999999997</v>
      </c>
      <c r="S796" s="8">
        <v>0.95495495495495497</v>
      </c>
      <c r="T796" s="8">
        <f>VLOOKUP(H796,'Relevé T4_2018'!A2:G835,7,TRUE)</f>
        <v>0.524781341107872</v>
      </c>
      <c r="U796" s="8">
        <f t="shared" si="36"/>
        <v>0.43017361384708297</v>
      </c>
      <c r="V796" s="8">
        <f t="shared" si="37"/>
        <v>0.47351865889212796</v>
      </c>
      <c r="W796" s="7">
        <v>486</v>
      </c>
      <c r="X796" s="7">
        <f>VLOOKUP(H796,'Relevé T2_2019'!A2:L837,11,TRUE)</f>
        <v>517</v>
      </c>
      <c r="Y796" s="60">
        <f>VLOOKUP(H796,Feuil1!A2:Q837,11,TRUE)</f>
        <v>509</v>
      </c>
      <c r="Z796" s="60">
        <f t="shared" si="38"/>
        <v>1512</v>
      </c>
      <c r="AA796" s="14">
        <v>0.14622641509434001</v>
      </c>
      <c r="AB796" s="14">
        <f>VLOOKUP(H796,'Relevé T2_2019'!A2:L837,12,TRUE)</f>
        <v>-0.44047619049999998</v>
      </c>
      <c r="AC796" s="56">
        <f>VLOOKUP(H796,Feuil1!A2:Q837,12,TRUE)</f>
        <v>-0.57583333333333298</v>
      </c>
    </row>
    <row r="797" spans="1:29" ht="27.6" x14ac:dyDescent="0.25">
      <c r="A797" s="5" t="s">
        <v>51</v>
      </c>
      <c r="B797" s="5" t="str">
        <f>VLOOKUP(C797,'Correspondance DEP_REGION'!1:102,2,FALSE)</f>
        <v>PROVENCE-ALPES-COTE D'AZUR</v>
      </c>
      <c r="C797" s="5" t="s">
        <v>426</v>
      </c>
      <c r="D797" s="6" t="s">
        <v>427</v>
      </c>
      <c r="E797" s="6" t="s">
        <v>428</v>
      </c>
      <c r="F797" s="6" t="s">
        <v>132</v>
      </c>
      <c r="G797" s="5" t="s">
        <v>436</v>
      </c>
      <c r="H797" s="23">
        <v>26060013500057</v>
      </c>
      <c r="I797" s="5" t="s">
        <v>71</v>
      </c>
      <c r="J797" s="5"/>
      <c r="K797" s="5"/>
      <c r="L797" s="53">
        <f>VLOOKUP(H797,Feuil1!A2:Q837,5,TRUE)</f>
        <v>735</v>
      </c>
      <c r="M797" s="5">
        <f>VLOOKUP(H797,Feuil1!A2:Q837,6,TRUE)</f>
        <v>707</v>
      </c>
      <c r="N797" s="49">
        <f>VLOOKUP(H797,Feuil1!A2:Q837,7,TRUE)</f>
        <v>0.96189999999999998</v>
      </c>
      <c r="O797" s="7" t="str">
        <f>VLOOKUP(H797,Feuil1!A2:Q837,4,TRUE)</f>
        <v>1</v>
      </c>
      <c r="P797" s="7">
        <v>550</v>
      </c>
      <c r="Q797" s="7">
        <v>508</v>
      </c>
      <c r="R797" s="49">
        <f>VLOOKUP(H797,'Relevé T2_2019'!A2:G835,7,TRUE)</f>
        <v>0.95320000000000005</v>
      </c>
      <c r="S797" s="8">
        <v>0.92363636363636403</v>
      </c>
      <c r="T797" s="8">
        <f>VLOOKUP(H797,'Relevé T4_2018'!A2:G835,7,TRUE)</f>
        <v>0.94889502762430911</v>
      </c>
      <c r="U797" s="8">
        <f t="shared" si="36"/>
        <v>-2.5258663987945074E-2</v>
      </c>
      <c r="V797" s="8">
        <f t="shared" si="37"/>
        <v>1.3004972375690871E-2</v>
      </c>
      <c r="W797" s="7">
        <v>432</v>
      </c>
      <c r="X797" s="7">
        <f>VLOOKUP(H797,'Relevé T2_2019'!A2:L837,11,TRUE)</f>
        <v>332</v>
      </c>
      <c r="Y797" s="60">
        <f>VLOOKUP(H797,Feuil1!A2:Q837,11,TRUE)</f>
        <v>388</v>
      </c>
      <c r="Z797" s="60">
        <f t="shared" si="38"/>
        <v>1152</v>
      </c>
      <c r="AA797" s="14">
        <v>-0.14960629921259799</v>
      </c>
      <c r="AB797" s="14">
        <f>VLOOKUP(H797,'Relevé T2_2019'!A2:L837,12,TRUE)</f>
        <v>-0.47385103010000001</v>
      </c>
      <c r="AC797" s="56">
        <f>VLOOKUP(H797,Feuil1!A2:Q837,12,TRUE)</f>
        <v>-0.45120226308345102</v>
      </c>
    </row>
    <row r="798" spans="1:29" ht="27.6" x14ac:dyDescent="0.25">
      <c r="A798" s="5" t="s">
        <v>51</v>
      </c>
      <c r="B798" s="5" t="str">
        <f>VLOOKUP(C798,'Correspondance DEP_REGION'!1:102,2,FALSE)</f>
        <v>PROVENCE-ALPES-COTE D'AZUR</v>
      </c>
      <c r="C798" s="5" t="s">
        <v>52</v>
      </c>
      <c r="D798" s="6" t="s">
        <v>53</v>
      </c>
      <c r="E798" s="6" t="s">
        <v>144</v>
      </c>
      <c r="F798" s="6" t="s">
        <v>145</v>
      </c>
      <c r="G798" s="5" t="s">
        <v>146</v>
      </c>
      <c r="H798" s="23">
        <v>20002932000013</v>
      </c>
      <c r="I798" s="5" t="s">
        <v>50</v>
      </c>
      <c r="J798" s="5" t="s">
        <v>19</v>
      </c>
      <c r="K798" s="5"/>
      <c r="L798" s="53">
        <f>VLOOKUP(H798,Feuil1!A2:Q837,5,TRUE)</f>
        <v>12071</v>
      </c>
      <c r="M798" s="5">
        <f>VLOOKUP(H798,Feuil1!A2:Q837,6,TRUE)</f>
        <v>12069</v>
      </c>
      <c r="N798" s="49">
        <f>VLOOKUP(H798,Feuil1!A2:Q837,7,TRUE)</f>
        <v>0.99980000000000002</v>
      </c>
      <c r="O798" s="7" t="str">
        <f>VLOOKUP(H798,Feuil1!A2:Q837,4,TRUE)</f>
        <v>1</v>
      </c>
      <c r="P798" s="7">
        <v>4125</v>
      </c>
      <c r="Q798" s="7">
        <v>4125</v>
      </c>
      <c r="R798" s="49">
        <f>VLOOKUP(H798,'Relevé T2_2019'!A2:G835,7,TRUE)</f>
        <v>0.99990000000000001</v>
      </c>
      <c r="S798" s="8">
        <v>1</v>
      </c>
      <c r="T798" s="8">
        <f>VLOOKUP(H798,'Relevé T4_2018'!A2:G835,7,TRUE)</f>
        <v>0.99802185380557606</v>
      </c>
      <c r="U798" s="8">
        <f t="shared" si="36"/>
        <v>1.9781461944239354E-3</v>
      </c>
      <c r="V798" s="8">
        <f t="shared" si="37"/>
        <v>1.7781461944239574E-3</v>
      </c>
      <c r="W798" s="7">
        <v>6310</v>
      </c>
      <c r="X798" s="7">
        <f>VLOOKUP(H798,'Relevé T2_2019'!A2:L837,11,TRUE)</f>
        <v>5547</v>
      </c>
      <c r="Y798" s="60">
        <f>VLOOKUP(H798,Feuil1!A2:Q837,11,TRUE)</f>
        <v>5547</v>
      </c>
      <c r="Z798" s="60">
        <f t="shared" si="38"/>
        <v>17404</v>
      </c>
      <c r="AA798" s="14">
        <v>0.52969696969697</v>
      </c>
      <c r="AB798" s="14">
        <f>VLOOKUP(H798,'Relevé T2_2019'!A2:L837,12,TRUE)</f>
        <v>-0.59981242329999995</v>
      </c>
      <c r="AC798" s="56">
        <f>VLOOKUP(H798,Feuil1!A2:Q837,12,TRUE)</f>
        <v>-0.54039274173502405</v>
      </c>
    </row>
    <row r="799" spans="1:29" ht="27.6" x14ac:dyDescent="0.25">
      <c r="A799" s="5" t="s">
        <v>51</v>
      </c>
      <c r="B799" s="5" t="str">
        <f>VLOOKUP(C799,'Correspondance DEP_REGION'!1:102,2,FALSE)</f>
        <v>PROVENCE-ALPES-COTE D'AZUR</v>
      </c>
      <c r="C799" s="5" t="s">
        <v>52</v>
      </c>
      <c r="D799" s="6" t="s">
        <v>53</v>
      </c>
      <c r="E799" s="6" t="s">
        <v>542</v>
      </c>
      <c r="F799" s="6" t="s">
        <v>543</v>
      </c>
      <c r="G799" s="5" t="s">
        <v>544</v>
      </c>
      <c r="H799" s="23">
        <v>26130002400013</v>
      </c>
      <c r="I799" s="5" t="s">
        <v>50</v>
      </c>
      <c r="J799" s="5" t="s">
        <v>19</v>
      </c>
      <c r="K799" s="5"/>
      <c r="L799" s="53">
        <f>VLOOKUP(H799,Feuil1!A2:Q837,5,TRUE)</f>
        <v>3202</v>
      </c>
      <c r="M799" s="5">
        <f>VLOOKUP(H799,Feuil1!A2:Q837,6,TRUE)</f>
        <v>3195</v>
      </c>
      <c r="N799" s="49">
        <f>VLOOKUP(H799,Feuil1!A2:Q837,7,TRUE)</f>
        <v>0.99780000000000002</v>
      </c>
      <c r="O799" s="7" t="str">
        <f>VLOOKUP(H799,Feuil1!A2:Q837,4,TRUE)</f>
        <v>1</v>
      </c>
      <c r="P799" s="7">
        <v>1891</v>
      </c>
      <c r="Q799" s="7">
        <v>1891</v>
      </c>
      <c r="R799" s="49">
        <f>VLOOKUP(H799,'Relevé T2_2019'!A2:G835,7,TRUE)</f>
        <v>0.99939999999999996</v>
      </c>
      <c r="S799" s="8">
        <v>1</v>
      </c>
      <c r="T799" s="8">
        <f>VLOOKUP(H799,'Relevé T4_2018'!A2:G835,7,TRUE)</f>
        <v>0.64945589256772407</v>
      </c>
      <c r="U799" s="8">
        <f t="shared" si="36"/>
        <v>0.35054410743227593</v>
      </c>
      <c r="V799" s="8">
        <f t="shared" si="37"/>
        <v>0.34834410743227595</v>
      </c>
      <c r="W799" s="7">
        <v>1960</v>
      </c>
      <c r="X799" s="7">
        <f>VLOOKUP(H799,'Relevé T2_2019'!A2:L837,11,TRUE)</f>
        <v>1707</v>
      </c>
      <c r="Y799" s="60">
        <f>VLOOKUP(H799,Feuil1!A2:Q837,11,TRUE)</f>
        <v>1584</v>
      </c>
      <c r="Z799" s="60">
        <f t="shared" si="38"/>
        <v>5251</v>
      </c>
      <c r="AA799" s="14">
        <v>3.6488630354309902E-2</v>
      </c>
      <c r="AB799" s="14">
        <f>VLOOKUP(H799,'Relevé T2_2019'!A2:L837,12,TRUE)</f>
        <v>-0.4898386133</v>
      </c>
      <c r="AC799" s="56">
        <f>VLOOKUP(H799,Feuil1!A2:Q837,12,TRUE)</f>
        <v>-0.50422535211267605</v>
      </c>
    </row>
    <row r="800" spans="1:29" ht="27.6" x14ac:dyDescent="0.25">
      <c r="A800" s="5" t="s">
        <v>51</v>
      </c>
      <c r="B800" s="5" t="str">
        <f>VLOOKUP(C800,'Correspondance DEP_REGION'!1:102,2,FALSE)</f>
        <v>PROVENCE-ALPES-COTE D'AZUR</v>
      </c>
      <c r="C800" s="5" t="s">
        <v>52</v>
      </c>
      <c r="D800" s="6" t="s">
        <v>53</v>
      </c>
      <c r="E800" s="6" t="s">
        <v>545</v>
      </c>
      <c r="F800" s="6" t="s">
        <v>546</v>
      </c>
      <c r="G800" s="5" t="s">
        <v>547</v>
      </c>
      <c r="H800" s="23">
        <v>26130004000019</v>
      </c>
      <c r="I800" s="5" t="s">
        <v>50</v>
      </c>
      <c r="J800" s="5" t="s">
        <v>19</v>
      </c>
      <c r="K800" s="5"/>
      <c r="L800" s="53">
        <f>VLOOKUP(H800,Feuil1!A2:Q837,5,TRUE)</f>
        <v>2228</v>
      </c>
      <c r="M800" s="5">
        <f>VLOOKUP(H800,Feuil1!A2:Q837,6,TRUE)</f>
        <v>2228</v>
      </c>
      <c r="N800" s="49">
        <f>VLOOKUP(H800,Feuil1!A2:Q837,7,TRUE)</f>
        <v>1</v>
      </c>
      <c r="O800" s="7" t="str">
        <f>VLOOKUP(H800,Feuil1!A2:Q837,4,TRUE)</f>
        <v>1</v>
      </c>
      <c r="P800" s="7">
        <v>1623</v>
      </c>
      <c r="Q800" s="7">
        <v>1623</v>
      </c>
      <c r="R800" s="49">
        <f>VLOOKUP(H800,'Relevé T2_2019'!A2:G835,7,TRUE)</f>
        <v>1</v>
      </c>
      <c r="S800" s="8">
        <v>1</v>
      </c>
      <c r="T800" s="8">
        <f>VLOOKUP(H800,'Relevé T4_2018'!A2:G835,7,TRUE)</f>
        <v>0.36492027334851901</v>
      </c>
      <c r="U800" s="8">
        <f t="shared" si="36"/>
        <v>0.63507972665148094</v>
      </c>
      <c r="V800" s="8">
        <f t="shared" si="37"/>
        <v>0.63507972665148094</v>
      </c>
      <c r="W800" s="7">
        <v>932</v>
      </c>
      <c r="X800" s="7">
        <f>VLOOKUP(H800,'Relevé T2_2019'!A2:L837,11,TRUE)</f>
        <v>838</v>
      </c>
      <c r="Y800" s="60">
        <f>VLOOKUP(H800,Feuil1!A2:Q837,11,TRUE)</f>
        <v>889</v>
      </c>
      <c r="Z800" s="60">
        <f t="shared" si="38"/>
        <v>2659</v>
      </c>
      <c r="AA800" s="14">
        <v>-0.425754775107825</v>
      </c>
      <c r="AB800" s="14">
        <f>VLOOKUP(H800,'Relevé T2_2019'!A2:L837,12,TRUE)</f>
        <v>-0.60471698110000005</v>
      </c>
      <c r="AC800" s="56">
        <f>VLOOKUP(H800,Feuil1!A2:Q837,12,TRUE)</f>
        <v>-0.60098743267504495</v>
      </c>
    </row>
    <row r="801" spans="1:29" ht="27.6" x14ac:dyDescent="0.25">
      <c r="A801" s="5" t="s">
        <v>51</v>
      </c>
      <c r="B801" s="5" t="str">
        <f>VLOOKUP(C801,'Correspondance DEP_REGION'!1:102,2,FALSE)</f>
        <v>PROVENCE-ALPES-COTE D'AZUR</v>
      </c>
      <c r="C801" s="5" t="s">
        <v>52</v>
      </c>
      <c r="D801" s="6" t="s">
        <v>53</v>
      </c>
      <c r="E801" s="6" t="s">
        <v>540</v>
      </c>
      <c r="F801" s="6" t="s">
        <v>548</v>
      </c>
      <c r="G801" s="5" t="s">
        <v>549</v>
      </c>
      <c r="H801" s="23">
        <v>26130005700013</v>
      </c>
      <c r="I801" s="5" t="s">
        <v>50</v>
      </c>
      <c r="J801" s="5" t="s">
        <v>19</v>
      </c>
      <c r="K801" s="5"/>
      <c r="L801" s="53">
        <f>VLOOKUP(H801,Feuil1!A2:Q837,5,TRUE)</f>
        <v>3162</v>
      </c>
      <c r="M801" s="5">
        <f>VLOOKUP(H801,Feuil1!A2:Q837,6,TRUE)</f>
        <v>3161</v>
      </c>
      <c r="N801" s="49">
        <f>VLOOKUP(H801,Feuil1!A2:Q837,7,TRUE)</f>
        <v>0.99970000000000003</v>
      </c>
      <c r="O801" s="7" t="str">
        <f>VLOOKUP(H801,Feuil1!A2:Q837,4,TRUE)</f>
        <v>1</v>
      </c>
      <c r="P801" s="7">
        <v>1930</v>
      </c>
      <c r="Q801" s="7">
        <v>1930</v>
      </c>
      <c r="R801" s="49">
        <f>VLOOKUP(H801,'Relevé T2_2019'!A2:G835,7,TRUE)</f>
        <v>1</v>
      </c>
      <c r="S801" s="8">
        <v>1</v>
      </c>
      <c r="T801" s="8">
        <f>VLOOKUP(H801,'Relevé T4_2018'!A2:G835,7,TRUE)</f>
        <v>0.80926724137931005</v>
      </c>
      <c r="U801" s="8">
        <f t="shared" si="36"/>
        <v>0.19073275862068995</v>
      </c>
      <c r="V801" s="8">
        <f t="shared" si="37"/>
        <v>0.19043275862068998</v>
      </c>
      <c r="W801" s="7">
        <v>1530</v>
      </c>
      <c r="X801" s="7">
        <f>VLOOKUP(H801,'Relevé T2_2019'!A2:L837,11,TRUE)</f>
        <v>1385</v>
      </c>
      <c r="Y801" s="60">
        <f>VLOOKUP(H801,Feuil1!A2:Q837,11,TRUE)</f>
        <v>1403</v>
      </c>
      <c r="Z801" s="60">
        <f t="shared" si="38"/>
        <v>4318</v>
      </c>
      <c r="AA801" s="14">
        <v>-0.20725388601036299</v>
      </c>
      <c r="AB801" s="14">
        <f>VLOOKUP(H801,'Relevé T2_2019'!A2:L837,12,TRUE)</f>
        <v>-0.51657940660000001</v>
      </c>
      <c r="AC801" s="56">
        <f>VLOOKUP(H801,Feuil1!A2:Q837,12,TRUE)</f>
        <v>-0.55615311610249896</v>
      </c>
    </row>
    <row r="802" spans="1:29" ht="27.6" x14ac:dyDescent="0.25">
      <c r="A802" s="5" t="s">
        <v>51</v>
      </c>
      <c r="B802" s="5" t="str">
        <f>VLOOKUP(C802,'Correspondance DEP_REGION'!1:102,2,FALSE)</f>
        <v>PROVENCE-ALPES-COTE D'AZUR</v>
      </c>
      <c r="C802" s="5" t="s">
        <v>52</v>
      </c>
      <c r="D802" s="6" t="s">
        <v>53</v>
      </c>
      <c r="E802" s="6" t="s">
        <v>540</v>
      </c>
      <c r="F802" s="6" t="s">
        <v>550</v>
      </c>
      <c r="G802" s="5" t="s">
        <v>551</v>
      </c>
      <c r="H802" s="23">
        <v>26130006500016</v>
      </c>
      <c r="I802" s="5" t="s">
        <v>50</v>
      </c>
      <c r="J802" s="5" t="s">
        <v>19</v>
      </c>
      <c r="K802" s="5"/>
      <c r="L802" s="53">
        <f>VLOOKUP(H802,Feuil1!A2:Q837,5,TRUE)</f>
        <v>2404</v>
      </c>
      <c r="M802" s="5">
        <f>VLOOKUP(H802,Feuil1!A2:Q837,6,TRUE)</f>
        <v>2404</v>
      </c>
      <c r="N802" s="49">
        <f>VLOOKUP(H802,Feuil1!A2:Q837,7,TRUE)</f>
        <v>1</v>
      </c>
      <c r="O802" s="7" t="str">
        <f>VLOOKUP(H802,Feuil1!A2:Q837,4,TRUE)</f>
        <v>1</v>
      </c>
      <c r="P802" s="7">
        <v>1552</v>
      </c>
      <c r="Q802" s="7">
        <v>1552</v>
      </c>
      <c r="R802" s="49">
        <f>VLOOKUP(H802,'Relevé T2_2019'!A2:G835,7,TRUE)</f>
        <v>0.99890000000000001</v>
      </c>
      <c r="S802" s="8">
        <v>1</v>
      </c>
      <c r="T802" s="8">
        <f>VLOOKUP(H802,'Relevé T4_2018'!A2:G835,7,TRUE)</f>
        <v>0.99915895710681213</v>
      </c>
      <c r="U802" s="8">
        <f t="shared" si="36"/>
        <v>8.4104289318787107E-4</v>
      </c>
      <c r="V802" s="8">
        <f t="shared" si="37"/>
        <v>8.4104289318787107E-4</v>
      </c>
      <c r="W802" s="7">
        <v>907</v>
      </c>
      <c r="X802" s="7">
        <f>VLOOKUP(H802,'Relevé T2_2019'!A2:L837,11,TRUE)</f>
        <v>701</v>
      </c>
      <c r="Y802" s="60">
        <f>VLOOKUP(H802,Feuil1!A2:Q837,11,TRUE)</f>
        <v>661</v>
      </c>
      <c r="Z802" s="60">
        <f t="shared" si="38"/>
        <v>2269</v>
      </c>
      <c r="AA802" s="14">
        <v>-0.41559278350515499</v>
      </c>
      <c r="AB802" s="14">
        <f>VLOOKUP(H802,'Relevé T2_2019'!A2:L837,12,TRUE)</f>
        <v>-0.60551491280000003</v>
      </c>
      <c r="AC802" s="56">
        <f>VLOOKUP(H802,Feuil1!A2:Q837,12,TRUE)</f>
        <v>-0.72504159733776996</v>
      </c>
    </row>
    <row r="803" spans="1:29" ht="27.6" x14ac:dyDescent="0.25">
      <c r="A803" s="5" t="s">
        <v>51</v>
      </c>
      <c r="B803" s="5" t="str">
        <f>VLOOKUP(C803,'Correspondance DEP_REGION'!1:102,2,FALSE)</f>
        <v>PROVENCE-ALPES-COTE D'AZUR</v>
      </c>
      <c r="C803" s="5" t="s">
        <v>52</v>
      </c>
      <c r="D803" s="6" t="s">
        <v>53</v>
      </c>
      <c r="E803" s="6" t="s">
        <v>144</v>
      </c>
      <c r="F803" s="6" t="s">
        <v>557</v>
      </c>
      <c r="G803" s="5" t="s">
        <v>558</v>
      </c>
      <c r="H803" s="23">
        <v>26130011500019</v>
      </c>
      <c r="I803" s="5" t="s">
        <v>50</v>
      </c>
      <c r="J803" s="5" t="s">
        <v>19</v>
      </c>
      <c r="K803" s="5"/>
      <c r="L803" s="53">
        <f>VLOOKUP(H803,Feuil1!A2:Q837,5,TRUE)</f>
        <v>4121</v>
      </c>
      <c r="M803" s="5">
        <f>VLOOKUP(H803,Feuil1!A2:Q837,6,TRUE)</f>
        <v>4121</v>
      </c>
      <c r="N803" s="49">
        <f>VLOOKUP(H803,Feuil1!A2:Q837,7,TRUE)</f>
        <v>1</v>
      </c>
      <c r="O803" s="7" t="str">
        <f>VLOOKUP(H803,Feuil1!A2:Q837,4,TRUE)</f>
        <v>1</v>
      </c>
      <c r="P803" s="7">
        <v>2273</v>
      </c>
      <c r="Q803" s="7">
        <v>2273</v>
      </c>
      <c r="R803" s="49">
        <f>VLOOKUP(H803,'Relevé T2_2019'!A2:G835,7,TRUE)</f>
        <v>1</v>
      </c>
      <c r="S803" s="8">
        <v>1</v>
      </c>
      <c r="T803" s="8">
        <f>VLOOKUP(H803,'Relevé T4_2018'!A2:G835,7,TRUE)</f>
        <v>0.99905682622023106</v>
      </c>
      <c r="U803" s="8">
        <f t="shared" si="36"/>
        <v>9.4317377976893546E-4</v>
      </c>
      <c r="V803" s="8">
        <f t="shared" si="37"/>
        <v>9.4317377976893546E-4</v>
      </c>
      <c r="W803" s="7">
        <v>1935</v>
      </c>
      <c r="X803" s="7">
        <f>VLOOKUP(H803,'Relevé T2_2019'!A2:L837,11,TRUE)</f>
        <v>1698</v>
      </c>
      <c r="Y803" s="60">
        <f>VLOOKUP(H803,Feuil1!A2:Q837,11,TRUE)</f>
        <v>1689</v>
      </c>
      <c r="Z803" s="60">
        <f t="shared" si="38"/>
        <v>5322</v>
      </c>
      <c r="AA803" s="14">
        <v>-0.14870215574131099</v>
      </c>
      <c r="AB803" s="14">
        <f>VLOOKUP(H803,'Relevé T2_2019'!A2:L837,12,TRUE)</f>
        <v>-0.58105107330000005</v>
      </c>
      <c r="AC803" s="56">
        <f>VLOOKUP(H803,Feuil1!A2:Q837,12,TRUE)</f>
        <v>-0.590148022324678</v>
      </c>
    </row>
    <row r="804" spans="1:29" ht="27.6" x14ac:dyDescent="0.25">
      <c r="A804" s="5" t="s">
        <v>51</v>
      </c>
      <c r="B804" s="5" t="str">
        <f>VLOOKUP(C804,'Correspondance DEP_REGION'!1:102,2,FALSE)</f>
        <v>PROVENCE-ALPES-COTE D'AZUR</v>
      </c>
      <c r="C804" s="5" t="s">
        <v>52</v>
      </c>
      <c r="D804" s="6" t="s">
        <v>53</v>
      </c>
      <c r="E804" s="6" t="s">
        <v>540</v>
      </c>
      <c r="F804" s="6" t="s">
        <v>42</v>
      </c>
      <c r="G804" s="5" t="s">
        <v>541</v>
      </c>
      <c r="H804" s="23">
        <v>26130001600043</v>
      </c>
      <c r="I804" s="5" t="s">
        <v>50</v>
      </c>
      <c r="J804" s="5" t="s">
        <v>19</v>
      </c>
      <c r="K804" s="5"/>
      <c r="L804" s="53">
        <f>VLOOKUP(H804,Feuil1!A2:Q837,5,TRUE)</f>
        <v>2457</v>
      </c>
      <c r="M804" s="5">
        <f>VLOOKUP(H804,Feuil1!A2:Q837,6,TRUE)</f>
        <v>2455</v>
      </c>
      <c r="N804" s="49">
        <f>VLOOKUP(H804,Feuil1!A2:Q837,7,TRUE)</f>
        <v>0.99919999999999998</v>
      </c>
      <c r="O804" s="7" t="str">
        <f>VLOOKUP(H804,Feuil1!A2:Q837,4,TRUE)</f>
        <v>1</v>
      </c>
      <c r="P804" s="7">
        <v>1991</v>
      </c>
      <c r="Q804" s="7">
        <v>1990</v>
      </c>
      <c r="R804" s="49">
        <f>VLOOKUP(H804,'Relevé T2_2019'!A2:G835,7,TRUE)</f>
        <v>0.99919999999999998</v>
      </c>
      <c r="S804" s="8">
        <v>0.99949773982923196</v>
      </c>
      <c r="T804" s="8">
        <f>VLOOKUP(H804,'Relevé T4_2018'!A2:G835,7,TRUE)</f>
        <v>0.90959595959595996</v>
      </c>
      <c r="U804" s="8">
        <f t="shared" si="36"/>
        <v>8.9901780233272E-2</v>
      </c>
      <c r="V804" s="8">
        <f t="shared" si="37"/>
        <v>8.960404040404002E-2</v>
      </c>
      <c r="W804" s="7">
        <v>1075</v>
      </c>
      <c r="X804" s="7">
        <f>VLOOKUP(H804,'Relevé T2_2019'!A2:L837,11,TRUE)</f>
        <v>961</v>
      </c>
      <c r="Y804" s="60">
        <f>VLOOKUP(H804,Feuil1!A2:Q837,11,TRUE)</f>
        <v>1010</v>
      </c>
      <c r="Z804" s="60">
        <f t="shared" si="38"/>
        <v>3046</v>
      </c>
      <c r="AA804" s="14">
        <v>-0.45979899497487398</v>
      </c>
      <c r="AB804" s="14">
        <f>VLOOKUP(H804,'Relevé T2_2019'!A2:L837,12,TRUE)</f>
        <v>-0.61880206270000004</v>
      </c>
      <c r="AC804" s="56">
        <f>VLOOKUP(H804,Feuil1!A2:Q837,12,TRUE)</f>
        <v>-0.58859470468431796</v>
      </c>
    </row>
    <row r="805" spans="1:29" ht="27.6" x14ac:dyDescent="0.25">
      <c r="A805" s="5" t="s">
        <v>51</v>
      </c>
      <c r="B805" s="5" t="str">
        <f>VLOOKUP(C805,'Correspondance DEP_REGION'!1:102,2,FALSE)</f>
        <v>PROVENCE-ALPES-COTE D'AZUR</v>
      </c>
      <c r="C805" s="5" t="s">
        <v>52</v>
      </c>
      <c r="D805" s="6" t="s">
        <v>53</v>
      </c>
      <c r="E805" s="6" t="s">
        <v>54</v>
      </c>
      <c r="F805" s="6" t="s">
        <v>564</v>
      </c>
      <c r="G805" s="5" t="s">
        <v>565</v>
      </c>
      <c r="H805" s="23">
        <v>26130022200013</v>
      </c>
      <c r="I805" s="5" t="s">
        <v>50</v>
      </c>
      <c r="J805" s="5" t="s">
        <v>19</v>
      </c>
      <c r="K805" s="5"/>
      <c r="L805" s="53">
        <f>VLOOKUP(H805,Feuil1!A2:Q837,5,TRUE)</f>
        <v>5774</v>
      </c>
      <c r="M805" s="5">
        <f>VLOOKUP(H805,Feuil1!A2:Q837,6,TRUE)</f>
        <v>5769</v>
      </c>
      <c r="N805" s="49">
        <f>VLOOKUP(H805,Feuil1!A2:Q837,7,TRUE)</f>
        <v>0.99909999999999999</v>
      </c>
      <c r="O805" s="7" t="str">
        <f>VLOOKUP(H805,Feuil1!A2:Q837,4,TRUE)</f>
        <v>1</v>
      </c>
      <c r="P805" s="7">
        <v>4741</v>
      </c>
      <c r="Q805" s="7">
        <v>4735</v>
      </c>
      <c r="R805" s="49">
        <f>VLOOKUP(H805,'Relevé T2_2019'!A2:G835,7,TRUE)</f>
        <v>0.99929999999999997</v>
      </c>
      <c r="S805" s="8">
        <v>0.99873444421008195</v>
      </c>
      <c r="T805" s="8">
        <f>VLOOKUP(H805,'Relevé T4_2018'!A2:G835,7,TRUE)</f>
        <v>0.91536388140161706</v>
      </c>
      <c r="U805" s="8">
        <f t="shared" si="36"/>
        <v>8.3370562808464888E-2</v>
      </c>
      <c r="V805" s="8">
        <f t="shared" si="37"/>
        <v>8.3736118598382925E-2</v>
      </c>
      <c r="W805" s="7">
        <v>3856</v>
      </c>
      <c r="X805" s="7">
        <f>VLOOKUP(H805,'Relevé T2_2019'!A2:L837,11,TRUE)</f>
        <v>3098</v>
      </c>
      <c r="Y805" s="60">
        <f>VLOOKUP(H805,Feuil1!A2:Q837,11,TRUE)</f>
        <v>3312</v>
      </c>
      <c r="Z805" s="60">
        <f t="shared" si="38"/>
        <v>10266</v>
      </c>
      <c r="AA805" s="14">
        <v>-0.18563885955649401</v>
      </c>
      <c r="AB805" s="14">
        <f>VLOOKUP(H805,'Relevé T2_2019'!A2:L837,12,TRUE)</f>
        <v>-0.4664140544</v>
      </c>
      <c r="AC805" s="56">
        <f>VLOOKUP(H805,Feuil1!A2:Q837,12,TRUE)</f>
        <v>-0.42589703588143502</v>
      </c>
    </row>
    <row r="806" spans="1:29" ht="27.6" x14ac:dyDescent="0.25">
      <c r="A806" s="5" t="s">
        <v>51</v>
      </c>
      <c r="B806" s="5" t="str">
        <f>VLOOKUP(C806,'Correspondance DEP_REGION'!1:102,2,FALSE)</f>
        <v>PROVENCE-ALPES-COTE D'AZUR</v>
      </c>
      <c r="C806" s="5" t="s">
        <v>52</v>
      </c>
      <c r="D806" s="6" t="s">
        <v>53</v>
      </c>
      <c r="E806" s="6" t="s">
        <v>562</v>
      </c>
      <c r="F806" s="6" t="s">
        <v>240</v>
      </c>
      <c r="G806" s="5" t="s">
        <v>563</v>
      </c>
      <c r="H806" s="23">
        <v>26130020600016</v>
      </c>
      <c r="I806" s="5" t="s">
        <v>57</v>
      </c>
      <c r="J806" s="5" t="s">
        <v>19</v>
      </c>
      <c r="K806" s="5"/>
      <c r="L806" s="53">
        <f>VLOOKUP(H806,Feuil1!A2:Q837,5,TRUE)</f>
        <v>3208</v>
      </c>
      <c r="M806" s="5">
        <f>VLOOKUP(H806,Feuil1!A2:Q837,6,TRUE)</f>
        <v>3207</v>
      </c>
      <c r="N806" s="49">
        <f>VLOOKUP(H806,Feuil1!A2:Q837,7,TRUE)</f>
        <v>0.99970000000000003</v>
      </c>
      <c r="O806" s="7" t="str">
        <f>VLOOKUP(H806,Feuil1!A2:Q837,4,TRUE)</f>
        <v>1</v>
      </c>
      <c r="P806" s="7">
        <v>2942</v>
      </c>
      <c r="Q806" s="7">
        <v>2865</v>
      </c>
      <c r="R806" s="49">
        <f>VLOOKUP(H806,'Relevé T2_2019'!A2:G835,7,TRUE)</f>
        <v>0.99150000000000005</v>
      </c>
      <c r="S806" s="8">
        <v>0.97382732834806296</v>
      </c>
      <c r="T806" s="8">
        <f>VLOOKUP(H806,'Relevé T4_2018'!A2:G835,7,TRUE)</f>
        <v>0.9900376952073241</v>
      </c>
      <c r="U806" s="8">
        <f t="shared" si="36"/>
        <v>-1.6210366859261138E-2</v>
      </c>
      <c r="V806" s="8">
        <f t="shared" si="37"/>
        <v>9.6623047926759353E-3</v>
      </c>
      <c r="W806" s="7">
        <v>2929</v>
      </c>
      <c r="X806" s="7">
        <f>VLOOKUP(H806,'Relevé T2_2019'!A2:L837,11,TRUE)</f>
        <v>2339</v>
      </c>
      <c r="Y806" s="60">
        <f>VLOOKUP(H806,Feuil1!A2:Q837,11,TRUE)</f>
        <v>2543</v>
      </c>
      <c r="Z806" s="60">
        <f t="shared" si="38"/>
        <v>7811</v>
      </c>
      <c r="AA806" s="14">
        <v>2.23385689354276E-2</v>
      </c>
      <c r="AB806" s="14">
        <f>VLOOKUP(H806,'Relevé T2_2019'!A2:L837,12,TRUE)</f>
        <v>-0.23160315370000001</v>
      </c>
      <c r="AC806" s="56">
        <f>VLOOKUP(H806,Feuil1!A2:Q837,12,TRUE)</f>
        <v>-0.20704708450265</v>
      </c>
    </row>
    <row r="807" spans="1:29" ht="27.6" x14ac:dyDescent="0.25">
      <c r="A807" s="5" t="s">
        <v>51</v>
      </c>
      <c r="B807" s="5" t="str">
        <f>VLOOKUP(C807,'Correspondance DEP_REGION'!1:102,2,FALSE)</f>
        <v>PROVENCE-ALPES-COTE D'AZUR</v>
      </c>
      <c r="C807" s="5" t="s">
        <v>52</v>
      </c>
      <c r="D807" s="6" t="s">
        <v>53</v>
      </c>
      <c r="E807" s="6" t="s">
        <v>540</v>
      </c>
      <c r="F807" s="6" t="s">
        <v>552</v>
      </c>
      <c r="G807" s="5" t="s">
        <v>553</v>
      </c>
      <c r="H807" s="23">
        <v>26130007300010</v>
      </c>
      <c r="I807" s="5" t="s">
        <v>57</v>
      </c>
      <c r="J807" s="5" t="s">
        <v>19</v>
      </c>
      <c r="K807" s="5"/>
      <c r="L807" s="53">
        <f>VLOOKUP(H807,Feuil1!A2:Q837,5,TRUE)</f>
        <v>3463</v>
      </c>
      <c r="M807" s="5">
        <f>VLOOKUP(H807,Feuil1!A2:Q837,6,TRUE)</f>
        <v>3394</v>
      </c>
      <c r="N807" s="49">
        <f>VLOOKUP(H807,Feuil1!A2:Q837,7,TRUE)</f>
        <v>0.98009999999999997</v>
      </c>
      <c r="O807" s="7" t="str">
        <f>VLOOKUP(H807,Feuil1!A2:Q837,4,TRUE)</f>
        <v>1</v>
      </c>
      <c r="P807" s="7">
        <v>1691</v>
      </c>
      <c r="Q807" s="7">
        <v>1612</v>
      </c>
      <c r="R807" s="49">
        <f>VLOOKUP(H807,'Relevé T2_2019'!A2:G835,7,TRUE)</f>
        <v>0.96609999999999996</v>
      </c>
      <c r="S807" s="8">
        <v>0.95328208160851602</v>
      </c>
      <c r="T807" s="8">
        <f>VLOOKUP(H807,'Relevé T4_2018'!A2:G835,7,TRUE)</f>
        <v>0.30201121002307901</v>
      </c>
      <c r="U807" s="8">
        <f t="shared" si="36"/>
        <v>0.65127087158543695</v>
      </c>
      <c r="V807" s="8">
        <f t="shared" si="37"/>
        <v>0.67808878997692101</v>
      </c>
      <c r="W807" s="7">
        <v>1568</v>
      </c>
      <c r="X807" s="7">
        <f>VLOOKUP(H807,'Relevé T2_2019'!A2:L837,11,TRUE)</f>
        <v>1366</v>
      </c>
      <c r="Y807" s="60">
        <f>VLOOKUP(H807,Feuil1!A2:Q837,11,TRUE)</f>
        <v>1461</v>
      </c>
      <c r="Z807" s="60">
        <f t="shared" si="38"/>
        <v>4395</v>
      </c>
      <c r="AA807" s="14">
        <v>-2.72952853598015E-2</v>
      </c>
      <c r="AB807" s="14">
        <f>VLOOKUP(H807,'Relevé T2_2019'!A2:L837,12,TRUE)</f>
        <v>-0.33398342269999998</v>
      </c>
      <c r="AC807" s="56">
        <f>VLOOKUP(H807,Feuil1!A2:Q837,12,TRUE)</f>
        <v>-0.56953447259870404</v>
      </c>
    </row>
    <row r="808" spans="1:29" ht="27.6" x14ac:dyDescent="0.25">
      <c r="A808" s="5" t="s">
        <v>51</v>
      </c>
      <c r="B808" s="5" t="str">
        <f>VLOOKUP(C808,'Correspondance DEP_REGION'!1:102,2,FALSE)</f>
        <v>PROVENCE-ALPES-COTE D'AZUR</v>
      </c>
      <c r="C808" s="5" t="s">
        <v>52</v>
      </c>
      <c r="D808" s="6" t="s">
        <v>53</v>
      </c>
      <c r="E808" s="6" t="s">
        <v>554</v>
      </c>
      <c r="F808" s="6" t="s">
        <v>555</v>
      </c>
      <c r="G808" s="5" t="s">
        <v>556</v>
      </c>
      <c r="H808" s="23">
        <v>26130008100484</v>
      </c>
      <c r="I808" s="5" t="s">
        <v>50</v>
      </c>
      <c r="J808" s="5" t="s">
        <v>19</v>
      </c>
      <c r="K808" s="5" t="s">
        <v>9</v>
      </c>
      <c r="L808" s="53">
        <f>VLOOKUP(H808,Feuil1!A2:Q837,5,TRUE)</f>
        <v>46881</v>
      </c>
      <c r="M808" s="5">
        <f>VLOOKUP(H808,Feuil1!A2:Q837,6,TRUE)</f>
        <v>45116</v>
      </c>
      <c r="N808" s="49">
        <f>VLOOKUP(H808,Feuil1!A2:Q837,7,TRUE)</f>
        <v>0.96240000000000003</v>
      </c>
      <c r="O808" s="7" t="str">
        <f>VLOOKUP(H808,Feuil1!A2:Q837,4,TRUE)</f>
        <v>1</v>
      </c>
      <c r="P808" s="7">
        <v>29924</v>
      </c>
      <c r="Q808" s="7">
        <v>28065</v>
      </c>
      <c r="R808" s="49">
        <f>VLOOKUP(H808,'Relevé T2_2019'!A2:G835,7,TRUE)</f>
        <v>0.96089999999999998</v>
      </c>
      <c r="S808" s="8">
        <v>0.93787595241277899</v>
      </c>
      <c r="T808" s="8">
        <f>VLOOKUP(H808,'Relevé T4_2018'!A2:G835,7,TRUE)</f>
        <v>0.91499342142897999</v>
      </c>
      <c r="U808" s="8">
        <f t="shared" si="36"/>
        <v>2.2882530983798999E-2</v>
      </c>
      <c r="V808" s="8">
        <f t="shared" si="37"/>
        <v>4.7406578571020042E-2</v>
      </c>
      <c r="W808" s="7">
        <v>41529</v>
      </c>
      <c r="X808" s="7">
        <f>VLOOKUP(H808,'Relevé T2_2019'!A2:L837,11,TRUE)</f>
        <v>35624</v>
      </c>
      <c r="Y808" s="60">
        <f>VLOOKUP(H808,Feuil1!A2:Q837,11,TRUE)</f>
        <v>35478</v>
      </c>
      <c r="Z808" s="60">
        <f t="shared" si="38"/>
        <v>112631</v>
      </c>
      <c r="AA808" s="14">
        <v>0.47974345269909102</v>
      </c>
      <c r="AB808" s="14">
        <f>VLOOKUP(H808,'Relevé T2_2019'!A2:L837,12,TRUE)</f>
        <v>-0.2493731431</v>
      </c>
      <c r="AC808" s="56">
        <f>VLOOKUP(H808,Feuil1!A2:Q837,12,TRUE)</f>
        <v>-0.21362709460058499</v>
      </c>
    </row>
    <row r="809" spans="1:29" ht="27.6" x14ac:dyDescent="0.25">
      <c r="A809" s="5" t="s">
        <v>51</v>
      </c>
      <c r="B809" s="5" t="str">
        <f>VLOOKUP(C809,'Correspondance DEP_REGION'!1:102,2,FALSE)</f>
        <v>PROVENCE-ALPES-COTE D'AZUR</v>
      </c>
      <c r="C809" s="5" t="s">
        <v>52</v>
      </c>
      <c r="D809" s="6" t="s">
        <v>53</v>
      </c>
      <c r="E809" s="6" t="s">
        <v>54</v>
      </c>
      <c r="F809" s="6" t="s">
        <v>55</v>
      </c>
      <c r="G809" s="5" t="s">
        <v>56</v>
      </c>
      <c r="H809" s="23">
        <v>20001124500012</v>
      </c>
      <c r="I809" s="5" t="s">
        <v>57</v>
      </c>
      <c r="J809" s="5" t="s">
        <v>19</v>
      </c>
      <c r="K809" s="5"/>
      <c r="L809" s="53">
        <f>VLOOKUP(H809,Feuil1!A2:Q837,5,TRUE)</f>
        <v>1120</v>
      </c>
      <c r="M809" s="5">
        <f>VLOOKUP(H809,Feuil1!A2:Q837,6,TRUE)</f>
        <v>1084</v>
      </c>
      <c r="N809" s="49">
        <f>VLOOKUP(H809,Feuil1!A2:Q837,7,TRUE)</f>
        <v>0.96789999999999998</v>
      </c>
      <c r="O809" s="7" t="str">
        <f>VLOOKUP(H809,Feuil1!A2:Q837,4,TRUE)</f>
        <v>1</v>
      </c>
      <c r="P809" s="7">
        <v>738</v>
      </c>
      <c r="Q809" s="7">
        <v>659</v>
      </c>
      <c r="R809" s="49">
        <f>VLOOKUP(H809,'Relevé T2_2019'!A2:G835,7,TRUE)</f>
        <v>0.97799999999999998</v>
      </c>
      <c r="S809" s="8">
        <v>0.89295392953929498</v>
      </c>
      <c r="T809" s="8">
        <f>VLOOKUP(H809,'Relevé T4_2018'!A2:G835,7,TRUE)</f>
        <v>0.41017964071856305</v>
      </c>
      <c r="U809" s="8">
        <f t="shared" si="36"/>
        <v>0.48277428882073192</v>
      </c>
      <c r="V809" s="8">
        <f t="shared" si="37"/>
        <v>0.55772035928143693</v>
      </c>
      <c r="W809" s="7">
        <v>774</v>
      </c>
      <c r="X809" s="7">
        <f>VLOOKUP(H809,'Relevé T2_2019'!A2:L837,11,TRUE)</f>
        <v>669</v>
      </c>
      <c r="Y809" s="60">
        <f>VLOOKUP(H809,Feuil1!A2:Q837,11,TRUE)</f>
        <v>682</v>
      </c>
      <c r="Z809" s="60">
        <f t="shared" si="38"/>
        <v>2125</v>
      </c>
      <c r="AA809" s="14">
        <v>0.174506828528073</v>
      </c>
      <c r="AB809" s="14">
        <f>VLOOKUP(H809,'Relevé T2_2019'!A2:L837,12,TRUE)</f>
        <v>-0.55636604769999998</v>
      </c>
      <c r="AC809" s="56">
        <f>VLOOKUP(H809,Feuil1!A2:Q837,12,TRUE)</f>
        <v>-0.37084870848708501</v>
      </c>
    </row>
    <row r="810" spans="1:29" ht="27.6" x14ac:dyDescent="0.25">
      <c r="A810" s="5" t="s">
        <v>51</v>
      </c>
      <c r="B810" s="5" t="str">
        <f>VLOOKUP(C810,'Correspondance DEP_REGION'!1:102,2,FALSE)</f>
        <v>PROVENCE-ALPES-COTE D'AZUR</v>
      </c>
      <c r="C810" s="5" t="s">
        <v>52</v>
      </c>
      <c r="D810" s="6" t="s">
        <v>53</v>
      </c>
      <c r="E810" s="6" t="s">
        <v>559</v>
      </c>
      <c r="F810" s="6" t="s">
        <v>560</v>
      </c>
      <c r="G810" s="5" t="s">
        <v>561</v>
      </c>
      <c r="H810" s="23">
        <v>26130019800015</v>
      </c>
      <c r="I810" s="5" t="s">
        <v>18</v>
      </c>
      <c r="J810" s="5" t="s">
        <v>19</v>
      </c>
      <c r="K810" s="5"/>
      <c r="L810" s="53">
        <f>VLOOKUP(H810,Feuil1!A2:Q837,5,TRUE)</f>
        <v>5343</v>
      </c>
      <c r="M810" s="5">
        <f>VLOOKUP(H810,Feuil1!A2:Q837,6,TRUE)</f>
        <v>1581</v>
      </c>
      <c r="N810" s="49">
        <f>VLOOKUP(H810,Feuil1!A2:Q837,7,TRUE)</f>
        <v>0.2959</v>
      </c>
      <c r="O810" s="7" t="str">
        <f>VLOOKUP(H810,Feuil1!A2:Q837,4,TRUE)</f>
        <v>1</v>
      </c>
      <c r="P810" s="7">
        <v>2620</v>
      </c>
      <c r="Q810" s="7">
        <v>268</v>
      </c>
      <c r="R810" s="49">
        <f>VLOOKUP(H810,'Relevé T2_2019'!A2:G835,7,TRUE)</f>
        <v>0.1885</v>
      </c>
      <c r="S810" s="8">
        <v>0.102290076335878</v>
      </c>
      <c r="T810" s="8">
        <f>VLOOKUP(H810,'Relevé T4_2018'!A2:G835,7,TRUE)</f>
        <v>6.0695538057742807E-3</v>
      </c>
      <c r="U810" s="8">
        <f t="shared" si="36"/>
        <v>9.6220522530103714E-2</v>
      </c>
      <c r="V810" s="8">
        <f t="shared" si="37"/>
        <v>0.28983044619422571</v>
      </c>
      <c r="W810" s="7">
        <v>3374</v>
      </c>
      <c r="X810" s="7">
        <f>VLOOKUP(H810,'Relevé T2_2019'!A2:L837,11,TRUE)</f>
        <v>2949</v>
      </c>
      <c r="Y810" s="60">
        <f>VLOOKUP(H810,Feuil1!A2:Q837,11,TRUE)</f>
        <v>3133</v>
      </c>
      <c r="Z810" s="60">
        <f t="shared" si="38"/>
        <v>9456</v>
      </c>
      <c r="AA810" s="14">
        <v>11.589552238806</v>
      </c>
      <c r="AB810" s="14">
        <f>VLOOKUP(H810,'Relevé T2_2019'!A2:L837,12,TRUE)</f>
        <v>2.2513781698000002</v>
      </c>
      <c r="AC810" s="56">
        <f>VLOOKUP(H810,Feuil1!A2:Q837,12,TRUE)</f>
        <v>0.98165717900063298</v>
      </c>
    </row>
    <row r="811" spans="1:29" ht="27.6" x14ac:dyDescent="0.25">
      <c r="A811" s="5" t="s">
        <v>51</v>
      </c>
      <c r="B811" s="5" t="str">
        <f>VLOOKUP(C811,'Correspondance DEP_REGION'!1:102,2,FALSE)</f>
        <v>PROVENCE-ALPES-COTE D'AZUR</v>
      </c>
      <c r="C811" s="5" t="s">
        <v>167</v>
      </c>
      <c r="D811" s="6" t="s">
        <v>168</v>
      </c>
      <c r="E811" s="6" t="s">
        <v>169</v>
      </c>
      <c r="F811" s="6" t="s">
        <v>170</v>
      </c>
      <c r="G811" s="5" t="s">
        <v>171</v>
      </c>
      <c r="H811" s="23">
        <v>20003015300015</v>
      </c>
      <c r="I811" s="5" t="s">
        <v>50</v>
      </c>
      <c r="J811" s="5" t="s">
        <v>19</v>
      </c>
      <c r="K811" s="5"/>
      <c r="L811" s="53">
        <f>VLOOKUP(H811,Feuil1!A2:Q837,5,TRUE)</f>
        <v>1714</v>
      </c>
      <c r="M811" s="5">
        <f>VLOOKUP(H811,Feuil1!A2:Q837,6,TRUE)</f>
        <v>1714</v>
      </c>
      <c r="N811" s="49">
        <f>VLOOKUP(H811,Feuil1!A2:Q837,7,TRUE)</f>
        <v>1</v>
      </c>
      <c r="O811" s="7" t="str">
        <f>VLOOKUP(H811,Feuil1!A2:Q837,4,TRUE)</f>
        <v>1</v>
      </c>
      <c r="P811" s="7">
        <v>1340</v>
      </c>
      <c r="Q811" s="7">
        <v>1340</v>
      </c>
      <c r="R811" s="49">
        <f>VLOOKUP(H811,'Relevé T2_2019'!A2:G835,7,TRUE)</f>
        <v>1</v>
      </c>
      <c r="S811" s="8">
        <v>1</v>
      </c>
      <c r="T811" s="8">
        <f>VLOOKUP(H811,'Relevé T4_2018'!A2:G835,7,TRUE)</f>
        <v>1</v>
      </c>
      <c r="U811" s="8">
        <f t="shared" si="36"/>
        <v>0</v>
      </c>
      <c r="V811" s="8">
        <f t="shared" si="37"/>
        <v>0</v>
      </c>
      <c r="W811" s="7">
        <v>911</v>
      </c>
      <c r="X811" s="7">
        <f>VLOOKUP(H811,'Relevé T2_2019'!A2:L837,11,TRUE)</f>
        <v>788</v>
      </c>
      <c r="Y811" s="60">
        <f>VLOOKUP(H811,Feuil1!A2:Q837,11,TRUE)</f>
        <v>919</v>
      </c>
      <c r="Z811" s="60">
        <f t="shared" si="38"/>
        <v>2618</v>
      </c>
      <c r="AA811" s="14">
        <v>-0.32014925373134301</v>
      </c>
      <c r="AB811" s="14">
        <f>VLOOKUP(H811,'Relevé T2_2019'!A2:L837,12,TRUE)</f>
        <v>-0.61895551260000004</v>
      </c>
      <c r="AC811" s="56">
        <f>VLOOKUP(H811,Feuil1!A2:Q837,12,TRUE)</f>
        <v>-0.46382730455075799</v>
      </c>
    </row>
    <row r="812" spans="1:29" ht="27.6" x14ac:dyDescent="0.25">
      <c r="A812" s="5" t="s">
        <v>51</v>
      </c>
      <c r="B812" s="5" t="str">
        <f>VLOOKUP(C812,'Correspondance DEP_REGION'!1:102,2,FALSE)</f>
        <v>PROVENCE-ALPES-COTE D'AZUR</v>
      </c>
      <c r="C812" s="5" t="s">
        <v>167</v>
      </c>
      <c r="D812" s="6" t="s">
        <v>168</v>
      </c>
      <c r="E812" s="6" t="s">
        <v>417</v>
      </c>
      <c r="F812" s="6" t="s">
        <v>170</v>
      </c>
      <c r="G812" s="5" t="s">
        <v>418</v>
      </c>
      <c r="H812" s="23">
        <v>26050003800013</v>
      </c>
      <c r="I812" s="5" t="s">
        <v>65</v>
      </c>
      <c r="J812" s="5"/>
      <c r="K812" s="5"/>
      <c r="L812" s="53">
        <f>VLOOKUP(H812,Feuil1!A2:Q837,5,TRUE)</f>
        <v>460</v>
      </c>
      <c r="M812" s="5">
        <f>VLOOKUP(H812,Feuil1!A2:Q837,6,TRUE)</f>
        <v>460</v>
      </c>
      <c r="N812" s="49">
        <f>VLOOKUP(H812,Feuil1!A2:Q837,7,TRUE)</f>
        <v>1</v>
      </c>
      <c r="O812" s="7" t="str">
        <f>VLOOKUP(H812,Feuil1!A2:Q837,4,TRUE)</f>
        <v>1</v>
      </c>
      <c r="P812" s="7">
        <v>384</v>
      </c>
      <c r="Q812" s="7">
        <v>384</v>
      </c>
      <c r="R812" s="49">
        <f>VLOOKUP(H812,'Relevé T2_2019'!A2:G835,7,TRUE)</f>
        <v>1</v>
      </c>
      <c r="S812" s="8">
        <v>1</v>
      </c>
      <c r="T812" s="8">
        <f>VLOOKUP(H812,'Relevé T4_2018'!A2:G835,7,TRUE)</f>
        <v>1</v>
      </c>
      <c r="U812" s="8">
        <f t="shared" si="36"/>
        <v>0</v>
      </c>
      <c r="V812" s="8">
        <f t="shared" si="37"/>
        <v>0</v>
      </c>
      <c r="W812" s="7">
        <v>429</v>
      </c>
      <c r="X812" s="7">
        <f>VLOOKUP(H812,'Relevé T2_2019'!A2:L837,11,TRUE)</f>
        <v>367</v>
      </c>
      <c r="Y812" s="60">
        <f>VLOOKUP(H812,Feuil1!A2:Q837,11,TRUE)</f>
        <v>449</v>
      </c>
      <c r="Z812" s="60">
        <f t="shared" si="38"/>
        <v>1245</v>
      </c>
      <c r="AA812" s="14">
        <v>0.1171875</v>
      </c>
      <c r="AB812" s="14">
        <f>VLOOKUP(H812,'Relevé T2_2019'!A2:L837,12,TRUE)</f>
        <v>-0.3399280576</v>
      </c>
      <c r="AC812" s="56">
        <f>VLOOKUP(H812,Feuil1!A2:Q837,12,TRUE)</f>
        <v>-2.3913043478260801E-2</v>
      </c>
    </row>
    <row r="813" spans="1:29" ht="27.6" x14ac:dyDescent="0.25">
      <c r="A813" s="5" t="s">
        <v>51</v>
      </c>
      <c r="B813" s="5" t="str">
        <f>VLOOKUP(C813,'Correspondance DEP_REGION'!1:102,2,FALSE)</f>
        <v>PROVENCE-ALPES-COTE D'AZUR</v>
      </c>
      <c r="C813" s="5" t="s">
        <v>167</v>
      </c>
      <c r="D813" s="6" t="s">
        <v>168</v>
      </c>
      <c r="E813" s="6" t="s">
        <v>419</v>
      </c>
      <c r="F813" s="6" t="s">
        <v>420</v>
      </c>
      <c r="G813" s="5" t="s">
        <v>421</v>
      </c>
      <c r="H813" s="23">
        <v>26050004600016</v>
      </c>
      <c r="I813" s="5" t="s">
        <v>50</v>
      </c>
      <c r="J813" s="5" t="s">
        <v>19</v>
      </c>
      <c r="K813" s="5"/>
      <c r="L813" s="53">
        <f>VLOOKUP(H813,Feuil1!A2:Q837,5,TRUE)</f>
        <v>1094</v>
      </c>
      <c r="M813" s="5">
        <f>VLOOKUP(H813,Feuil1!A2:Q837,6,TRUE)</f>
        <v>1094</v>
      </c>
      <c r="N813" s="49">
        <f>VLOOKUP(H813,Feuil1!A2:Q837,7,TRUE)</f>
        <v>1</v>
      </c>
      <c r="O813" s="7" t="str">
        <f>VLOOKUP(H813,Feuil1!A2:Q837,4,TRUE)</f>
        <v>1</v>
      </c>
      <c r="P813" s="7">
        <v>714</v>
      </c>
      <c r="Q813" s="7">
        <v>714</v>
      </c>
      <c r="R813" s="49">
        <f>VLOOKUP(H813,'Relevé T2_2019'!A2:G835,7,TRUE)</f>
        <v>1</v>
      </c>
      <c r="S813" s="8">
        <v>1</v>
      </c>
      <c r="T813" s="8">
        <f>VLOOKUP(H813,'Relevé T4_2018'!A2:G835,7,TRUE)</f>
        <v>0.99937926753569206</v>
      </c>
      <c r="U813" s="8">
        <f t="shared" si="36"/>
        <v>6.2073246430793816E-4</v>
      </c>
      <c r="V813" s="8">
        <f t="shared" si="37"/>
        <v>6.2073246430793816E-4</v>
      </c>
      <c r="W813" s="7">
        <v>790</v>
      </c>
      <c r="X813" s="7">
        <f>VLOOKUP(H813,'Relevé T2_2019'!A2:L837,11,TRUE)</f>
        <v>554</v>
      </c>
      <c r="Y813" s="60">
        <f>VLOOKUP(H813,Feuil1!A2:Q837,11,TRUE)</f>
        <v>584</v>
      </c>
      <c r="Z813" s="60">
        <f t="shared" si="38"/>
        <v>1928</v>
      </c>
      <c r="AA813" s="14">
        <v>0.106442577030812</v>
      </c>
      <c r="AB813" s="14">
        <f>VLOOKUP(H813,'Relevé T2_2019'!A2:L837,12,TRUE)</f>
        <v>-0.54552912220000005</v>
      </c>
      <c r="AC813" s="56">
        <f>VLOOKUP(H813,Feuil1!A2:Q837,12,TRUE)</f>
        <v>-0.46617915904936003</v>
      </c>
    </row>
    <row r="814" spans="1:29" ht="27.6" x14ac:dyDescent="0.25">
      <c r="A814" s="5" t="s">
        <v>51</v>
      </c>
      <c r="B814" s="5" t="str">
        <f>VLOOKUP(C814,'Correspondance DEP_REGION'!1:102,2,FALSE)</f>
        <v>PROVENCE-ALPES-COTE D'AZUR</v>
      </c>
      <c r="C814" s="5" t="s">
        <v>167</v>
      </c>
      <c r="D814" s="6" t="s">
        <v>168</v>
      </c>
      <c r="E814" s="6" t="s">
        <v>419</v>
      </c>
      <c r="F814" s="6" t="s">
        <v>424</v>
      </c>
      <c r="G814" s="5" t="s">
        <v>425</v>
      </c>
      <c r="H814" s="23">
        <v>26050347900016</v>
      </c>
      <c r="I814" s="5" t="s">
        <v>50</v>
      </c>
      <c r="J814" s="5" t="s">
        <v>19</v>
      </c>
      <c r="K814" s="5" t="s">
        <v>9</v>
      </c>
      <c r="L814" s="53">
        <f>VLOOKUP(H814,Feuil1!A2:Q837,5,TRUE)</f>
        <v>8039</v>
      </c>
      <c r="M814" s="5">
        <f>VLOOKUP(H814,Feuil1!A2:Q837,6,TRUE)</f>
        <v>8036</v>
      </c>
      <c r="N814" s="49">
        <f>VLOOKUP(H814,Feuil1!A2:Q837,7,TRUE)</f>
        <v>0.99960000000000004</v>
      </c>
      <c r="O814" s="7" t="str">
        <f>VLOOKUP(H814,Feuil1!A2:Q837,4,TRUE)</f>
        <v>1</v>
      </c>
      <c r="P814" s="7">
        <v>5401</v>
      </c>
      <c r="Q814" s="7">
        <v>5398</v>
      </c>
      <c r="R814" s="49">
        <f>VLOOKUP(H814,'Relevé T2_2019'!A2:G835,7,TRUE)</f>
        <v>0.99960000000000004</v>
      </c>
      <c r="S814" s="8">
        <v>0.99944454730605403</v>
      </c>
      <c r="T814" s="8">
        <f>VLOOKUP(H814,'Relevé T4_2018'!A2:G835,7,TRUE)</f>
        <v>0.9992034252713331</v>
      </c>
      <c r="U814" s="8">
        <f t="shared" si="36"/>
        <v>2.4112203472093086E-4</v>
      </c>
      <c r="V814" s="8">
        <f t="shared" si="37"/>
        <v>3.9657472866694299E-4</v>
      </c>
      <c r="W814" s="7">
        <v>3832</v>
      </c>
      <c r="X814" s="7">
        <f>VLOOKUP(H814,'Relevé T2_2019'!A2:L837,11,TRUE)</f>
        <v>3226</v>
      </c>
      <c r="Y814" s="60">
        <f>VLOOKUP(H814,Feuil1!A2:Q837,11,TRUE)</f>
        <v>3705</v>
      </c>
      <c r="Z814" s="60">
        <f t="shared" si="38"/>
        <v>10763</v>
      </c>
      <c r="AA814" s="14">
        <v>-0.29010744720266801</v>
      </c>
      <c r="AB814" s="14">
        <f>VLOOKUP(H814,'Relevé T2_2019'!A2:L837,12,TRUE)</f>
        <v>-0.64634948479999998</v>
      </c>
      <c r="AC814" s="56">
        <f>VLOOKUP(H814,Feuil1!A2:Q837,12,TRUE)</f>
        <v>-0.53894972623195603</v>
      </c>
    </row>
    <row r="815" spans="1:29" ht="27.6" x14ac:dyDescent="0.25">
      <c r="A815" s="5" t="s">
        <v>51</v>
      </c>
      <c r="B815" s="5" t="str">
        <f>VLOOKUP(C815,'Correspondance DEP_REGION'!1:102,2,FALSE)</f>
        <v>PROVENCE-ALPES-COTE D'AZUR</v>
      </c>
      <c r="C815" s="5" t="s">
        <v>167</v>
      </c>
      <c r="D815" s="6" t="s">
        <v>168</v>
      </c>
      <c r="E815" s="6" t="s">
        <v>417</v>
      </c>
      <c r="F815" s="6" t="s">
        <v>422</v>
      </c>
      <c r="G815" s="5" t="s">
        <v>423</v>
      </c>
      <c r="H815" s="23">
        <v>26050005300012</v>
      </c>
      <c r="I815" s="5" t="s">
        <v>50</v>
      </c>
      <c r="J815" s="5" t="s">
        <v>19</v>
      </c>
      <c r="K815" s="5"/>
      <c r="L815" s="53">
        <f>VLOOKUP(H815,Feuil1!A2:Q837,5,TRUE)</f>
        <v>1999</v>
      </c>
      <c r="M815" s="5">
        <f>VLOOKUP(H815,Feuil1!A2:Q837,6,TRUE)</f>
        <v>1999</v>
      </c>
      <c r="N815" s="49">
        <f>VLOOKUP(H815,Feuil1!A2:Q837,7,TRUE)</f>
        <v>1</v>
      </c>
      <c r="O815" s="7" t="str">
        <f>VLOOKUP(H815,Feuil1!A2:Q837,4,TRUE)</f>
        <v>1</v>
      </c>
      <c r="P815" s="7">
        <v>1030</v>
      </c>
      <c r="Q815" s="7">
        <v>805</v>
      </c>
      <c r="R815" s="49">
        <f>VLOOKUP(H815,'Relevé T2_2019'!A2:G835,7,TRUE)</f>
        <v>1</v>
      </c>
      <c r="S815" s="8">
        <v>0.78155339805825197</v>
      </c>
      <c r="T815" s="8">
        <f>VLOOKUP(H815,'Relevé T4_2018'!A2:G835,7,TRUE)</f>
        <v>0.26049046321525904</v>
      </c>
      <c r="U815" s="8">
        <f t="shared" si="36"/>
        <v>0.52106293484299293</v>
      </c>
      <c r="V815" s="8">
        <f t="shared" si="37"/>
        <v>0.73950953678474096</v>
      </c>
      <c r="W815" s="7">
        <v>791</v>
      </c>
      <c r="X815" s="7">
        <f>VLOOKUP(H815,'Relevé T2_2019'!A2:L837,11,TRUE)</f>
        <v>758</v>
      </c>
      <c r="Y815" s="60">
        <f>VLOOKUP(H815,Feuil1!A2:Q837,11,TRUE)</f>
        <v>871</v>
      </c>
      <c r="Z815" s="60">
        <f t="shared" si="38"/>
        <v>2420</v>
      </c>
      <c r="AA815" s="14">
        <v>-1.7391304347826101E-2</v>
      </c>
      <c r="AB815" s="14">
        <f>VLOOKUP(H815,'Relevé T2_2019'!A2:L837,12,TRUE)</f>
        <v>-0.53836784410000005</v>
      </c>
      <c r="AC815" s="56">
        <f>VLOOKUP(H815,Feuil1!A2:Q837,12,TRUE)</f>
        <v>-0.56428214107053498</v>
      </c>
    </row>
    <row r="816" spans="1:29" ht="27.6" x14ac:dyDescent="0.25">
      <c r="A816" s="5" t="s">
        <v>51</v>
      </c>
      <c r="B816" s="5" t="str">
        <f>VLOOKUP(C816,'Correspondance DEP_REGION'!1:102,2,FALSE)</f>
        <v>PROVENCE-ALPES-COTE D'AZUR</v>
      </c>
      <c r="C816" s="5" t="s">
        <v>1769</v>
      </c>
      <c r="D816" s="6" t="s">
        <v>1770</v>
      </c>
      <c r="E816" s="6" t="s">
        <v>1771</v>
      </c>
      <c r="F816" s="6" t="s">
        <v>1772</v>
      </c>
      <c r="G816" s="5" t="s">
        <v>1773</v>
      </c>
      <c r="H816" s="23">
        <v>26830002700011</v>
      </c>
      <c r="I816" s="5" t="s">
        <v>50</v>
      </c>
      <c r="J816" s="5" t="s">
        <v>19</v>
      </c>
      <c r="K816" s="5"/>
      <c r="L816" s="53">
        <f>VLOOKUP(H816,Feuil1!A2:Q837,5,TRUE)</f>
        <v>4016</v>
      </c>
      <c r="M816" s="5">
        <f>VLOOKUP(H816,Feuil1!A2:Q837,6,TRUE)</f>
        <v>4016</v>
      </c>
      <c r="N816" s="49">
        <f>VLOOKUP(H816,Feuil1!A2:Q837,7,TRUE)</f>
        <v>1</v>
      </c>
      <c r="O816" s="7" t="str">
        <f>VLOOKUP(H816,Feuil1!A2:Q837,4,TRUE)</f>
        <v>1</v>
      </c>
      <c r="P816" s="7">
        <v>1391</v>
      </c>
      <c r="Q816" s="7">
        <v>1391</v>
      </c>
      <c r="R816" s="49">
        <f>VLOOKUP(H816,'Relevé T2_2019'!A2:G835,7,TRUE)</f>
        <v>1</v>
      </c>
      <c r="S816" s="8">
        <v>1</v>
      </c>
      <c r="T816" s="8">
        <f>VLOOKUP(H816,'Relevé T4_2018'!A2:G835,7,TRUE)</f>
        <v>1</v>
      </c>
      <c r="U816" s="8">
        <f t="shared" si="36"/>
        <v>0</v>
      </c>
      <c r="V816" s="8">
        <f t="shared" si="37"/>
        <v>0</v>
      </c>
      <c r="W816" s="7">
        <v>2527</v>
      </c>
      <c r="X816" s="7">
        <f>VLOOKUP(H816,'Relevé T2_2019'!A2:L837,11,TRUE)</f>
        <v>2220</v>
      </c>
      <c r="Y816" s="60">
        <f>VLOOKUP(H816,Feuil1!A2:Q837,11,TRUE)</f>
        <v>2421</v>
      </c>
      <c r="Z816" s="60">
        <f t="shared" si="38"/>
        <v>7168</v>
      </c>
      <c r="AA816" s="14">
        <v>0.81667864845434901</v>
      </c>
      <c r="AB816" s="14">
        <f>VLOOKUP(H816,'Relevé T2_2019'!A2:L837,12,TRUE)</f>
        <v>-0.40705128210000002</v>
      </c>
      <c r="AC816" s="56">
        <f>VLOOKUP(H816,Feuil1!A2:Q837,12,TRUE)</f>
        <v>-0.39716135458167301</v>
      </c>
    </row>
    <row r="817" spans="1:29" ht="27.6" x14ac:dyDescent="0.25">
      <c r="A817" s="5" t="s">
        <v>51</v>
      </c>
      <c r="B817" s="5" t="str">
        <f>VLOOKUP(C817,'Correspondance DEP_REGION'!1:102,2,FALSE)</f>
        <v>PROVENCE-ALPES-COTE D'AZUR</v>
      </c>
      <c r="C817" s="5" t="s">
        <v>1769</v>
      </c>
      <c r="D817" s="6" t="s">
        <v>1770</v>
      </c>
      <c r="E817" s="6" t="s">
        <v>1786</v>
      </c>
      <c r="F817" s="6" t="s">
        <v>1323</v>
      </c>
      <c r="G817" s="5" t="s">
        <v>1787</v>
      </c>
      <c r="H817" s="23">
        <v>26830362500019</v>
      </c>
      <c r="I817" s="5" t="s">
        <v>50</v>
      </c>
      <c r="J817" s="5" t="s">
        <v>19</v>
      </c>
      <c r="K817" s="5"/>
      <c r="L817" s="53">
        <f>VLOOKUP(H817,Feuil1!A2:Q837,5,TRUE)</f>
        <v>2121</v>
      </c>
      <c r="M817" s="5">
        <f>VLOOKUP(H817,Feuil1!A2:Q837,6,TRUE)</f>
        <v>2120</v>
      </c>
      <c r="N817" s="49">
        <f>VLOOKUP(H817,Feuil1!A2:Q837,7,TRUE)</f>
        <v>0.99950000000000006</v>
      </c>
      <c r="O817" s="7" t="str">
        <f>VLOOKUP(H817,Feuil1!A2:Q837,4,TRUE)</f>
        <v>1</v>
      </c>
      <c r="P817" s="7">
        <v>1222</v>
      </c>
      <c r="Q817" s="7">
        <v>1221</v>
      </c>
      <c r="R817" s="49">
        <f>VLOOKUP(H817,'Relevé T2_2019'!A2:G835,7,TRUE)</f>
        <v>0.99860000000000004</v>
      </c>
      <c r="S817" s="8">
        <v>0.99918166939443498</v>
      </c>
      <c r="T817" s="8">
        <f>VLOOKUP(H817,'Relevé T4_2018'!A2:G835,7,TRUE)</f>
        <v>1</v>
      </c>
      <c r="U817" s="8">
        <f t="shared" si="36"/>
        <v>-8.183306055650208E-4</v>
      </c>
      <c r="V817" s="8">
        <f t="shared" si="37"/>
        <v>-4.9999999999994493E-4</v>
      </c>
      <c r="W817" s="7">
        <v>936</v>
      </c>
      <c r="X817" s="7">
        <f>VLOOKUP(H817,'Relevé T2_2019'!A2:L837,11,TRUE)</f>
        <v>886</v>
      </c>
      <c r="Y817" s="60">
        <f>VLOOKUP(H817,Feuil1!A2:Q837,11,TRUE)</f>
        <v>853</v>
      </c>
      <c r="Z817" s="60">
        <f t="shared" si="38"/>
        <v>2675</v>
      </c>
      <c r="AA817" s="14">
        <v>-0.23341523341523299</v>
      </c>
      <c r="AB817" s="14">
        <f>VLOOKUP(H817,'Relevé T2_2019'!A2:L837,12,TRUE)</f>
        <v>-0.57849666980000003</v>
      </c>
      <c r="AC817" s="56">
        <f>VLOOKUP(H817,Feuil1!A2:Q837,12,TRUE)</f>
        <v>-0.59764150943396199</v>
      </c>
    </row>
    <row r="818" spans="1:29" ht="27.6" x14ac:dyDescent="0.25">
      <c r="A818" s="5" t="s">
        <v>51</v>
      </c>
      <c r="B818" s="5" t="str">
        <f>VLOOKUP(C818,'Correspondance DEP_REGION'!1:102,2,FALSE)</f>
        <v>PROVENCE-ALPES-COTE D'AZUR</v>
      </c>
      <c r="C818" s="5" t="s">
        <v>1769</v>
      </c>
      <c r="D818" s="6" t="s">
        <v>1770</v>
      </c>
      <c r="E818" s="6" t="s">
        <v>1780</v>
      </c>
      <c r="F818" s="6" t="s">
        <v>1781</v>
      </c>
      <c r="G818" s="5" t="s">
        <v>1782</v>
      </c>
      <c r="H818" s="23">
        <v>26830021700018</v>
      </c>
      <c r="I818" s="5" t="s">
        <v>50</v>
      </c>
      <c r="J818" s="5" t="s">
        <v>19</v>
      </c>
      <c r="K818" s="5"/>
      <c r="L818" s="53">
        <f>VLOOKUP(H818,Feuil1!A2:Q837,5,TRUE)</f>
        <v>5952</v>
      </c>
      <c r="M818" s="5">
        <f>VLOOKUP(H818,Feuil1!A2:Q837,6,TRUE)</f>
        <v>5949</v>
      </c>
      <c r="N818" s="49">
        <f>VLOOKUP(H818,Feuil1!A2:Q837,7,TRUE)</f>
        <v>0.99950000000000006</v>
      </c>
      <c r="O818" s="7" t="str">
        <f>VLOOKUP(H818,Feuil1!A2:Q837,4,TRUE)</f>
        <v>1</v>
      </c>
      <c r="P818" s="7">
        <v>3337</v>
      </c>
      <c r="Q818" s="7">
        <v>3334</v>
      </c>
      <c r="R818" s="49">
        <f>VLOOKUP(H818,'Relevé T2_2019'!A2:G835,7,TRUE)</f>
        <v>0.99839999999999995</v>
      </c>
      <c r="S818" s="8">
        <v>0.99910098891219701</v>
      </c>
      <c r="T818" s="8">
        <f>VLOOKUP(H818,'Relevé T4_2018'!A2:G835,7,TRUE)</f>
        <v>0.99860307323887409</v>
      </c>
      <c r="U818" s="8">
        <f t="shared" si="36"/>
        <v>4.9791567332291287E-4</v>
      </c>
      <c r="V818" s="8">
        <f t="shared" si="37"/>
        <v>8.9692676112596015E-4</v>
      </c>
      <c r="W818" s="7">
        <v>2697</v>
      </c>
      <c r="X818" s="7">
        <f>VLOOKUP(H818,'Relevé T2_2019'!A2:L837,11,TRUE)</f>
        <v>2549</v>
      </c>
      <c r="Y818" s="60">
        <f>VLOOKUP(H818,Feuil1!A2:Q837,11,TRUE)</f>
        <v>2590</v>
      </c>
      <c r="Z818" s="60">
        <f t="shared" si="38"/>
        <v>7836</v>
      </c>
      <c r="AA818" s="14">
        <v>-0.191061787642472</v>
      </c>
      <c r="AB818" s="14">
        <f>VLOOKUP(H818,'Relevé T2_2019'!A2:L837,12,TRUE)</f>
        <v>-0.55460422860000003</v>
      </c>
      <c r="AC818" s="56">
        <f>VLOOKUP(H818,Feuil1!A2:Q837,12,TRUE)</f>
        <v>-0.56463271138006399</v>
      </c>
    </row>
    <row r="819" spans="1:29" ht="27.6" x14ac:dyDescent="0.25">
      <c r="A819" s="5" t="s">
        <v>51</v>
      </c>
      <c r="B819" s="5" t="str">
        <f>VLOOKUP(C819,'Correspondance DEP_REGION'!1:102,2,FALSE)</f>
        <v>PROVENCE-ALPES-COTE D'AZUR</v>
      </c>
      <c r="C819" s="5" t="s">
        <v>1769</v>
      </c>
      <c r="D819" s="6" t="s">
        <v>1770</v>
      </c>
      <c r="E819" s="6" t="s">
        <v>1778</v>
      </c>
      <c r="F819" s="6" t="s">
        <v>1005</v>
      </c>
      <c r="G819" s="5" t="s">
        <v>1779</v>
      </c>
      <c r="H819" s="23">
        <v>26830012600177</v>
      </c>
      <c r="I819" s="5" t="s">
        <v>57</v>
      </c>
      <c r="J819" s="5" t="s">
        <v>19</v>
      </c>
      <c r="K819" s="5" t="s">
        <v>9</v>
      </c>
      <c r="L819" s="53">
        <f>VLOOKUP(H819,Feuil1!A2:Q837,5,TRUE)</f>
        <v>11566</v>
      </c>
      <c r="M819" s="5">
        <f>VLOOKUP(H819,Feuil1!A2:Q837,6,TRUE)</f>
        <v>11515</v>
      </c>
      <c r="N819" s="49">
        <f>VLOOKUP(H819,Feuil1!A2:Q837,7,TRUE)</f>
        <v>0.99560000000000004</v>
      </c>
      <c r="O819" s="7" t="str">
        <f>VLOOKUP(H819,Feuil1!A2:Q837,4,TRUE)</f>
        <v>1</v>
      </c>
      <c r="P819" s="7">
        <v>4494</v>
      </c>
      <c r="Q819" s="7">
        <v>4440</v>
      </c>
      <c r="R819" s="49">
        <f>VLOOKUP(H819,'Relevé T2_2019'!A2:G835,7,TRUE)</f>
        <v>0.99509999999999998</v>
      </c>
      <c r="S819" s="8">
        <v>0.98798397863818399</v>
      </c>
      <c r="T819" s="8">
        <f>VLOOKUP(H819,'Relevé T4_2018'!A2:G835,7,TRUE)</f>
        <v>0.99260113385221505</v>
      </c>
      <c r="U819" s="8">
        <f t="shared" si="36"/>
        <v>-4.6171552140310546E-3</v>
      </c>
      <c r="V819" s="8">
        <f t="shared" si="37"/>
        <v>2.9988661477849954E-3</v>
      </c>
      <c r="W819" s="7">
        <v>6788</v>
      </c>
      <c r="X819" s="7">
        <f>VLOOKUP(H819,'Relevé T2_2019'!A2:L837,11,TRUE)</f>
        <v>6186</v>
      </c>
      <c r="Y819" s="60">
        <f>VLOOKUP(H819,Feuil1!A2:Q837,11,TRUE)</f>
        <v>7005</v>
      </c>
      <c r="Z819" s="60">
        <f t="shared" si="38"/>
        <v>19979</v>
      </c>
      <c r="AA819" s="14">
        <v>0.52882882882882898</v>
      </c>
      <c r="AB819" s="14">
        <f>VLOOKUP(H819,'Relevé T2_2019'!A2:L837,12,TRUE)</f>
        <v>-0.39900903529999998</v>
      </c>
      <c r="AC819" s="56">
        <f>VLOOKUP(H819,Feuil1!A2:Q837,12,TRUE)</f>
        <v>-0.39166304819800302</v>
      </c>
    </row>
    <row r="820" spans="1:29" ht="27.6" x14ac:dyDescent="0.25">
      <c r="A820" s="5" t="s">
        <v>51</v>
      </c>
      <c r="B820" s="5" t="str">
        <f>VLOOKUP(C820,'Correspondance DEP_REGION'!1:102,2,FALSE)</f>
        <v>PROVENCE-ALPES-COTE D'AZUR</v>
      </c>
      <c r="C820" s="5" t="s">
        <v>1769</v>
      </c>
      <c r="D820" s="6" t="s">
        <v>1770</v>
      </c>
      <c r="E820" s="6" t="s">
        <v>1774</v>
      </c>
      <c r="F820" s="6" t="s">
        <v>1469</v>
      </c>
      <c r="G820" s="5" t="s">
        <v>1775</v>
      </c>
      <c r="H820" s="23">
        <v>26830005000054</v>
      </c>
      <c r="I820" s="5" t="s">
        <v>50</v>
      </c>
      <c r="J820" s="5" t="s">
        <v>19</v>
      </c>
      <c r="K820" s="5"/>
      <c r="L820" s="53">
        <f>VLOOKUP(H820,Feuil1!A2:Q837,5,TRUE)</f>
        <v>4667</v>
      </c>
      <c r="M820" s="5">
        <f>VLOOKUP(H820,Feuil1!A2:Q837,6,TRUE)</f>
        <v>4664</v>
      </c>
      <c r="N820" s="49">
        <f>VLOOKUP(H820,Feuil1!A2:Q837,7,TRUE)</f>
        <v>0.99939999999999996</v>
      </c>
      <c r="O820" s="7" t="str">
        <f>VLOOKUP(H820,Feuil1!A2:Q837,4,TRUE)</f>
        <v>1</v>
      </c>
      <c r="P820" s="7">
        <v>1787</v>
      </c>
      <c r="Q820" s="7">
        <v>1761</v>
      </c>
      <c r="R820" s="49">
        <f>VLOOKUP(H820,'Relevé T2_2019'!A2:G835,7,TRUE)</f>
        <v>0.99939999999999996</v>
      </c>
      <c r="S820" s="8">
        <v>0.98545047565752697</v>
      </c>
      <c r="T820" s="8">
        <f>VLOOKUP(H820,'Relevé T4_2018'!A2:G835,7,TRUE)</f>
        <v>0.99911660777385203</v>
      </c>
      <c r="U820" s="8">
        <f t="shared" si="36"/>
        <v>-1.3666132116325058E-2</v>
      </c>
      <c r="V820" s="8">
        <f t="shared" si="37"/>
        <v>2.8339222614792714E-4</v>
      </c>
      <c r="W820" s="7">
        <v>2749</v>
      </c>
      <c r="X820" s="7">
        <f>VLOOKUP(H820,'Relevé T2_2019'!A2:L837,11,TRUE)</f>
        <v>2249</v>
      </c>
      <c r="Y820" s="60">
        <f>VLOOKUP(H820,Feuil1!A2:Q837,11,TRUE)</f>
        <v>2296</v>
      </c>
      <c r="Z820" s="60">
        <f t="shared" si="38"/>
        <v>7294</v>
      </c>
      <c r="AA820" s="14">
        <v>0.561044860874503</v>
      </c>
      <c r="AB820" s="14">
        <f>VLOOKUP(H820,'Relevé T2_2019'!A2:L837,12,TRUE)</f>
        <v>-0.54139477979999995</v>
      </c>
      <c r="AC820" s="56">
        <f>VLOOKUP(H820,Feuil1!A2:Q837,12,TRUE)</f>
        <v>-0.50771869639794198</v>
      </c>
    </row>
    <row r="821" spans="1:29" ht="27.6" x14ac:dyDescent="0.25">
      <c r="A821" s="5" t="s">
        <v>51</v>
      </c>
      <c r="B821" s="5" t="str">
        <f>VLOOKUP(C821,'Correspondance DEP_REGION'!1:102,2,FALSE)</f>
        <v>PROVENCE-ALPES-COTE D'AZUR</v>
      </c>
      <c r="C821" s="5" t="s">
        <v>1769</v>
      </c>
      <c r="D821" s="6" t="s">
        <v>1770</v>
      </c>
      <c r="E821" s="6" t="s">
        <v>1783</v>
      </c>
      <c r="F821" s="6" t="s">
        <v>155</v>
      </c>
      <c r="G821" s="5" t="s">
        <v>1784</v>
      </c>
      <c r="H821" s="23">
        <v>26830024100018</v>
      </c>
      <c r="I821" s="5" t="s">
        <v>57</v>
      </c>
      <c r="J821" s="5" t="s">
        <v>19</v>
      </c>
      <c r="K821" s="5"/>
      <c r="L821" s="53">
        <f>VLOOKUP(H821,Feuil1!A2:Q837,5,TRUE)</f>
        <v>4349</v>
      </c>
      <c r="M821" s="5">
        <f>VLOOKUP(H821,Feuil1!A2:Q837,6,TRUE)</f>
        <v>4280</v>
      </c>
      <c r="N821" s="49">
        <f>VLOOKUP(H821,Feuil1!A2:Q837,7,TRUE)</f>
        <v>0.98409999999999997</v>
      </c>
      <c r="O821" s="7" t="str">
        <f>VLOOKUP(H821,Feuil1!A2:Q837,4,TRUE)</f>
        <v>1</v>
      </c>
      <c r="P821" s="7">
        <v>2231</v>
      </c>
      <c r="Q821" s="7">
        <v>2144</v>
      </c>
      <c r="R821" s="49">
        <f>VLOOKUP(H821,'Relevé T2_2019'!A2:G835,7,TRUE)</f>
        <v>0.98260000000000003</v>
      </c>
      <c r="S821" s="8">
        <v>0.96100403406544199</v>
      </c>
      <c r="T821" s="8">
        <f>VLOOKUP(H821,'Relevé T4_2018'!A2:G835,7,TRUE)</f>
        <v>0.86920017675651806</v>
      </c>
      <c r="U821" s="8">
        <f t="shared" si="36"/>
        <v>9.1803857308923931E-2</v>
      </c>
      <c r="V821" s="8">
        <f t="shared" si="37"/>
        <v>0.11489982324348191</v>
      </c>
      <c r="W821" s="7">
        <v>2694</v>
      </c>
      <c r="X821" s="7">
        <f>VLOOKUP(H821,'Relevé T2_2019'!A2:L837,11,TRUE)</f>
        <v>2590</v>
      </c>
      <c r="Y821" s="60">
        <f>VLOOKUP(H821,Feuil1!A2:Q837,11,TRUE)</f>
        <v>2848</v>
      </c>
      <c r="Z821" s="60">
        <f t="shared" si="38"/>
        <v>8132</v>
      </c>
      <c r="AA821" s="14">
        <v>0.25652985074626899</v>
      </c>
      <c r="AB821" s="14">
        <f>VLOOKUP(H821,'Relevé T2_2019'!A2:L837,12,TRUE)</f>
        <v>-0.36379267990000003</v>
      </c>
      <c r="AC821" s="56">
        <f>VLOOKUP(H821,Feuil1!A2:Q837,12,TRUE)</f>
        <v>-0.33457943925233602</v>
      </c>
    </row>
    <row r="822" spans="1:29" ht="27.6" x14ac:dyDescent="0.25">
      <c r="A822" s="5" t="s">
        <v>51</v>
      </c>
      <c r="B822" s="5" t="str">
        <f>VLOOKUP(C822,'Correspondance DEP_REGION'!1:102,2,FALSE)</f>
        <v>PROVENCE-ALPES-COTE D'AZUR</v>
      </c>
      <c r="C822" s="5" t="s">
        <v>1769</v>
      </c>
      <c r="D822" s="6" t="s">
        <v>1770</v>
      </c>
      <c r="E822" s="6" t="s">
        <v>1783</v>
      </c>
      <c r="F822" s="6" t="s">
        <v>1134</v>
      </c>
      <c r="G822" s="5" t="s">
        <v>1785</v>
      </c>
      <c r="H822" s="23">
        <v>26830031600042</v>
      </c>
      <c r="I822" s="5" t="s">
        <v>57</v>
      </c>
      <c r="J822" s="5" t="s">
        <v>19</v>
      </c>
      <c r="K822" s="5"/>
      <c r="L822" s="53">
        <f>VLOOKUP(H822,Feuil1!A2:Q837,5,TRUE)</f>
        <v>901</v>
      </c>
      <c r="M822" s="5">
        <f>VLOOKUP(H822,Feuil1!A2:Q837,6,TRUE)</f>
        <v>851</v>
      </c>
      <c r="N822" s="49">
        <f>VLOOKUP(H822,Feuil1!A2:Q837,7,TRUE)</f>
        <v>0.94450000000000001</v>
      </c>
      <c r="O822" s="7" t="str">
        <f>VLOOKUP(H822,Feuil1!A2:Q837,4,TRUE)</f>
        <v>1</v>
      </c>
      <c r="P822" s="7">
        <v>976</v>
      </c>
      <c r="Q822" s="7">
        <v>923</v>
      </c>
      <c r="R822" s="49">
        <f>VLOOKUP(H822,'Relevé T2_2019'!A2:G835,7,TRUE)</f>
        <v>0.94399999999999995</v>
      </c>
      <c r="S822" s="8">
        <v>0.94569672131147497</v>
      </c>
      <c r="T822" s="8">
        <f>VLOOKUP(H822,'Relevé T4_2018'!A2:G835,7,TRUE)</f>
        <v>0.66636851520572404</v>
      </c>
      <c r="U822" s="8">
        <f t="shared" si="36"/>
        <v>0.27932820610575093</v>
      </c>
      <c r="V822" s="8">
        <f t="shared" si="37"/>
        <v>0.27813148479427596</v>
      </c>
      <c r="W822" s="7">
        <v>709</v>
      </c>
      <c r="X822" s="7">
        <f>VLOOKUP(H822,'Relevé T2_2019'!A2:L837,11,TRUE)</f>
        <v>589</v>
      </c>
      <c r="Y822" s="60">
        <f>VLOOKUP(H822,Feuil1!A2:Q837,11,TRUE)</f>
        <v>645</v>
      </c>
      <c r="Z822" s="60">
        <f t="shared" si="38"/>
        <v>1943</v>
      </c>
      <c r="AA822" s="14">
        <v>-0.23185265438786601</v>
      </c>
      <c r="AB822" s="14">
        <f>VLOOKUP(H822,'Relevé T2_2019'!A2:L837,12,TRUE)</f>
        <v>-0.31511627910000001</v>
      </c>
      <c r="AC822" s="56">
        <f>VLOOKUP(H822,Feuil1!A2:Q837,12,TRUE)</f>
        <v>-0.24206815511163299</v>
      </c>
    </row>
    <row r="823" spans="1:29" ht="27.6" x14ac:dyDescent="0.25">
      <c r="A823" s="5" t="s">
        <v>51</v>
      </c>
      <c r="B823" s="5" t="str">
        <f>VLOOKUP(C823,'Correspondance DEP_REGION'!1:102,2,FALSE)</f>
        <v>PROVENCE-ALPES-COTE D'AZUR</v>
      </c>
      <c r="C823" s="5" t="s">
        <v>1769</v>
      </c>
      <c r="D823" s="6" t="s">
        <v>1770</v>
      </c>
      <c r="E823" s="6" t="s">
        <v>1776</v>
      </c>
      <c r="F823" s="6" t="s">
        <v>119</v>
      </c>
      <c r="G823" s="5" t="s">
        <v>1777</v>
      </c>
      <c r="H823" s="23">
        <v>26830008400012</v>
      </c>
      <c r="I823" s="5" t="s">
        <v>57</v>
      </c>
      <c r="J823" s="5" t="s">
        <v>19</v>
      </c>
      <c r="K823" s="5"/>
      <c r="L823" s="53">
        <f>VLOOKUP(H823,Feuil1!A2:Q837,5,TRUE)</f>
        <v>1961</v>
      </c>
      <c r="M823" s="5">
        <f>VLOOKUP(H823,Feuil1!A2:Q837,6,TRUE)</f>
        <v>1877</v>
      </c>
      <c r="N823" s="49">
        <f>VLOOKUP(H823,Feuil1!A2:Q837,7,TRUE)</f>
        <v>0.95720000000000005</v>
      </c>
      <c r="O823" s="7" t="str">
        <f>VLOOKUP(H823,Feuil1!A2:Q837,4,TRUE)</f>
        <v>1</v>
      </c>
      <c r="P823" s="7">
        <v>1278</v>
      </c>
      <c r="Q823" s="7">
        <v>1175</v>
      </c>
      <c r="R823" s="49">
        <f>VLOOKUP(H823,'Relevé T2_2019'!A2:G835,7,TRUE)</f>
        <v>0.95040000000000002</v>
      </c>
      <c r="S823" s="8">
        <v>0.91940532081377102</v>
      </c>
      <c r="T823" s="8">
        <f>VLOOKUP(H823,'Relevé T4_2018'!A2:G835,7,TRUE)</f>
        <v>0.44031719532554303</v>
      </c>
      <c r="U823" s="8">
        <f t="shared" si="36"/>
        <v>0.47908812548822799</v>
      </c>
      <c r="V823" s="8">
        <f t="shared" si="37"/>
        <v>0.51688280467445702</v>
      </c>
      <c r="W823" s="7">
        <v>1071</v>
      </c>
      <c r="X823" s="7">
        <f>VLOOKUP(H823,'Relevé T2_2019'!A2:L837,11,TRUE)</f>
        <v>1015</v>
      </c>
      <c r="Y823" s="60">
        <f>VLOOKUP(H823,Feuil1!A2:Q837,11,TRUE)</f>
        <v>1060</v>
      </c>
      <c r="Z823" s="60">
        <f t="shared" si="38"/>
        <v>3146</v>
      </c>
      <c r="AA823" s="14">
        <v>-8.8510638297872299E-2</v>
      </c>
      <c r="AB823" s="14">
        <f>VLOOKUP(H823,'Relevé T2_2019'!A2:L837,12,TRUE)</f>
        <v>-0.43673695890000003</v>
      </c>
      <c r="AC823" s="56">
        <f>VLOOKUP(H823,Feuil1!A2:Q837,12,TRUE)</f>
        <v>-0.43526904635055902</v>
      </c>
    </row>
    <row r="824" spans="1:29" ht="27.6" x14ac:dyDescent="0.25">
      <c r="A824" s="5" t="s">
        <v>51</v>
      </c>
      <c r="B824" s="5" t="str">
        <f>VLOOKUP(C824,'Correspondance DEP_REGION'!1:102,2,FALSE)</f>
        <v>PROVENCE-ALPES-COTE D'AZUR</v>
      </c>
      <c r="C824" s="5" t="s">
        <v>1788</v>
      </c>
      <c r="D824" s="6" t="s">
        <v>1789</v>
      </c>
      <c r="E824" s="6" t="s">
        <v>1796</v>
      </c>
      <c r="F824" s="6" t="s">
        <v>170</v>
      </c>
      <c r="G824" s="5" t="s">
        <v>1803</v>
      </c>
      <c r="H824" s="23">
        <v>26840017300012</v>
      </c>
      <c r="I824" s="5" t="s">
        <v>65</v>
      </c>
      <c r="J824" s="5"/>
      <c r="K824" s="5"/>
      <c r="L824" s="53">
        <f>VLOOKUP(H824,Feuil1!A2:Q837,5,TRUE)</f>
        <v>1282</v>
      </c>
      <c r="M824" s="5">
        <f>VLOOKUP(H824,Feuil1!A2:Q837,6,TRUE)</f>
        <v>1281</v>
      </c>
      <c r="N824" s="49">
        <f>VLOOKUP(H824,Feuil1!A2:Q837,7,TRUE)</f>
        <v>0.99919999999999998</v>
      </c>
      <c r="O824" s="7" t="str">
        <f>VLOOKUP(H824,Feuil1!A2:Q837,4,TRUE)</f>
        <v>1</v>
      </c>
      <c r="P824" s="7">
        <v>860</v>
      </c>
      <c r="Q824" s="7">
        <v>860</v>
      </c>
      <c r="R824" s="49">
        <f>VLOOKUP(H824,'Relevé T2_2019'!A2:G835,7,TRUE)</f>
        <v>1</v>
      </c>
      <c r="S824" s="8">
        <v>1</v>
      </c>
      <c r="T824" s="8">
        <f>VLOOKUP(H824,'Relevé T4_2018'!A2:G835,7,TRUE)</f>
        <v>1</v>
      </c>
      <c r="U824" s="8">
        <f t="shared" si="36"/>
        <v>0</v>
      </c>
      <c r="V824" s="8">
        <f t="shared" si="37"/>
        <v>-8.0000000000002292E-4</v>
      </c>
      <c r="W824" s="7">
        <v>901</v>
      </c>
      <c r="X824" s="7">
        <f>VLOOKUP(H824,'Relevé T2_2019'!A2:L837,11,TRUE)</f>
        <v>677</v>
      </c>
      <c r="Y824" s="60">
        <f>VLOOKUP(H824,Feuil1!A2:Q837,11,TRUE)</f>
        <v>657</v>
      </c>
      <c r="Z824" s="60">
        <f t="shared" si="38"/>
        <v>2235</v>
      </c>
      <c r="AA824" s="14">
        <v>4.76744186046512E-2</v>
      </c>
      <c r="AB824" s="14">
        <f>VLOOKUP(H824,'Relevé T2_2019'!A2:L837,12,TRUE)</f>
        <v>-0.39173405210000001</v>
      </c>
      <c r="AC824" s="56">
        <f>VLOOKUP(H824,Feuil1!A2:Q837,12,TRUE)</f>
        <v>-0.48711943793911</v>
      </c>
    </row>
    <row r="825" spans="1:29" ht="27.6" x14ac:dyDescent="0.25">
      <c r="A825" s="5" t="s">
        <v>51</v>
      </c>
      <c r="B825" s="5" t="str">
        <f>VLOOKUP(C825,'Correspondance DEP_REGION'!1:102,2,FALSE)</f>
        <v>PROVENCE-ALPES-COTE D'AZUR</v>
      </c>
      <c r="C825" s="5" t="s">
        <v>1788</v>
      </c>
      <c r="D825" s="6" t="s">
        <v>1789</v>
      </c>
      <c r="E825" s="6" t="s">
        <v>1796</v>
      </c>
      <c r="F825" s="6" t="s">
        <v>534</v>
      </c>
      <c r="G825" s="5" t="s">
        <v>1804</v>
      </c>
      <c r="H825" s="23">
        <v>26840019900017</v>
      </c>
      <c r="I825" s="5" t="s">
        <v>71</v>
      </c>
      <c r="J825" s="5"/>
      <c r="K825" s="5"/>
      <c r="L825" s="53">
        <f>VLOOKUP(H825,Feuil1!A2:Q837,5,TRUE)</f>
        <v>1413</v>
      </c>
      <c r="M825" s="5">
        <f>VLOOKUP(H825,Feuil1!A2:Q837,6,TRUE)</f>
        <v>1412</v>
      </c>
      <c r="N825" s="49">
        <f>VLOOKUP(H825,Feuil1!A2:Q837,7,TRUE)</f>
        <v>0.99929999999999997</v>
      </c>
      <c r="O825" s="7" t="str">
        <f>VLOOKUP(H825,Feuil1!A2:Q837,4,TRUE)</f>
        <v>1</v>
      </c>
      <c r="P825" s="7">
        <v>470</v>
      </c>
      <c r="Q825" s="7">
        <v>470</v>
      </c>
      <c r="R825" s="49">
        <f>VLOOKUP(H825,'Relevé T2_2019'!A2:G835,7,TRUE)</f>
        <v>0.99690000000000001</v>
      </c>
      <c r="S825" s="8">
        <v>1</v>
      </c>
      <c r="T825" s="8">
        <f>VLOOKUP(H825,'Relevé T4_2018'!A2:G835,7,TRUE)</f>
        <v>0.99924868519909804</v>
      </c>
      <c r="U825" s="8">
        <f t="shared" si="36"/>
        <v>7.5131480090195879E-4</v>
      </c>
      <c r="V825" s="8">
        <f t="shared" si="37"/>
        <v>5.1314800901924862E-5</v>
      </c>
      <c r="W825" s="7">
        <v>1126</v>
      </c>
      <c r="X825" s="7">
        <f>VLOOKUP(H825,'Relevé T2_2019'!A2:L837,11,TRUE)</f>
        <v>860</v>
      </c>
      <c r="Y825" s="60">
        <f>VLOOKUP(H825,Feuil1!A2:Q837,11,TRUE)</f>
        <v>895</v>
      </c>
      <c r="Z825" s="60">
        <f t="shared" si="38"/>
        <v>2881</v>
      </c>
      <c r="AA825" s="14">
        <v>1.3957446808510601</v>
      </c>
      <c r="AB825" s="14">
        <f>VLOOKUP(H825,'Relevé T2_2019'!A2:L837,12,TRUE)</f>
        <v>-0.3420045907</v>
      </c>
      <c r="AC825" s="56">
        <f>VLOOKUP(H825,Feuil1!A2:Q837,12,TRUE)</f>
        <v>-0.36614730878187002</v>
      </c>
    </row>
    <row r="826" spans="1:29" ht="27.6" x14ac:dyDescent="0.25">
      <c r="A826" s="5" t="s">
        <v>51</v>
      </c>
      <c r="B826" s="5" t="str">
        <f>VLOOKUP(C826,'Correspondance DEP_REGION'!1:102,2,FALSE)</f>
        <v>PROVENCE-ALPES-COTE D'AZUR</v>
      </c>
      <c r="C826" s="5" t="s">
        <v>1788</v>
      </c>
      <c r="D826" s="6" t="s">
        <v>1789</v>
      </c>
      <c r="E826" s="6" t="s">
        <v>1796</v>
      </c>
      <c r="F826" s="6" t="s">
        <v>1805</v>
      </c>
      <c r="G826" s="5" t="s">
        <v>1806</v>
      </c>
      <c r="H826" s="23">
        <v>26840020700042</v>
      </c>
      <c r="I826" s="5" t="s">
        <v>65</v>
      </c>
      <c r="J826" s="5"/>
      <c r="K826" s="5"/>
      <c r="L826" s="53">
        <f>VLOOKUP(H826,Feuil1!A2:Q837,5,TRUE)</f>
        <v>333</v>
      </c>
      <c r="M826" s="5">
        <f>VLOOKUP(H826,Feuil1!A2:Q837,6,TRUE)</f>
        <v>333</v>
      </c>
      <c r="N826" s="49">
        <f>VLOOKUP(H826,Feuil1!A2:Q837,7,TRUE)</f>
        <v>1</v>
      </c>
      <c r="O826" s="7" t="str">
        <f>VLOOKUP(H826,Feuil1!A2:Q837,4,TRUE)</f>
        <v>1</v>
      </c>
      <c r="P826" s="7">
        <v>128</v>
      </c>
      <c r="Q826" s="7">
        <v>128</v>
      </c>
      <c r="R826" s="49">
        <f>VLOOKUP(H826,'Relevé T2_2019'!A2:G835,7,TRUE)</f>
        <v>1</v>
      </c>
      <c r="S826" s="8">
        <v>1</v>
      </c>
      <c r="T826" s="8">
        <f>VLOOKUP(H826,'Relevé T4_2018'!A2:G835,7,TRUE)</f>
        <v>1</v>
      </c>
      <c r="U826" s="8">
        <f t="shared" si="36"/>
        <v>0</v>
      </c>
      <c r="V826" s="8">
        <f t="shared" si="37"/>
        <v>0</v>
      </c>
      <c r="W826" s="7">
        <v>273</v>
      </c>
      <c r="X826" s="7">
        <f>VLOOKUP(H826,'Relevé T2_2019'!A2:L837,11,TRUE)</f>
        <v>241</v>
      </c>
      <c r="Y826" s="60">
        <f>VLOOKUP(H826,Feuil1!A2:Q837,11,TRUE)</f>
        <v>228</v>
      </c>
      <c r="Z826" s="60">
        <f t="shared" si="38"/>
        <v>742</v>
      </c>
      <c r="AA826" s="14">
        <v>1.1328125</v>
      </c>
      <c r="AB826" s="14">
        <f>VLOOKUP(H826,'Relevé T2_2019'!A2:L837,12,TRUE)</f>
        <v>-0.4510250569</v>
      </c>
      <c r="AC826" s="56">
        <f>VLOOKUP(H826,Feuil1!A2:Q837,12,TRUE)</f>
        <v>-0.31531531531531498</v>
      </c>
    </row>
    <row r="827" spans="1:29" ht="27.6" x14ac:dyDescent="0.25">
      <c r="A827" s="5" t="s">
        <v>51</v>
      </c>
      <c r="B827" s="5" t="str">
        <f>VLOOKUP(C827,'Correspondance DEP_REGION'!1:102,2,FALSE)</f>
        <v>PROVENCE-ALPES-COTE D'AZUR</v>
      </c>
      <c r="C827" s="5" t="s">
        <v>1788</v>
      </c>
      <c r="D827" s="6" t="s">
        <v>1789</v>
      </c>
      <c r="E827" s="6" t="s">
        <v>1796</v>
      </c>
      <c r="F827" s="6" t="s">
        <v>189</v>
      </c>
      <c r="G827" s="5" t="s">
        <v>1811</v>
      </c>
      <c r="H827" s="23">
        <v>26840032200015</v>
      </c>
      <c r="I827" s="5" t="s">
        <v>65</v>
      </c>
      <c r="J827" s="5"/>
      <c r="K827" s="5"/>
      <c r="L827" s="53">
        <f>VLOOKUP(H827,Feuil1!A2:Q837,5,TRUE)</f>
        <v>542</v>
      </c>
      <c r="M827" s="5">
        <f>VLOOKUP(H827,Feuil1!A2:Q837,6,TRUE)</f>
        <v>542</v>
      </c>
      <c r="N827" s="49">
        <f>VLOOKUP(H827,Feuil1!A2:Q837,7,TRUE)</f>
        <v>1</v>
      </c>
      <c r="O827" s="7" t="str">
        <f>VLOOKUP(H827,Feuil1!A2:Q837,4,TRUE)</f>
        <v>1</v>
      </c>
      <c r="P827" s="7">
        <v>454</v>
      </c>
      <c r="Q827" s="7">
        <v>454</v>
      </c>
      <c r="R827" s="49">
        <f>VLOOKUP(H827,'Relevé T2_2019'!A2:G835,7,TRUE)</f>
        <v>1</v>
      </c>
      <c r="S827" s="8">
        <v>1</v>
      </c>
      <c r="T827" s="8">
        <f>VLOOKUP(H827,'Relevé T4_2018'!A2:G835,7,TRUE)</f>
        <v>1</v>
      </c>
      <c r="U827" s="8">
        <f t="shared" si="36"/>
        <v>0</v>
      </c>
      <c r="V827" s="8">
        <f t="shared" si="37"/>
        <v>0</v>
      </c>
      <c r="W827" s="7">
        <v>413</v>
      </c>
      <c r="X827" s="7">
        <f>VLOOKUP(H827,'Relevé T2_2019'!A2:L837,11,TRUE)</f>
        <v>355</v>
      </c>
      <c r="Y827" s="60">
        <f>VLOOKUP(H827,Feuil1!A2:Q837,11,TRUE)</f>
        <v>391</v>
      </c>
      <c r="Z827" s="60">
        <f t="shared" si="38"/>
        <v>1159</v>
      </c>
      <c r="AA827" s="14">
        <v>-9.0308370044052899E-2</v>
      </c>
      <c r="AB827" s="14">
        <f>VLOOKUP(H827,'Relevé T2_2019'!A2:L837,12,TRUE)</f>
        <v>-0.45131375579999999</v>
      </c>
      <c r="AC827" s="56">
        <f>VLOOKUP(H827,Feuil1!A2:Q837,12,TRUE)</f>
        <v>-0.27859778597786</v>
      </c>
    </row>
    <row r="828" spans="1:29" ht="27.6" x14ac:dyDescent="0.25">
      <c r="A828" s="5" t="s">
        <v>51</v>
      </c>
      <c r="B828" s="5" t="str">
        <f>VLOOKUP(C828,'Correspondance DEP_REGION'!1:102,2,FALSE)</f>
        <v>PROVENCE-ALPES-COTE D'AZUR</v>
      </c>
      <c r="C828" s="5" t="s">
        <v>1788</v>
      </c>
      <c r="D828" s="6" t="s">
        <v>1789</v>
      </c>
      <c r="E828" s="6" t="s">
        <v>1812</v>
      </c>
      <c r="F828" s="6" t="s">
        <v>517</v>
      </c>
      <c r="G828" s="5" t="s">
        <v>1813</v>
      </c>
      <c r="H828" s="23">
        <v>26840344100010</v>
      </c>
      <c r="I828" s="5" t="s">
        <v>50</v>
      </c>
      <c r="J828" s="5" t="s">
        <v>19</v>
      </c>
      <c r="K828" s="5"/>
      <c r="L828" s="53">
        <f>VLOOKUP(H828,Feuil1!A2:Q837,5,TRUE)</f>
        <v>2713</v>
      </c>
      <c r="M828" s="5">
        <f>VLOOKUP(H828,Feuil1!A2:Q837,6,TRUE)</f>
        <v>2713</v>
      </c>
      <c r="N828" s="49">
        <f>VLOOKUP(H828,Feuil1!A2:Q837,7,TRUE)</f>
        <v>1</v>
      </c>
      <c r="O828" s="7" t="str">
        <f>VLOOKUP(H828,Feuil1!A2:Q837,4,TRUE)</f>
        <v>1</v>
      </c>
      <c r="P828" s="7">
        <v>1582</v>
      </c>
      <c r="Q828" s="7">
        <v>1582</v>
      </c>
      <c r="R828" s="49">
        <f>VLOOKUP(H828,'Relevé T2_2019'!A2:G835,7,TRUE)</f>
        <v>0.99970000000000003</v>
      </c>
      <c r="S828" s="8">
        <v>1</v>
      </c>
      <c r="T828" s="8">
        <f>VLOOKUP(H828,'Relevé T4_2018'!A2:G835,7,TRUE)</f>
        <v>0.99762066621346002</v>
      </c>
      <c r="U828" s="8">
        <f t="shared" si="36"/>
        <v>2.3793337865399833E-3</v>
      </c>
      <c r="V828" s="8">
        <f t="shared" si="37"/>
        <v>2.3793337865399833E-3</v>
      </c>
      <c r="W828" s="7">
        <v>1751</v>
      </c>
      <c r="X828" s="7">
        <f>VLOOKUP(H828,'Relevé T2_2019'!A2:L837,11,TRUE)</f>
        <v>1545</v>
      </c>
      <c r="Y828" s="60">
        <f>VLOOKUP(H828,Feuil1!A2:Q837,11,TRUE)</f>
        <v>1525</v>
      </c>
      <c r="Z828" s="60">
        <f t="shared" si="38"/>
        <v>4821</v>
      </c>
      <c r="AA828" s="14">
        <v>0.106826801517067</v>
      </c>
      <c r="AB828" s="14">
        <f>VLOOKUP(H828,'Relevé T2_2019'!A2:L837,12,TRUE)</f>
        <v>-0.48258539849999998</v>
      </c>
      <c r="AC828" s="56">
        <f>VLOOKUP(H828,Feuil1!A2:Q837,12,TRUE)</f>
        <v>-0.43789163287873201</v>
      </c>
    </row>
    <row r="829" spans="1:29" ht="27.6" x14ac:dyDescent="0.25">
      <c r="A829" s="5" t="s">
        <v>51</v>
      </c>
      <c r="B829" s="5" t="str">
        <f>VLOOKUP(C829,'Correspondance DEP_REGION'!1:102,2,FALSE)</f>
        <v>PROVENCE-ALPES-COTE D'AZUR</v>
      </c>
      <c r="C829" s="5" t="s">
        <v>1788</v>
      </c>
      <c r="D829" s="6" t="s">
        <v>1789</v>
      </c>
      <c r="E829" s="6" t="s">
        <v>1800</v>
      </c>
      <c r="F829" s="6" t="s">
        <v>1801</v>
      </c>
      <c r="G829" s="5" t="s">
        <v>1802</v>
      </c>
      <c r="H829" s="23">
        <v>26840016500018</v>
      </c>
      <c r="I829" s="5" t="s">
        <v>50</v>
      </c>
      <c r="J829" s="5" t="s">
        <v>19</v>
      </c>
      <c r="K829" s="5" t="s">
        <v>9</v>
      </c>
      <c r="L829" s="53">
        <f>VLOOKUP(H829,Feuil1!A2:Q837,5,TRUE)</f>
        <v>10709</v>
      </c>
      <c r="M829" s="5">
        <f>VLOOKUP(H829,Feuil1!A2:Q837,6,TRUE)</f>
        <v>10705</v>
      </c>
      <c r="N829" s="49">
        <f>VLOOKUP(H829,Feuil1!A2:Q837,7,TRUE)</f>
        <v>0.99960000000000004</v>
      </c>
      <c r="O829" s="7" t="str">
        <f>VLOOKUP(H829,Feuil1!A2:Q837,4,TRUE)</f>
        <v>1</v>
      </c>
      <c r="P829" s="7">
        <v>6285</v>
      </c>
      <c r="Q829" s="7">
        <v>6282</v>
      </c>
      <c r="R829" s="49">
        <f>VLOOKUP(H829,'Relevé T2_2019'!A2:G835,7,TRUE)</f>
        <v>0.99909999999999999</v>
      </c>
      <c r="S829" s="8">
        <v>0.99952267303102604</v>
      </c>
      <c r="T829" s="8">
        <f>VLOOKUP(H829,'Relevé T4_2018'!A2:G835,7,TRUE)</f>
        <v>0.99872574005097003</v>
      </c>
      <c r="U829" s="8">
        <f t="shared" si="36"/>
        <v>7.9693298005600877E-4</v>
      </c>
      <c r="V829" s="8">
        <f t="shared" si="37"/>
        <v>8.7425994903000959E-4</v>
      </c>
      <c r="W829" s="7">
        <v>6090</v>
      </c>
      <c r="X829" s="7">
        <f>VLOOKUP(H829,'Relevé T2_2019'!A2:L837,11,TRUE)</f>
        <v>5721</v>
      </c>
      <c r="Y829" s="60">
        <f>VLOOKUP(H829,Feuil1!A2:Q837,11,TRUE)</f>
        <v>5823</v>
      </c>
      <c r="Z829" s="60">
        <f t="shared" si="38"/>
        <v>17634</v>
      </c>
      <c r="AA829" s="14">
        <v>-3.05635148042025E-2</v>
      </c>
      <c r="AB829" s="14">
        <f>VLOOKUP(H829,'Relevé T2_2019'!A2:L837,12,TRUE)</f>
        <v>-0.4382364493</v>
      </c>
      <c r="AC829" s="56">
        <f>VLOOKUP(H829,Feuil1!A2:Q837,12,TRUE)</f>
        <v>-0.45604857543204103</v>
      </c>
    </row>
    <row r="830" spans="1:29" ht="27.6" x14ac:dyDescent="0.25">
      <c r="A830" s="5" t="s">
        <v>51</v>
      </c>
      <c r="B830" s="5" t="str">
        <f>VLOOKUP(C830,'Correspondance DEP_REGION'!1:102,2,FALSE)</f>
        <v>PROVENCE-ALPES-COTE D'AZUR</v>
      </c>
      <c r="C830" s="5" t="s">
        <v>1788</v>
      </c>
      <c r="D830" s="6" t="s">
        <v>1789</v>
      </c>
      <c r="E830" s="6" t="s">
        <v>1796</v>
      </c>
      <c r="F830" s="6" t="s">
        <v>1809</v>
      </c>
      <c r="G830" s="5" t="s">
        <v>1810</v>
      </c>
      <c r="H830" s="23">
        <v>26840026400068</v>
      </c>
      <c r="I830" s="5" t="s">
        <v>57</v>
      </c>
      <c r="J830" s="5" t="s">
        <v>19</v>
      </c>
      <c r="K830" s="5"/>
      <c r="L830" s="53">
        <f>VLOOKUP(H830,Feuil1!A2:Q837,5,TRUE)</f>
        <v>3734</v>
      </c>
      <c r="M830" s="5">
        <f>VLOOKUP(H830,Feuil1!A2:Q837,6,TRUE)</f>
        <v>3693</v>
      </c>
      <c r="N830" s="49">
        <f>VLOOKUP(H830,Feuil1!A2:Q837,7,TRUE)</f>
        <v>0.98899999999999999</v>
      </c>
      <c r="O830" s="7" t="str">
        <f>VLOOKUP(H830,Feuil1!A2:Q837,4,TRUE)</f>
        <v>1</v>
      </c>
      <c r="P830" s="7">
        <v>2042</v>
      </c>
      <c r="Q830" s="7">
        <v>1995</v>
      </c>
      <c r="R830" s="49">
        <f>VLOOKUP(H830,'Relevé T2_2019'!A2:G835,7,TRUE)</f>
        <v>0.98760000000000003</v>
      </c>
      <c r="S830" s="8">
        <v>0.97698334965719902</v>
      </c>
      <c r="T830" s="8">
        <f>VLOOKUP(H830,'Relevé T4_2018'!A2:G835,7,TRUE)</f>
        <v>0.95479951397326812</v>
      </c>
      <c r="U830" s="8">
        <f t="shared" si="36"/>
        <v>2.2183835683930897E-2</v>
      </c>
      <c r="V830" s="8">
        <f t="shared" si="37"/>
        <v>3.4200486026731869E-2</v>
      </c>
      <c r="W830" s="7">
        <v>3054</v>
      </c>
      <c r="X830" s="7">
        <f>VLOOKUP(H830,'Relevé T2_2019'!A2:L837,11,TRUE)</f>
        <v>2772</v>
      </c>
      <c r="Y830" s="60">
        <f>VLOOKUP(H830,Feuil1!A2:Q837,11,TRUE)</f>
        <v>2884</v>
      </c>
      <c r="Z830" s="60">
        <f t="shared" si="38"/>
        <v>8710</v>
      </c>
      <c r="AA830" s="14">
        <v>0.53082706766917298</v>
      </c>
      <c r="AB830" s="14">
        <f>VLOOKUP(H830,'Relevé T2_2019'!A2:L837,12,TRUE)</f>
        <v>-0.25921966860000001</v>
      </c>
      <c r="AC830" s="56">
        <f>VLOOKUP(H830,Feuil1!A2:Q837,12,TRUE)</f>
        <v>-0.219063092336854</v>
      </c>
    </row>
    <row r="831" spans="1:29" ht="27.6" x14ac:dyDescent="0.25">
      <c r="A831" s="5" t="s">
        <v>51</v>
      </c>
      <c r="B831" s="5" t="str">
        <f>VLOOKUP(C831,'Correspondance DEP_REGION'!1:102,2,FALSE)</f>
        <v>PROVENCE-ALPES-COTE D'AZUR</v>
      </c>
      <c r="C831" s="5" t="s">
        <v>1788</v>
      </c>
      <c r="D831" s="6" t="s">
        <v>1789</v>
      </c>
      <c r="E831" s="6" t="s">
        <v>1790</v>
      </c>
      <c r="F831" s="6" t="s">
        <v>1791</v>
      </c>
      <c r="G831" s="5" t="s">
        <v>1792</v>
      </c>
      <c r="H831" s="23">
        <v>26840007400012</v>
      </c>
      <c r="I831" s="5" t="s">
        <v>71</v>
      </c>
      <c r="J831" s="5" t="s">
        <v>19</v>
      </c>
      <c r="K831" s="5"/>
      <c r="L831" s="53">
        <f>VLOOKUP(H831,Feuil1!A2:Q837,5,TRUE)</f>
        <v>1053</v>
      </c>
      <c r="M831" s="5">
        <f>VLOOKUP(H831,Feuil1!A2:Q837,6,TRUE)</f>
        <v>1011</v>
      </c>
      <c r="N831" s="49">
        <f>VLOOKUP(H831,Feuil1!A2:Q837,7,TRUE)</f>
        <v>0.96009999999999995</v>
      </c>
      <c r="O831" s="7" t="str">
        <f>VLOOKUP(H831,Feuil1!A2:Q837,4,TRUE)</f>
        <v>1</v>
      </c>
      <c r="P831" s="7">
        <v>1632</v>
      </c>
      <c r="Q831" s="7">
        <v>1569</v>
      </c>
      <c r="R831" s="49">
        <f>VLOOKUP(H831,'Relevé T2_2019'!A2:G835,7,TRUE)</f>
        <v>0.97240000000000004</v>
      </c>
      <c r="S831" s="8">
        <v>0.96139705882352899</v>
      </c>
      <c r="T831" s="8">
        <f>VLOOKUP(H831,'Relevé T4_2018'!A2:G835,7,TRUE)</f>
        <v>0.96505652620760507</v>
      </c>
      <c r="U831" s="8">
        <f t="shared" si="36"/>
        <v>-3.6594673840760761E-3</v>
      </c>
      <c r="V831" s="8">
        <f t="shared" si="37"/>
        <v>-4.9565262076051164E-3</v>
      </c>
      <c r="W831" s="7">
        <v>1270</v>
      </c>
      <c r="X831" s="7">
        <f>VLOOKUP(H831,'Relevé T2_2019'!A2:L837,11,TRUE)</f>
        <v>1018</v>
      </c>
      <c r="Y831" s="60">
        <f>VLOOKUP(H831,Feuil1!A2:Q837,11,TRUE)</f>
        <v>1058</v>
      </c>
      <c r="Z831" s="60">
        <f t="shared" si="38"/>
        <v>3346</v>
      </c>
      <c r="AA831" s="14">
        <v>-0.19056724028043301</v>
      </c>
      <c r="AB831" s="14">
        <f>VLOOKUP(H831,'Relevé T2_2019'!A2:L837,12,TRUE)</f>
        <v>-0.51104707009999994</v>
      </c>
      <c r="AC831" s="56">
        <f>VLOOKUP(H831,Feuil1!A2:Q837,12,TRUE)</f>
        <v>4.648862512364E-2</v>
      </c>
    </row>
    <row r="832" spans="1:29" ht="27.6" x14ac:dyDescent="0.25">
      <c r="A832" s="5" t="s">
        <v>51</v>
      </c>
      <c r="B832" s="5" t="str">
        <f>VLOOKUP(C832,'Correspondance DEP_REGION'!1:102,2,FALSE)</f>
        <v>PROVENCE-ALPES-COTE D'AZUR</v>
      </c>
      <c r="C832" s="5" t="s">
        <v>1788</v>
      </c>
      <c r="D832" s="6" t="s">
        <v>1789</v>
      </c>
      <c r="E832" s="6" t="s">
        <v>1790</v>
      </c>
      <c r="F832" s="6" t="s">
        <v>170</v>
      </c>
      <c r="G832" s="5" t="s">
        <v>1799</v>
      </c>
      <c r="H832" s="23">
        <v>26840015700049</v>
      </c>
      <c r="I832" s="5" t="s">
        <v>71</v>
      </c>
      <c r="J832" s="5"/>
      <c r="K832" s="5"/>
      <c r="L832" s="53">
        <f>VLOOKUP(H832,Feuil1!A2:Q837,5,TRUE)</f>
        <v>644</v>
      </c>
      <c r="M832" s="5">
        <f>VLOOKUP(H832,Feuil1!A2:Q837,6,TRUE)</f>
        <v>624</v>
      </c>
      <c r="N832" s="49">
        <f>VLOOKUP(H832,Feuil1!A2:Q837,7,TRUE)</f>
        <v>0.96889999999999998</v>
      </c>
      <c r="O832" s="7" t="str">
        <f>VLOOKUP(H832,Feuil1!A2:Q837,4,TRUE)</f>
        <v>1</v>
      </c>
      <c r="P832" s="7">
        <v>592</v>
      </c>
      <c r="Q832" s="7">
        <v>569</v>
      </c>
      <c r="R832" s="49">
        <f>VLOOKUP(H832,'Relevé T2_2019'!A2:G835,7,TRUE)</f>
        <v>0.95009999999999994</v>
      </c>
      <c r="S832" s="8">
        <v>0.96114864864864902</v>
      </c>
      <c r="T832" s="8">
        <f>VLOOKUP(H832,'Relevé T4_2018'!A2:G835,7,TRUE)</f>
        <v>0.93919793014230313</v>
      </c>
      <c r="U832" s="8">
        <f t="shared" si="36"/>
        <v>2.195071850634589E-2</v>
      </c>
      <c r="V832" s="8">
        <f t="shared" si="37"/>
        <v>2.9702069857696856E-2</v>
      </c>
      <c r="W832" s="7">
        <v>525</v>
      </c>
      <c r="X832" s="7">
        <f>VLOOKUP(H832,'Relevé T2_2019'!A2:L837,11,TRUE)</f>
        <v>471</v>
      </c>
      <c r="Y832" s="60">
        <f>VLOOKUP(H832,Feuil1!A2:Q837,11,TRUE)</f>
        <v>466</v>
      </c>
      <c r="Z832" s="60">
        <f t="shared" si="38"/>
        <v>1462</v>
      </c>
      <c r="AA832" s="14">
        <v>-7.7328646748681895E-2</v>
      </c>
      <c r="AB832" s="14">
        <f>VLOOKUP(H832,'Relevé T2_2019'!A2:L837,12,TRUE)</f>
        <v>-0.22660098519999999</v>
      </c>
      <c r="AC832" s="56">
        <f>VLOOKUP(H832,Feuil1!A2:Q837,12,TRUE)</f>
        <v>-0.25320512820512803</v>
      </c>
    </row>
    <row r="833" spans="1:29" ht="27.6" x14ac:dyDescent="0.25">
      <c r="A833" s="5" t="s">
        <v>51</v>
      </c>
      <c r="B833" s="5" t="str">
        <f>VLOOKUP(C833,'Correspondance DEP_REGION'!1:102,2,FALSE)</f>
        <v>PROVENCE-ALPES-COTE D'AZUR</v>
      </c>
      <c r="C833" s="5" t="s">
        <v>1788</v>
      </c>
      <c r="D833" s="6" t="s">
        <v>1789</v>
      </c>
      <c r="E833" s="6" t="s">
        <v>1796</v>
      </c>
      <c r="F833" s="6" t="s">
        <v>1807</v>
      </c>
      <c r="G833" s="5" t="s">
        <v>1808</v>
      </c>
      <c r="H833" s="23">
        <v>26840022300064</v>
      </c>
      <c r="I833" s="5" t="s">
        <v>65</v>
      </c>
      <c r="J833" s="5" t="s">
        <v>19</v>
      </c>
      <c r="K833" s="5"/>
      <c r="L833" s="53">
        <f>VLOOKUP(H833,Feuil1!A2:Q837,5,TRUE)</f>
        <v>3051</v>
      </c>
      <c r="M833" s="5">
        <f>VLOOKUP(H833,Feuil1!A2:Q837,6,TRUE)</f>
        <v>3039</v>
      </c>
      <c r="N833" s="49">
        <f>VLOOKUP(H833,Feuil1!A2:Q837,7,TRUE)</f>
        <v>0.99609999999999999</v>
      </c>
      <c r="O833" s="7" t="str">
        <f>VLOOKUP(H833,Feuil1!A2:Q837,4,TRUE)</f>
        <v>1</v>
      </c>
      <c r="P833" s="7">
        <v>524</v>
      </c>
      <c r="Q833" s="7">
        <v>494</v>
      </c>
      <c r="R833" s="49">
        <f>VLOOKUP(H833,'Relevé T2_2019'!A2:G835,7,TRUE)</f>
        <v>0.99639999999999995</v>
      </c>
      <c r="S833" s="8">
        <v>0.94274809160305295</v>
      </c>
      <c r="T833" s="8">
        <f>VLOOKUP(H833,'Relevé T4_2018'!A2:G835,7,TRUE)</f>
        <v>0.99900133155792303</v>
      </c>
      <c r="U833" s="8">
        <f t="shared" si="36"/>
        <v>-5.6253239954870082E-2</v>
      </c>
      <c r="V833" s="8">
        <f t="shared" si="37"/>
        <v>-2.9013315579230481E-3</v>
      </c>
      <c r="W833" s="7">
        <v>1933</v>
      </c>
      <c r="X833" s="7">
        <f>VLOOKUP(H833,'Relevé T2_2019'!A2:L837,11,TRUE)</f>
        <v>1742</v>
      </c>
      <c r="Y833" s="60">
        <f>VLOOKUP(H833,Feuil1!A2:Q837,11,TRUE)</f>
        <v>1852</v>
      </c>
      <c r="Z833" s="60">
        <f t="shared" si="38"/>
        <v>5527</v>
      </c>
      <c r="AA833" s="14">
        <v>2.9129554655870402</v>
      </c>
      <c r="AB833" s="14">
        <f>VLOOKUP(H833,'Relevé T2_2019'!A2:L837,12,TRUE)</f>
        <v>-0.48201010999999999</v>
      </c>
      <c r="AC833" s="56">
        <f>VLOOKUP(H833,Feuil1!A2:Q837,12,TRUE)</f>
        <v>-0.390589009542613</v>
      </c>
    </row>
    <row r="834" spans="1:29" ht="26.4" customHeight="1" x14ac:dyDescent="0.25">
      <c r="A834" s="5" t="s">
        <v>51</v>
      </c>
      <c r="B834" s="5" t="str">
        <f>VLOOKUP(C834,'Correspondance DEP_REGION'!1:102,2,FALSE)</f>
        <v>PROVENCE-ALPES-COTE D'AZUR</v>
      </c>
      <c r="C834" s="5" t="s">
        <v>1788</v>
      </c>
      <c r="D834" s="6" t="s">
        <v>1789</v>
      </c>
      <c r="E834" s="6" t="s">
        <v>1796</v>
      </c>
      <c r="F834" s="6" t="s">
        <v>1797</v>
      </c>
      <c r="G834" s="5" t="s">
        <v>1798</v>
      </c>
      <c r="H834" s="23">
        <v>26840011600011</v>
      </c>
      <c r="I834" s="5" t="s">
        <v>71</v>
      </c>
      <c r="J834" s="5"/>
      <c r="K834" s="5"/>
      <c r="L834" s="53">
        <f>VLOOKUP(H834,Feuil1!A2:Q837,5,TRUE)</f>
        <v>1050</v>
      </c>
      <c r="M834" s="5">
        <f>VLOOKUP(H834,Feuil1!A2:Q837,6,TRUE)</f>
        <v>1006</v>
      </c>
      <c r="N834" s="49">
        <f>VLOOKUP(H834,Feuil1!A2:Q837,7,TRUE)</f>
        <v>0.95809999999999995</v>
      </c>
      <c r="O834" s="7" t="str">
        <f>VLOOKUP(H834,Feuil1!A2:Q837,4,TRUE)</f>
        <v>1</v>
      </c>
      <c r="P834" s="7">
        <v>1266</v>
      </c>
      <c r="Q834" s="7">
        <v>913</v>
      </c>
      <c r="R834" s="49">
        <f>VLOOKUP(H834,'Relevé T2_2019'!A2:G835,7,TRUE)</f>
        <v>0.81340000000000001</v>
      </c>
      <c r="S834" s="8">
        <v>0.72116903633491303</v>
      </c>
      <c r="T834" s="8">
        <f>VLOOKUP(H834,'Relevé T4_2018'!A2:G835,7,TRUE)</f>
        <v>0.74611801242235998</v>
      </c>
      <c r="U834" s="8">
        <f>(S834-T834)</f>
        <v>-2.494897608744695E-2</v>
      </c>
      <c r="V834" s="8">
        <f t="shared" si="37"/>
        <v>0.21198198757763997</v>
      </c>
      <c r="W834" s="7">
        <v>807</v>
      </c>
      <c r="X834" s="7">
        <f>VLOOKUP(H834,'Relevé T2_2019'!A2:L837,11,TRUE)</f>
        <v>620</v>
      </c>
      <c r="Y834" s="60">
        <f>VLOOKUP(H834,Feuil1!A2:Q837,11,TRUE)</f>
        <v>620</v>
      </c>
      <c r="Z834" s="60">
        <f t="shared" si="38"/>
        <v>2047</v>
      </c>
      <c r="AA834" s="14">
        <v>-0.116100766703176</v>
      </c>
      <c r="AB834" s="14">
        <f>VLOOKUP(H834,'Relevé T2_2019'!A2:L837,12,TRUE)</f>
        <v>-0.38674579619999999</v>
      </c>
      <c r="AC834" s="56">
        <f>VLOOKUP(H834,Feuil1!A2:Q837,12,TRUE)</f>
        <v>-0.38369781312127199</v>
      </c>
    </row>
    <row r="835" spans="1:29" ht="27.6" x14ac:dyDescent="0.25">
      <c r="A835" s="5" t="s">
        <v>51</v>
      </c>
      <c r="B835" s="5" t="str">
        <f>VLOOKUP(C835,'Correspondance DEP_REGION'!1:102,2,FALSE)</f>
        <v>PROVENCE-ALPES-COTE D'AZUR</v>
      </c>
      <c r="C835" s="5" t="s">
        <v>1788</v>
      </c>
      <c r="D835" s="6" t="s">
        <v>1789</v>
      </c>
      <c r="E835" s="6" t="s">
        <v>1793</v>
      </c>
      <c r="F835" s="6" t="s">
        <v>1794</v>
      </c>
      <c r="G835" s="5" t="s">
        <v>1795</v>
      </c>
      <c r="H835" s="23">
        <v>26840009000018</v>
      </c>
      <c r="I835" s="5" t="s">
        <v>18</v>
      </c>
      <c r="J835" s="5" t="s">
        <v>19</v>
      </c>
      <c r="K835" s="5"/>
      <c r="L835" s="53">
        <f>VLOOKUP(H835,Feuil1!A2:Q837,5,TRUE)</f>
        <v>5440</v>
      </c>
      <c r="M835" s="5">
        <f>VLOOKUP(H835,Feuil1!A2:Q837,6,TRUE)</f>
        <v>4723</v>
      </c>
      <c r="N835" s="49">
        <f>VLOOKUP(H835,Feuil1!A2:Q837,7,TRUE)</f>
        <v>0.86819999999999997</v>
      </c>
      <c r="O835" s="7" t="str">
        <f>VLOOKUP(H835,Feuil1!A2:Q837,4,TRUE)</f>
        <v>1</v>
      </c>
      <c r="P835" s="7">
        <v>3255</v>
      </c>
      <c r="Q835" s="7">
        <v>230</v>
      </c>
      <c r="R835" s="49">
        <f>VLOOKUP(H835,'Relevé T2_2019'!A2:G835,7,TRUE)</f>
        <v>0.83560000000000001</v>
      </c>
      <c r="S835" s="8">
        <v>7.0660522273425494E-2</v>
      </c>
      <c r="T835" s="8">
        <f>VLOOKUP(H835,'Relevé T4_2018'!A2:G835,7,TRUE)</f>
        <v>4.6182266009852204E-4</v>
      </c>
      <c r="U835" s="8">
        <f>(S835-T835)</f>
        <v>7.0198699613326976E-2</v>
      </c>
      <c r="V835" s="8">
        <f>(N835-T835)</f>
        <v>0.86773817733990144</v>
      </c>
      <c r="W835" s="7">
        <v>2703</v>
      </c>
      <c r="X835" s="7">
        <f>VLOOKUP(H835,'Relevé T2_2019'!A2:L837,11,TRUE)</f>
        <v>2208</v>
      </c>
      <c r="Y835" s="60">
        <f>VLOOKUP(H835,Feuil1!A2:Q837,11,TRUE)</f>
        <v>2303</v>
      </c>
      <c r="Z835" s="60">
        <f>SUM(W835:Y835)</f>
        <v>7214</v>
      </c>
      <c r="AA835" s="14">
        <v>10.752173913043499</v>
      </c>
      <c r="AB835" s="14">
        <f>VLOOKUP(H835,'Relevé T2_2019'!A2:L837,12,TRUE)</f>
        <v>-0.48350877190000002</v>
      </c>
      <c r="AC835" s="56">
        <f>VLOOKUP(H835,Feuil1!A2:Q837,12,TRUE)</f>
        <v>-0.51238619521490603</v>
      </c>
    </row>
    <row r="836" spans="1:29" ht="27.6" x14ac:dyDescent="0.25">
      <c r="H836" s="4" t="s">
        <v>65</v>
      </c>
      <c r="I836" s="4">
        <f>COUNTIF(I1:I832,"MEDIANE")</f>
        <v>119</v>
      </c>
      <c r="J836" s="4">
        <f>COUNTIFS(I1:I832,"MEDIANE",J1:J832,"EPS NOTRE")</f>
        <v>28</v>
      </c>
      <c r="M836" s="5"/>
      <c r="S836" s="10" t="s">
        <v>1978</v>
      </c>
      <c r="T836" s="8"/>
      <c r="U836" s="10" t="s">
        <v>1978</v>
      </c>
      <c r="W836" s="9">
        <v>1322867</v>
      </c>
      <c r="X836" s="9">
        <v>1322867</v>
      </c>
    </row>
    <row r="837" spans="1:29" ht="27.6" x14ac:dyDescent="0.25">
      <c r="H837" s="4" t="s">
        <v>71</v>
      </c>
      <c r="I837" s="4">
        <f>COUNTIF(I1:I832,"BERGER LEVRAULT DIS")</f>
        <v>99</v>
      </c>
      <c r="J837" s="4">
        <f>COUNTIFS(I3:I836,"BERGER LEVRAULT DIS",J3:J836,"EPS NOTRE")</f>
        <v>20</v>
      </c>
      <c r="S837" s="10" t="s">
        <v>1979</v>
      </c>
      <c r="U837" s="10" t="s">
        <v>1979</v>
      </c>
      <c r="W837" s="11">
        <f>(W838/W836)-1</f>
        <v>0.48470178785924811</v>
      </c>
      <c r="X837" s="11">
        <f>(X838/X836)-1</f>
        <v>0.30515085794717089</v>
      </c>
      <c r="Y837" s="11"/>
      <c r="Z837" s="11"/>
    </row>
    <row r="838" spans="1:29" x14ac:dyDescent="0.25">
      <c r="H838" s="4" t="s">
        <v>50</v>
      </c>
      <c r="I838" s="4">
        <f>COUNTIF(I4:I837,"MIPIH")</f>
        <v>219</v>
      </c>
      <c r="J838" s="4">
        <f>COUNTIFS(I4:I837,"MIPIH",J4:J837,"EPS NOTRE")</f>
        <v>179</v>
      </c>
      <c r="W838" s="9">
        <f>SUM(W2:W835)</f>
        <v>1964063</v>
      </c>
      <c r="X838" s="9">
        <f>SUM(X2:X835)</f>
        <v>1726541</v>
      </c>
    </row>
    <row r="839" spans="1:29" x14ac:dyDescent="0.25">
      <c r="H839" s="4" t="s">
        <v>38</v>
      </c>
      <c r="I839" s="4">
        <f>COUNTIF(I4:I837,"CPAGE")</f>
        <v>158</v>
      </c>
      <c r="J839" s="4">
        <f>COUNTIFS(I5:I838,"CPAGE",J5:J838,"EPS NOTRE")</f>
        <v>102</v>
      </c>
    </row>
    <row r="840" spans="1:29" x14ac:dyDescent="0.25">
      <c r="H840" s="4" t="s">
        <v>18</v>
      </c>
      <c r="I840" s="4">
        <f>COUNTIF(I4:I837,"MacKesson")</f>
        <v>84</v>
      </c>
      <c r="J840" s="4">
        <f>COUNTIFS(I4:I837,"MacKesson",J4:J837,"EPS NOTRE")</f>
        <v>73</v>
      </c>
    </row>
    <row r="841" spans="1:29" x14ac:dyDescent="0.25">
      <c r="H841" s="4" t="s">
        <v>57</v>
      </c>
      <c r="I841" s="4">
        <f>COUNTIF(I2:I835,"AGFA")</f>
        <v>140</v>
      </c>
      <c r="J841" s="4">
        <f>COUNTIFS(I7:I840,"AGFA",J7:J840,"EPS NOTRE")</f>
        <v>92</v>
      </c>
      <c r="T841" s="54"/>
    </row>
    <row r="842" spans="1:29" x14ac:dyDescent="0.25">
      <c r="H842" s="4" t="s">
        <v>1504</v>
      </c>
      <c r="I842" s="4">
        <f>COUNTIF(I2:I835,"SAGAH")</f>
        <v>5</v>
      </c>
      <c r="J842" s="4">
        <f>COUNTIFS(I8:I841,"SAGAH",J8:J841,"EPS NOTRE")</f>
        <v>4</v>
      </c>
    </row>
  </sheetData>
  <hyperlinks>
    <hyperlink ref="L2" r:id="rId1" display="19T3_Indice remat EPS_V1.xlsx"/>
    <hyperlink ref="L3:L835" r:id="rId2" display="19T3_Indice remat EPS_V1.xlsx"/>
  </hyperlinks>
  <pageMargins left="0" right="0" top="0.39370078740157483" bottom="0.39370078740157483" header="0" footer="0"/>
  <pageSetup paperSize="9" fitToWidth="0" fitToHeight="0" pageOrder="overThenDown" orientation="portrait" r:id="rId3"/>
  <headerFooter>
    <oddHeader>&amp;C&amp;A</oddHeader>
    <oddFooter>&amp;CPage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7"/>
  <sheetViews>
    <sheetView topLeftCell="G797" workbookViewId="0">
      <selection activeCell="L164" sqref="L164"/>
    </sheetView>
  </sheetViews>
  <sheetFormatPr baseColWidth="10" defaultColWidth="32" defaultRowHeight="13.8" x14ac:dyDescent="0.25"/>
  <cols>
    <col min="1" max="1" width="32" style="55"/>
  </cols>
  <sheetData>
    <row r="1" spans="1:12" x14ac:dyDescent="0.25">
      <c r="A1" s="55" t="s">
        <v>6</v>
      </c>
      <c r="B1" t="s">
        <v>2002</v>
      </c>
      <c r="C1" t="s">
        <v>2003</v>
      </c>
      <c r="D1" t="s">
        <v>2004</v>
      </c>
      <c r="E1" t="s">
        <v>2005</v>
      </c>
      <c r="F1" t="s">
        <v>2006</v>
      </c>
      <c r="G1" t="s">
        <v>2007</v>
      </c>
      <c r="H1" t="s">
        <v>7</v>
      </c>
      <c r="I1" t="s">
        <v>1977</v>
      </c>
      <c r="J1" t="s">
        <v>9</v>
      </c>
      <c r="K1" t="s">
        <v>2008</v>
      </c>
      <c r="L1" t="s">
        <v>2009</v>
      </c>
    </row>
    <row r="2" spans="1:12" x14ac:dyDescent="0.25">
      <c r="A2" s="55">
        <v>13000579600011</v>
      </c>
      <c r="B2" t="s">
        <v>2028</v>
      </c>
      <c r="C2" t="s">
        <v>2019</v>
      </c>
      <c r="D2" t="s">
        <v>2020</v>
      </c>
      <c r="E2">
        <v>68</v>
      </c>
      <c r="F2">
        <v>0</v>
      </c>
      <c r="G2">
        <v>0</v>
      </c>
      <c r="H2" t="s">
        <v>2011</v>
      </c>
      <c r="K2">
        <v>10</v>
      </c>
      <c r="L2">
        <v>10</v>
      </c>
    </row>
    <row r="3" spans="1:12" x14ac:dyDescent="0.25">
      <c r="A3" s="55">
        <v>13001561300016</v>
      </c>
      <c r="B3" t="s">
        <v>2028</v>
      </c>
      <c r="C3" t="s">
        <v>2019</v>
      </c>
      <c r="D3" t="s">
        <v>2019</v>
      </c>
      <c r="E3">
        <v>1408</v>
      </c>
      <c r="F3">
        <v>1366</v>
      </c>
      <c r="G3">
        <v>0.97019999999999995</v>
      </c>
      <c r="H3" t="s">
        <v>38</v>
      </c>
      <c r="I3" t="s">
        <v>1977</v>
      </c>
      <c r="K3">
        <v>478</v>
      </c>
      <c r="L3">
        <v>-0.65007320644216704</v>
      </c>
    </row>
    <row r="4" spans="1:12" x14ac:dyDescent="0.25">
      <c r="A4" s="55">
        <v>18003601400017</v>
      </c>
      <c r="B4" t="s">
        <v>2028</v>
      </c>
      <c r="C4" t="s">
        <v>2019</v>
      </c>
      <c r="D4" t="s">
        <v>2020</v>
      </c>
      <c r="E4">
        <v>4557</v>
      </c>
      <c r="F4">
        <v>0</v>
      </c>
      <c r="G4">
        <v>0</v>
      </c>
      <c r="H4" t="s">
        <v>2011</v>
      </c>
      <c r="I4" t="s">
        <v>1977</v>
      </c>
      <c r="K4">
        <v>1867</v>
      </c>
      <c r="L4">
        <v>1867</v>
      </c>
    </row>
    <row r="5" spans="1:12" x14ac:dyDescent="0.25">
      <c r="A5" s="55">
        <v>20000297000016</v>
      </c>
      <c r="B5" t="s">
        <v>2028</v>
      </c>
      <c r="C5" t="s">
        <v>2019</v>
      </c>
      <c r="D5" t="s">
        <v>2019</v>
      </c>
      <c r="E5">
        <v>8002</v>
      </c>
      <c r="F5">
        <v>7483</v>
      </c>
      <c r="G5">
        <v>0.93510000000000004</v>
      </c>
      <c r="H5" t="s">
        <v>2011</v>
      </c>
      <c r="I5" t="s">
        <v>1977</v>
      </c>
      <c r="J5" t="s">
        <v>9</v>
      </c>
      <c r="K5">
        <v>4378</v>
      </c>
      <c r="L5">
        <v>-0.414940531872244</v>
      </c>
    </row>
    <row r="6" spans="1:12" x14ac:dyDescent="0.25">
      <c r="A6" s="55">
        <v>20001120300011</v>
      </c>
      <c r="B6" t="s">
        <v>2028</v>
      </c>
      <c r="C6" t="s">
        <v>2019</v>
      </c>
      <c r="D6" t="s">
        <v>2020</v>
      </c>
      <c r="E6">
        <v>9236</v>
      </c>
      <c r="F6">
        <v>28</v>
      </c>
      <c r="G6">
        <v>3.0000000000000001E-3</v>
      </c>
      <c r="H6" t="s">
        <v>38</v>
      </c>
      <c r="I6" t="s">
        <v>1977</v>
      </c>
      <c r="J6" t="s">
        <v>9</v>
      </c>
      <c r="K6">
        <v>5413</v>
      </c>
      <c r="L6">
        <v>192.32142857142901</v>
      </c>
    </row>
    <row r="7" spans="1:12" x14ac:dyDescent="0.25">
      <c r="A7" s="55">
        <v>20001123700019</v>
      </c>
      <c r="B7" t="s">
        <v>2028</v>
      </c>
      <c r="C7" t="s">
        <v>2019</v>
      </c>
      <c r="D7" t="s">
        <v>2020</v>
      </c>
      <c r="E7">
        <v>1675</v>
      </c>
      <c r="F7">
        <v>926</v>
      </c>
      <c r="G7">
        <v>0.55279999999999996</v>
      </c>
      <c r="H7" t="s">
        <v>38</v>
      </c>
      <c r="I7" t="s">
        <v>1977</v>
      </c>
      <c r="K7">
        <v>1292</v>
      </c>
      <c r="L7">
        <v>0.39524838012959002</v>
      </c>
    </row>
    <row r="8" spans="1:12" x14ac:dyDescent="0.25">
      <c r="A8" s="55">
        <v>20001124500012</v>
      </c>
      <c r="B8" t="s">
        <v>2028</v>
      </c>
      <c r="C8" t="s">
        <v>2019</v>
      </c>
      <c r="D8" t="s">
        <v>2019</v>
      </c>
      <c r="E8">
        <v>1120</v>
      </c>
      <c r="F8">
        <v>1084</v>
      </c>
      <c r="G8">
        <v>0.96789999999999998</v>
      </c>
      <c r="H8" t="s">
        <v>57</v>
      </c>
      <c r="I8" t="s">
        <v>1977</v>
      </c>
      <c r="K8">
        <v>682</v>
      </c>
      <c r="L8">
        <v>-0.37084870848708501</v>
      </c>
    </row>
    <row r="9" spans="1:12" x14ac:dyDescent="0.25">
      <c r="A9" s="55">
        <v>20001138500016</v>
      </c>
      <c r="B9" t="s">
        <v>2028</v>
      </c>
      <c r="C9" t="s">
        <v>2019</v>
      </c>
      <c r="D9" t="s">
        <v>2019</v>
      </c>
      <c r="E9">
        <v>5542</v>
      </c>
      <c r="F9">
        <v>5470</v>
      </c>
      <c r="G9">
        <v>0.98699999999999999</v>
      </c>
      <c r="H9" t="s">
        <v>57</v>
      </c>
      <c r="I9" t="s">
        <v>1977</v>
      </c>
      <c r="K9">
        <v>3163</v>
      </c>
      <c r="L9">
        <v>-0.42175502742230297</v>
      </c>
    </row>
    <row r="10" spans="1:12" x14ac:dyDescent="0.25">
      <c r="A10" s="55">
        <v>20001167400013</v>
      </c>
      <c r="B10" t="s">
        <v>2028</v>
      </c>
      <c r="C10" t="s">
        <v>2019</v>
      </c>
      <c r="D10" t="s">
        <v>2019</v>
      </c>
      <c r="E10">
        <v>1357</v>
      </c>
      <c r="F10">
        <v>1356</v>
      </c>
      <c r="G10">
        <v>0.99929999999999997</v>
      </c>
      <c r="H10" t="s">
        <v>65</v>
      </c>
      <c r="K10">
        <v>772</v>
      </c>
      <c r="L10">
        <v>-0.43067846607669602</v>
      </c>
    </row>
    <row r="11" spans="1:12" x14ac:dyDescent="0.25">
      <c r="A11" s="55">
        <v>20001197100013</v>
      </c>
      <c r="B11" t="s">
        <v>2028</v>
      </c>
      <c r="C11" t="s">
        <v>2019</v>
      </c>
      <c r="D11" t="s">
        <v>2019</v>
      </c>
      <c r="E11">
        <v>652</v>
      </c>
      <c r="F11">
        <v>621</v>
      </c>
      <c r="G11">
        <v>0.95250000000000001</v>
      </c>
      <c r="H11" t="s">
        <v>71</v>
      </c>
      <c r="K11">
        <v>209</v>
      </c>
      <c r="L11">
        <v>-0.66344605475040297</v>
      </c>
    </row>
    <row r="12" spans="1:12" x14ac:dyDescent="0.25">
      <c r="A12" s="55">
        <v>20001324100019</v>
      </c>
      <c r="B12" t="s">
        <v>2028</v>
      </c>
      <c r="C12" t="s">
        <v>2019</v>
      </c>
      <c r="D12" t="s">
        <v>2019</v>
      </c>
      <c r="E12">
        <v>1413</v>
      </c>
      <c r="F12">
        <v>1389</v>
      </c>
      <c r="G12">
        <v>0.98299999999999998</v>
      </c>
      <c r="H12" t="s">
        <v>65</v>
      </c>
      <c r="K12">
        <v>824</v>
      </c>
      <c r="L12">
        <v>-0.40676745860331198</v>
      </c>
    </row>
    <row r="13" spans="1:12" x14ac:dyDescent="0.25">
      <c r="A13" s="55">
        <v>20001798600015</v>
      </c>
      <c r="B13" t="s">
        <v>2028</v>
      </c>
      <c r="C13" t="s">
        <v>2019</v>
      </c>
      <c r="D13" t="s">
        <v>2019</v>
      </c>
      <c r="E13">
        <v>1622</v>
      </c>
      <c r="F13">
        <v>1619</v>
      </c>
      <c r="G13">
        <v>0.99819999999999998</v>
      </c>
      <c r="H13" t="s">
        <v>38</v>
      </c>
      <c r="I13" t="s">
        <v>1977</v>
      </c>
      <c r="K13">
        <v>1652</v>
      </c>
      <c r="L13">
        <v>2.0382952439777599E-2</v>
      </c>
    </row>
    <row r="14" spans="1:12" x14ac:dyDescent="0.25">
      <c r="A14" s="55">
        <v>20001803400013</v>
      </c>
      <c r="B14" t="s">
        <v>2028</v>
      </c>
      <c r="C14" t="s">
        <v>2019</v>
      </c>
      <c r="D14" t="s">
        <v>2020</v>
      </c>
      <c r="E14">
        <v>5297</v>
      </c>
      <c r="F14">
        <v>3</v>
      </c>
      <c r="G14">
        <v>5.9999999999999995E-4</v>
      </c>
      <c r="H14" t="s">
        <v>2011</v>
      </c>
      <c r="I14" t="s">
        <v>1977</v>
      </c>
      <c r="J14" t="s">
        <v>9</v>
      </c>
      <c r="K14">
        <v>4378</v>
      </c>
      <c r="L14">
        <v>1458.3333333333301</v>
      </c>
    </row>
    <row r="15" spans="1:12" x14ac:dyDescent="0.25">
      <c r="A15" s="55">
        <v>20001813300013</v>
      </c>
      <c r="B15" t="s">
        <v>2028</v>
      </c>
      <c r="C15" t="s">
        <v>2019</v>
      </c>
      <c r="D15" t="s">
        <v>2019</v>
      </c>
      <c r="E15">
        <v>1811</v>
      </c>
      <c r="F15">
        <v>1809</v>
      </c>
      <c r="G15">
        <v>0.99890000000000001</v>
      </c>
      <c r="H15" t="s">
        <v>50</v>
      </c>
      <c r="I15" t="s">
        <v>1977</v>
      </c>
      <c r="K15">
        <v>626</v>
      </c>
      <c r="L15">
        <v>-0.65395245992260898</v>
      </c>
    </row>
    <row r="16" spans="1:12" x14ac:dyDescent="0.25">
      <c r="A16" s="55">
        <v>20001870300104</v>
      </c>
      <c r="B16" t="s">
        <v>2028</v>
      </c>
      <c r="C16" t="s">
        <v>2019</v>
      </c>
      <c r="D16" t="s">
        <v>2019</v>
      </c>
      <c r="E16">
        <v>3423</v>
      </c>
      <c r="F16">
        <v>2792</v>
      </c>
      <c r="G16">
        <v>0.81569999999999998</v>
      </c>
      <c r="H16" t="s">
        <v>2011</v>
      </c>
      <c r="I16" t="s">
        <v>1977</v>
      </c>
      <c r="K16">
        <v>1170</v>
      </c>
      <c r="L16">
        <v>-0.58094555873925502</v>
      </c>
    </row>
    <row r="17" spans="1:12" x14ac:dyDescent="0.25">
      <c r="A17" s="55">
        <v>20002275400010</v>
      </c>
      <c r="B17" t="s">
        <v>2028</v>
      </c>
      <c r="C17" t="s">
        <v>2019</v>
      </c>
      <c r="D17" t="s">
        <v>2019</v>
      </c>
      <c r="E17">
        <v>722</v>
      </c>
      <c r="F17">
        <v>722</v>
      </c>
      <c r="G17">
        <v>1</v>
      </c>
      <c r="H17" t="s">
        <v>71</v>
      </c>
      <c r="I17" t="s">
        <v>1977</v>
      </c>
      <c r="K17">
        <v>462</v>
      </c>
      <c r="L17">
        <v>-0.3601108033241</v>
      </c>
    </row>
    <row r="18" spans="1:12" x14ac:dyDescent="0.25">
      <c r="A18" s="55">
        <v>20002305900013</v>
      </c>
      <c r="B18" t="s">
        <v>2028</v>
      </c>
      <c r="C18" t="s">
        <v>2019</v>
      </c>
      <c r="D18" t="s">
        <v>2019</v>
      </c>
      <c r="E18">
        <v>36866</v>
      </c>
      <c r="F18">
        <v>35402</v>
      </c>
      <c r="G18">
        <v>0.96030000000000004</v>
      </c>
      <c r="H18" t="s">
        <v>2011</v>
      </c>
      <c r="I18" t="s">
        <v>1977</v>
      </c>
      <c r="J18" t="s">
        <v>9</v>
      </c>
      <c r="K18">
        <v>19660</v>
      </c>
      <c r="L18">
        <v>-0.44466414326874198</v>
      </c>
    </row>
    <row r="19" spans="1:12" x14ac:dyDescent="0.25">
      <c r="A19" s="55">
        <v>20002309100016</v>
      </c>
      <c r="B19" t="s">
        <v>2028</v>
      </c>
      <c r="C19" t="s">
        <v>2019</v>
      </c>
      <c r="D19" t="s">
        <v>2019</v>
      </c>
      <c r="E19">
        <v>3733</v>
      </c>
      <c r="F19">
        <v>3731</v>
      </c>
      <c r="G19">
        <v>0.99950000000000006</v>
      </c>
      <c r="H19" t="s">
        <v>50</v>
      </c>
      <c r="I19" t="s">
        <v>1977</v>
      </c>
      <c r="K19">
        <v>1784</v>
      </c>
      <c r="L19">
        <v>-0.521844009648888</v>
      </c>
    </row>
    <row r="20" spans="1:12" x14ac:dyDescent="0.25">
      <c r="A20" s="55">
        <v>20002548400177</v>
      </c>
      <c r="B20" t="s">
        <v>2028</v>
      </c>
      <c r="C20" t="s">
        <v>2019</v>
      </c>
      <c r="D20" t="s">
        <v>2019</v>
      </c>
      <c r="E20">
        <v>68</v>
      </c>
      <c r="F20">
        <v>68</v>
      </c>
      <c r="G20">
        <v>1</v>
      </c>
      <c r="H20" t="s">
        <v>115</v>
      </c>
      <c r="I20" t="s">
        <v>1977</v>
      </c>
      <c r="K20">
        <v>74</v>
      </c>
      <c r="L20">
        <v>8.8235294117646995E-2</v>
      </c>
    </row>
    <row r="21" spans="1:12" x14ac:dyDescent="0.25">
      <c r="A21" s="55">
        <v>20002625000015</v>
      </c>
      <c r="B21" t="s">
        <v>2028</v>
      </c>
      <c r="C21" t="s">
        <v>2019</v>
      </c>
      <c r="D21" t="s">
        <v>2020</v>
      </c>
      <c r="E21">
        <v>5109</v>
      </c>
      <c r="F21">
        <v>4475</v>
      </c>
      <c r="G21">
        <v>0.87590000000000001</v>
      </c>
      <c r="H21" t="s">
        <v>2011</v>
      </c>
      <c r="I21" t="s">
        <v>1977</v>
      </c>
      <c r="K21">
        <v>2524</v>
      </c>
      <c r="L21">
        <v>-0.43597765363128499</v>
      </c>
    </row>
    <row r="22" spans="1:12" x14ac:dyDescent="0.25">
      <c r="A22" s="55">
        <v>20002643300017</v>
      </c>
      <c r="B22" t="s">
        <v>2028</v>
      </c>
      <c r="C22" t="s">
        <v>2019</v>
      </c>
      <c r="D22" t="s">
        <v>2020</v>
      </c>
      <c r="E22">
        <v>3654</v>
      </c>
      <c r="F22">
        <v>2059</v>
      </c>
      <c r="G22">
        <v>0.5635</v>
      </c>
      <c r="H22" t="s">
        <v>38</v>
      </c>
      <c r="I22" t="s">
        <v>1977</v>
      </c>
      <c r="K22">
        <v>2658</v>
      </c>
      <c r="L22">
        <v>0.29091792132103</v>
      </c>
    </row>
    <row r="23" spans="1:12" x14ac:dyDescent="0.25">
      <c r="A23" s="55">
        <v>20002688800012</v>
      </c>
      <c r="B23" t="s">
        <v>2028</v>
      </c>
      <c r="C23" t="s">
        <v>2019</v>
      </c>
      <c r="D23" t="s">
        <v>2019</v>
      </c>
      <c r="E23">
        <v>1788</v>
      </c>
      <c r="F23">
        <v>1772</v>
      </c>
      <c r="G23">
        <v>0.99109999999999998</v>
      </c>
      <c r="H23" t="s">
        <v>38</v>
      </c>
      <c r="I23" t="s">
        <v>1977</v>
      </c>
      <c r="K23">
        <v>1443</v>
      </c>
      <c r="L23">
        <v>-0.185665914221219</v>
      </c>
    </row>
    <row r="24" spans="1:12" x14ac:dyDescent="0.25">
      <c r="A24" s="55">
        <v>20002709200010</v>
      </c>
      <c r="B24" t="s">
        <v>2028</v>
      </c>
      <c r="C24" t="s">
        <v>2019</v>
      </c>
      <c r="D24" t="s">
        <v>2019</v>
      </c>
      <c r="E24">
        <v>4112</v>
      </c>
      <c r="F24">
        <v>3990</v>
      </c>
      <c r="G24">
        <v>0.97030000000000005</v>
      </c>
      <c r="H24" t="s">
        <v>57</v>
      </c>
      <c r="I24" t="s">
        <v>1977</v>
      </c>
      <c r="J24" t="s">
        <v>9</v>
      </c>
      <c r="K24">
        <v>2307</v>
      </c>
      <c r="L24">
        <v>-0.42180451127819601</v>
      </c>
    </row>
    <row r="25" spans="1:12" x14ac:dyDescent="0.25">
      <c r="A25" s="55">
        <v>20002723300010</v>
      </c>
      <c r="B25" t="s">
        <v>2028</v>
      </c>
      <c r="C25" t="s">
        <v>2019</v>
      </c>
      <c r="D25" t="s">
        <v>2019</v>
      </c>
      <c r="E25">
        <v>2737</v>
      </c>
      <c r="F25">
        <v>2729</v>
      </c>
      <c r="G25">
        <v>0.99709999999999999</v>
      </c>
      <c r="H25" t="s">
        <v>38</v>
      </c>
      <c r="I25" t="s">
        <v>1977</v>
      </c>
      <c r="K25">
        <v>1702</v>
      </c>
      <c r="L25">
        <v>-0.37632832539391697</v>
      </c>
    </row>
    <row r="26" spans="1:12" x14ac:dyDescent="0.25">
      <c r="A26" s="55">
        <v>20002802500019</v>
      </c>
      <c r="B26" t="s">
        <v>2028</v>
      </c>
      <c r="C26" t="s">
        <v>2019</v>
      </c>
      <c r="D26" t="s">
        <v>2019</v>
      </c>
      <c r="E26">
        <v>1301</v>
      </c>
      <c r="F26">
        <v>1254</v>
      </c>
      <c r="G26">
        <v>0.96389999999999998</v>
      </c>
      <c r="H26" t="s">
        <v>65</v>
      </c>
      <c r="K26">
        <v>893</v>
      </c>
      <c r="L26">
        <v>-0.28787878787878801</v>
      </c>
    </row>
    <row r="27" spans="1:12" x14ac:dyDescent="0.25">
      <c r="A27" s="55">
        <v>20002932000013</v>
      </c>
      <c r="B27" t="s">
        <v>2028</v>
      </c>
      <c r="C27" t="s">
        <v>2019</v>
      </c>
      <c r="D27" t="s">
        <v>2019</v>
      </c>
      <c r="E27">
        <v>12071</v>
      </c>
      <c r="F27">
        <v>12069</v>
      </c>
      <c r="G27">
        <v>0.99980000000000002</v>
      </c>
      <c r="H27" t="s">
        <v>50</v>
      </c>
      <c r="I27" t="s">
        <v>1977</v>
      </c>
      <c r="K27">
        <v>5547</v>
      </c>
      <c r="L27">
        <v>-0.54039274173502405</v>
      </c>
    </row>
    <row r="28" spans="1:12" x14ac:dyDescent="0.25">
      <c r="A28" s="55">
        <v>20002944500018</v>
      </c>
      <c r="B28" t="s">
        <v>2028</v>
      </c>
      <c r="C28" t="s">
        <v>2019</v>
      </c>
      <c r="D28" t="s">
        <v>2020</v>
      </c>
      <c r="E28">
        <v>7101</v>
      </c>
      <c r="F28">
        <v>7040</v>
      </c>
      <c r="G28">
        <v>0.99139999999999995</v>
      </c>
      <c r="H28" t="s">
        <v>57</v>
      </c>
      <c r="I28" t="s">
        <v>1977</v>
      </c>
      <c r="J28" t="s">
        <v>9</v>
      </c>
      <c r="K28">
        <v>2870</v>
      </c>
      <c r="L28">
        <v>-0.59232954545454497</v>
      </c>
    </row>
    <row r="29" spans="1:12" x14ac:dyDescent="0.25">
      <c r="A29" s="55">
        <v>20002961900018</v>
      </c>
      <c r="B29" t="s">
        <v>2028</v>
      </c>
      <c r="C29" t="s">
        <v>2019</v>
      </c>
      <c r="D29" t="s">
        <v>2019</v>
      </c>
      <c r="E29">
        <v>7113</v>
      </c>
      <c r="F29">
        <v>7108</v>
      </c>
      <c r="G29">
        <v>0.99929999999999997</v>
      </c>
      <c r="H29" t="s">
        <v>50</v>
      </c>
      <c r="I29" t="s">
        <v>1977</v>
      </c>
      <c r="J29" t="s">
        <v>9</v>
      </c>
      <c r="K29">
        <v>5660</v>
      </c>
      <c r="L29">
        <v>-0.20371412492965699</v>
      </c>
    </row>
    <row r="30" spans="1:12" x14ac:dyDescent="0.25">
      <c r="A30" s="55">
        <v>20003001300011</v>
      </c>
      <c r="B30" t="s">
        <v>2028</v>
      </c>
      <c r="C30" t="s">
        <v>2019</v>
      </c>
      <c r="D30" t="s">
        <v>2020</v>
      </c>
      <c r="E30">
        <v>13788</v>
      </c>
      <c r="F30">
        <v>3254</v>
      </c>
      <c r="G30">
        <v>0.23599999999999999</v>
      </c>
      <c r="H30" t="s">
        <v>50</v>
      </c>
      <c r="I30" t="s">
        <v>1977</v>
      </c>
      <c r="J30" t="s">
        <v>9</v>
      </c>
      <c r="K30">
        <v>4528</v>
      </c>
      <c r="L30">
        <v>0.39151813153042397</v>
      </c>
    </row>
    <row r="31" spans="1:12" x14ac:dyDescent="0.25">
      <c r="A31" s="55">
        <v>20003004700019</v>
      </c>
      <c r="B31" t="s">
        <v>2028</v>
      </c>
      <c r="C31" t="s">
        <v>2019</v>
      </c>
      <c r="D31" t="s">
        <v>2019</v>
      </c>
      <c r="E31">
        <v>1913</v>
      </c>
      <c r="F31">
        <v>1876</v>
      </c>
      <c r="G31">
        <v>0.98070000000000002</v>
      </c>
      <c r="H31" t="s">
        <v>57</v>
      </c>
      <c r="K31">
        <v>1214</v>
      </c>
      <c r="L31">
        <v>-0.352878464818763</v>
      </c>
    </row>
    <row r="32" spans="1:12" x14ac:dyDescent="0.25">
      <c r="A32" s="55">
        <v>20003015300015</v>
      </c>
      <c r="B32" t="s">
        <v>2028</v>
      </c>
      <c r="C32" t="s">
        <v>2019</v>
      </c>
      <c r="D32" t="s">
        <v>2019</v>
      </c>
      <c r="E32">
        <v>1714</v>
      </c>
      <c r="F32">
        <v>1714</v>
      </c>
      <c r="G32">
        <v>1</v>
      </c>
      <c r="H32" t="s">
        <v>50</v>
      </c>
      <c r="I32" t="s">
        <v>1977</v>
      </c>
      <c r="K32">
        <v>919</v>
      </c>
      <c r="L32">
        <v>-0.46382730455075799</v>
      </c>
    </row>
    <row r="33" spans="1:12" x14ac:dyDescent="0.25">
      <c r="A33" s="55">
        <v>20003030200018</v>
      </c>
      <c r="B33" t="s">
        <v>2028</v>
      </c>
      <c r="C33" t="s">
        <v>2019</v>
      </c>
      <c r="D33" t="s">
        <v>2020</v>
      </c>
      <c r="E33">
        <v>1518</v>
      </c>
      <c r="F33">
        <v>1516</v>
      </c>
      <c r="G33">
        <v>0.99870000000000003</v>
      </c>
      <c r="H33" t="s">
        <v>71</v>
      </c>
      <c r="I33" t="s">
        <v>1977</v>
      </c>
      <c r="K33">
        <v>1130</v>
      </c>
      <c r="L33">
        <v>-0.25461741424802098</v>
      </c>
    </row>
    <row r="34" spans="1:12" x14ac:dyDescent="0.25">
      <c r="A34" s="55">
        <v>20003041900010</v>
      </c>
      <c r="B34" t="s">
        <v>2028</v>
      </c>
      <c r="C34" t="s">
        <v>2019</v>
      </c>
      <c r="D34" t="s">
        <v>2019</v>
      </c>
      <c r="E34">
        <v>2666</v>
      </c>
      <c r="F34">
        <v>2664</v>
      </c>
      <c r="G34">
        <v>0.99919999999999998</v>
      </c>
      <c r="H34" t="s">
        <v>57</v>
      </c>
      <c r="I34" t="s">
        <v>1977</v>
      </c>
      <c r="K34">
        <v>1526</v>
      </c>
      <c r="L34">
        <v>-0.42717717717717701</v>
      </c>
    </row>
    <row r="35" spans="1:12" x14ac:dyDescent="0.25">
      <c r="A35" s="55">
        <v>20003097100010</v>
      </c>
      <c r="B35" t="s">
        <v>2028</v>
      </c>
      <c r="C35" t="s">
        <v>2019</v>
      </c>
      <c r="D35" t="s">
        <v>2019</v>
      </c>
      <c r="E35">
        <v>786</v>
      </c>
      <c r="F35">
        <v>784</v>
      </c>
      <c r="G35">
        <v>0.99750000000000005</v>
      </c>
      <c r="H35" t="s">
        <v>50</v>
      </c>
      <c r="K35">
        <v>355</v>
      </c>
      <c r="L35">
        <v>-0.54719387755102</v>
      </c>
    </row>
    <row r="36" spans="1:12" x14ac:dyDescent="0.25">
      <c r="A36" s="55">
        <v>20003106000011</v>
      </c>
      <c r="B36" t="s">
        <v>2028</v>
      </c>
      <c r="C36" t="s">
        <v>2019</v>
      </c>
      <c r="D36" t="s">
        <v>2019</v>
      </c>
      <c r="E36">
        <v>846</v>
      </c>
      <c r="F36">
        <v>14</v>
      </c>
      <c r="G36">
        <v>1.6500000000000001E-2</v>
      </c>
      <c r="H36" t="s">
        <v>57</v>
      </c>
      <c r="I36" t="s">
        <v>1977</v>
      </c>
      <c r="K36">
        <v>363</v>
      </c>
      <c r="L36">
        <v>24.928571428571399</v>
      </c>
    </row>
    <row r="37" spans="1:12" x14ac:dyDescent="0.25">
      <c r="A37" s="55">
        <v>20003308200013</v>
      </c>
      <c r="B37" t="s">
        <v>2028</v>
      </c>
      <c r="C37" t="s">
        <v>2019</v>
      </c>
      <c r="D37" t="s">
        <v>2020</v>
      </c>
      <c r="E37">
        <v>4601</v>
      </c>
      <c r="F37">
        <v>4573</v>
      </c>
      <c r="G37">
        <v>0.99390000000000001</v>
      </c>
      <c r="H37" t="s">
        <v>38</v>
      </c>
      <c r="I37" t="s">
        <v>1977</v>
      </c>
      <c r="K37">
        <v>3200</v>
      </c>
      <c r="L37">
        <v>-0.30024054231357999</v>
      </c>
    </row>
    <row r="38" spans="1:12" x14ac:dyDescent="0.25">
      <c r="A38" s="55">
        <v>20003452800014</v>
      </c>
      <c r="B38" t="s">
        <v>2028</v>
      </c>
      <c r="C38" t="s">
        <v>2019</v>
      </c>
      <c r="D38" t="s">
        <v>2019</v>
      </c>
      <c r="E38">
        <v>6112</v>
      </c>
      <c r="F38">
        <v>5259</v>
      </c>
      <c r="G38">
        <v>0.86040000000000005</v>
      </c>
      <c r="H38" t="s">
        <v>2011</v>
      </c>
      <c r="I38" t="s">
        <v>1977</v>
      </c>
      <c r="K38">
        <v>2781</v>
      </c>
      <c r="L38">
        <v>-0.471192241871078</v>
      </c>
    </row>
    <row r="39" spans="1:12" x14ac:dyDescent="0.25">
      <c r="A39" s="55">
        <v>20003465000016</v>
      </c>
      <c r="B39" t="s">
        <v>2028</v>
      </c>
      <c r="C39" t="s">
        <v>2019</v>
      </c>
      <c r="D39" t="s">
        <v>2019</v>
      </c>
      <c r="E39">
        <v>11182</v>
      </c>
      <c r="F39">
        <v>11181</v>
      </c>
      <c r="G39">
        <v>0.99990000000000001</v>
      </c>
      <c r="H39" t="s">
        <v>50</v>
      </c>
      <c r="I39" t="s">
        <v>1977</v>
      </c>
      <c r="J39" t="s">
        <v>9</v>
      </c>
      <c r="K39">
        <v>5885</v>
      </c>
      <c r="L39">
        <v>-0.47366067435828602</v>
      </c>
    </row>
    <row r="40" spans="1:12" x14ac:dyDescent="0.25">
      <c r="A40" s="55">
        <v>20003476700018</v>
      </c>
      <c r="B40" t="s">
        <v>2028</v>
      </c>
      <c r="C40" t="s">
        <v>2019</v>
      </c>
      <c r="D40" t="s">
        <v>2020</v>
      </c>
      <c r="E40">
        <v>1906</v>
      </c>
      <c r="F40">
        <v>1</v>
      </c>
      <c r="G40">
        <v>5.0000000000000001E-4</v>
      </c>
      <c r="H40" t="s">
        <v>38</v>
      </c>
      <c r="I40" t="s">
        <v>1977</v>
      </c>
      <c r="K40">
        <v>1275</v>
      </c>
      <c r="L40">
        <v>1274</v>
      </c>
    </row>
    <row r="41" spans="1:12" x14ac:dyDescent="0.25">
      <c r="A41" s="55">
        <v>20003493200018</v>
      </c>
      <c r="B41" t="s">
        <v>2028</v>
      </c>
      <c r="C41" t="s">
        <v>2019</v>
      </c>
      <c r="D41" t="s">
        <v>2020</v>
      </c>
      <c r="E41">
        <v>4830</v>
      </c>
      <c r="F41">
        <v>4446</v>
      </c>
      <c r="G41">
        <v>0.92049999999999998</v>
      </c>
      <c r="H41" t="s">
        <v>57</v>
      </c>
      <c r="I41" t="s">
        <v>1977</v>
      </c>
      <c r="K41">
        <v>2902</v>
      </c>
      <c r="L41">
        <v>-0.34727845254160999</v>
      </c>
    </row>
    <row r="42" spans="1:12" x14ac:dyDescent="0.25">
      <c r="A42" s="55">
        <v>20003523600013</v>
      </c>
      <c r="B42" t="s">
        <v>2028</v>
      </c>
      <c r="C42" t="s">
        <v>2019</v>
      </c>
      <c r="D42" t="s">
        <v>2020</v>
      </c>
      <c r="E42">
        <v>1933</v>
      </c>
      <c r="F42">
        <v>504</v>
      </c>
      <c r="G42">
        <v>0.26069999999999999</v>
      </c>
      <c r="H42" t="s">
        <v>50</v>
      </c>
      <c r="I42" t="s">
        <v>1977</v>
      </c>
      <c r="K42">
        <v>1178</v>
      </c>
      <c r="L42">
        <v>1.3373015873015901</v>
      </c>
    </row>
    <row r="43" spans="1:12" x14ac:dyDescent="0.25">
      <c r="A43" s="55">
        <v>20003754700011</v>
      </c>
      <c r="B43" t="s">
        <v>2028</v>
      </c>
      <c r="C43" t="s">
        <v>2019</v>
      </c>
      <c r="D43" t="s">
        <v>2019</v>
      </c>
      <c r="E43">
        <v>2705</v>
      </c>
      <c r="F43">
        <v>492</v>
      </c>
      <c r="G43">
        <v>0.18190000000000001</v>
      </c>
      <c r="H43" t="s">
        <v>50</v>
      </c>
      <c r="K43">
        <v>879</v>
      </c>
      <c r="L43">
        <v>0.78658536585365901</v>
      </c>
    </row>
    <row r="44" spans="1:12" x14ac:dyDescent="0.25">
      <c r="A44" s="55">
        <v>20003978200012</v>
      </c>
      <c r="B44" t="s">
        <v>2028</v>
      </c>
      <c r="C44" t="s">
        <v>2019</v>
      </c>
      <c r="D44" t="s">
        <v>2019</v>
      </c>
      <c r="E44">
        <v>5404</v>
      </c>
      <c r="F44">
        <v>4778</v>
      </c>
      <c r="G44">
        <v>0.88419999999999999</v>
      </c>
      <c r="H44" t="s">
        <v>2011</v>
      </c>
      <c r="I44" t="s">
        <v>1977</v>
      </c>
      <c r="J44" t="s">
        <v>9</v>
      </c>
      <c r="K44">
        <v>3714</v>
      </c>
      <c r="L44">
        <v>-0.22268731686898299</v>
      </c>
    </row>
    <row r="45" spans="1:12" x14ac:dyDescent="0.25">
      <c r="A45" s="55">
        <v>20004030100018</v>
      </c>
      <c r="B45" t="s">
        <v>2028</v>
      </c>
      <c r="C45" t="s">
        <v>2019</v>
      </c>
      <c r="D45" t="s">
        <v>2019</v>
      </c>
      <c r="E45">
        <v>1467</v>
      </c>
      <c r="F45">
        <v>1396</v>
      </c>
      <c r="G45">
        <v>0.9516</v>
      </c>
      <c r="H45" t="s">
        <v>65</v>
      </c>
      <c r="I45" t="s">
        <v>1977</v>
      </c>
      <c r="K45">
        <v>962</v>
      </c>
      <c r="L45">
        <v>-0.31088825214899701</v>
      </c>
    </row>
    <row r="46" spans="1:12" x14ac:dyDescent="0.25">
      <c r="A46" s="55">
        <v>20004069900015</v>
      </c>
      <c r="B46" t="s">
        <v>2028</v>
      </c>
      <c r="C46" t="s">
        <v>2019</v>
      </c>
      <c r="D46" t="s">
        <v>2020</v>
      </c>
      <c r="E46">
        <v>5057</v>
      </c>
      <c r="F46">
        <v>0</v>
      </c>
      <c r="G46">
        <v>0</v>
      </c>
      <c r="H46" t="s">
        <v>2011</v>
      </c>
      <c r="I46" t="s">
        <v>1977</v>
      </c>
      <c r="K46">
        <v>2387</v>
      </c>
      <c r="L46">
        <v>2387</v>
      </c>
    </row>
    <row r="47" spans="1:12" x14ac:dyDescent="0.25">
      <c r="A47" s="55">
        <v>20004216600013</v>
      </c>
      <c r="B47" t="s">
        <v>2028</v>
      </c>
      <c r="C47" t="s">
        <v>2019</v>
      </c>
      <c r="D47" t="s">
        <v>2020</v>
      </c>
      <c r="E47">
        <v>30452</v>
      </c>
      <c r="F47">
        <v>22658</v>
      </c>
      <c r="G47">
        <v>0.74409999999999998</v>
      </c>
      <c r="H47" t="s">
        <v>2011</v>
      </c>
      <c r="I47" t="s">
        <v>1977</v>
      </c>
      <c r="J47" t="s">
        <v>9</v>
      </c>
      <c r="K47">
        <v>20454</v>
      </c>
      <c r="L47">
        <v>-9.7272486538970804E-2</v>
      </c>
    </row>
    <row r="48" spans="1:12" x14ac:dyDescent="0.25">
      <c r="A48" s="55">
        <v>20004497200012</v>
      </c>
      <c r="B48" t="s">
        <v>2028</v>
      </c>
      <c r="C48" t="s">
        <v>2019</v>
      </c>
      <c r="D48" t="s">
        <v>2019</v>
      </c>
      <c r="E48">
        <v>3845</v>
      </c>
      <c r="F48">
        <v>3471</v>
      </c>
      <c r="G48">
        <v>0.90269999999999995</v>
      </c>
      <c r="H48" t="s">
        <v>71</v>
      </c>
      <c r="I48" t="s">
        <v>1977</v>
      </c>
      <c r="K48">
        <v>1655</v>
      </c>
      <c r="L48">
        <v>-0.52319216364160204</v>
      </c>
    </row>
    <row r="49" spans="1:12" x14ac:dyDescent="0.25">
      <c r="A49" s="55">
        <v>20004698500012</v>
      </c>
      <c r="B49" t="s">
        <v>2028</v>
      </c>
      <c r="C49" t="s">
        <v>2019</v>
      </c>
      <c r="D49" t="s">
        <v>2020</v>
      </c>
      <c r="E49">
        <v>20256</v>
      </c>
      <c r="F49">
        <v>832</v>
      </c>
      <c r="G49">
        <v>4.1099999999999998E-2</v>
      </c>
      <c r="H49" t="s">
        <v>50</v>
      </c>
      <c r="I49" t="s">
        <v>1977</v>
      </c>
      <c r="J49" t="s">
        <v>9</v>
      </c>
      <c r="K49">
        <v>8986</v>
      </c>
      <c r="L49">
        <v>9.8004807692307701</v>
      </c>
    </row>
    <row r="50" spans="1:12" x14ac:dyDescent="0.25">
      <c r="A50" s="55">
        <v>20004781900012</v>
      </c>
      <c r="B50" t="s">
        <v>2028</v>
      </c>
      <c r="C50" t="s">
        <v>2019</v>
      </c>
      <c r="D50" t="s">
        <v>2019</v>
      </c>
      <c r="E50">
        <v>3389</v>
      </c>
      <c r="F50">
        <v>3350</v>
      </c>
      <c r="G50">
        <v>0.98850000000000005</v>
      </c>
      <c r="H50" t="s">
        <v>38</v>
      </c>
      <c r="I50" t="s">
        <v>1977</v>
      </c>
      <c r="K50">
        <v>1982</v>
      </c>
      <c r="L50">
        <v>-0.40835820895522401</v>
      </c>
    </row>
    <row r="51" spans="1:12" x14ac:dyDescent="0.25">
      <c r="A51" s="55">
        <v>20004782700015</v>
      </c>
      <c r="B51" t="s">
        <v>2028</v>
      </c>
      <c r="C51" t="s">
        <v>2019</v>
      </c>
      <c r="D51" t="s">
        <v>2020</v>
      </c>
      <c r="E51">
        <v>5840</v>
      </c>
      <c r="F51">
        <v>3</v>
      </c>
      <c r="G51">
        <v>5.0000000000000001E-4</v>
      </c>
      <c r="H51" t="s">
        <v>2011</v>
      </c>
      <c r="I51" t="s">
        <v>1977</v>
      </c>
      <c r="J51" t="s">
        <v>9</v>
      </c>
      <c r="K51">
        <v>3707</v>
      </c>
      <c r="L51">
        <v>1234.6666666666699</v>
      </c>
    </row>
    <row r="52" spans="1:12" x14ac:dyDescent="0.25">
      <c r="A52" s="55">
        <v>20004783500018</v>
      </c>
      <c r="B52" t="s">
        <v>2028</v>
      </c>
      <c r="C52" t="s">
        <v>2019</v>
      </c>
      <c r="D52" t="s">
        <v>2020</v>
      </c>
      <c r="E52">
        <v>13239</v>
      </c>
      <c r="F52">
        <v>0</v>
      </c>
      <c r="G52">
        <v>0</v>
      </c>
      <c r="H52" t="s">
        <v>2011</v>
      </c>
      <c r="I52" t="s">
        <v>1977</v>
      </c>
      <c r="J52" t="s">
        <v>9</v>
      </c>
      <c r="K52">
        <v>7932</v>
      </c>
      <c r="L52">
        <v>7932</v>
      </c>
    </row>
    <row r="53" spans="1:12" x14ac:dyDescent="0.25">
      <c r="A53" s="55">
        <v>20004866800012</v>
      </c>
      <c r="B53" t="s">
        <v>2028</v>
      </c>
      <c r="C53" t="s">
        <v>2019</v>
      </c>
      <c r="D53" t="s">
        <v>2019</v>
      </c>
      <c r="E53">
        <v>2675</v>
      </c>
      <c r="F53">
        <v>2619</v>
      </c>
      <c r="G53">
        <v>0.97909999999999997</v>
      </c>
      <c r="H53" t="s">
        <v>38</v>
      </c>
      <c r="I53" t="s">
        <v>1977</v>
      </c>
      <c r="K53">
        <v>2553</v>
      </c>
      <c r="L53">
        <v>-2.5200458190148899E-2</v>
      </c>
    </row>
    <row r="54" spans="1:12" x14ac:dyDescent="0.25">
      <c r="A54" s="55">
        <v>20005029200016</v>
      </c>
      <c r="B54" t="s">
        <v>2028</v>
      </c>
      <c r="C54" t="s">
        <v>2019</v>
      </c>
      <c r="D54" t="s">
        <v>2019</v>
      </c>
      <c r="E54">
        <v>15055</v>
      </c>
      <c r="F54">
        <v>15055</v>
      </c>
      <c r="G54">
        <v>1</v>
      </c>
      <c r="H54" t="s">
        <v>50</v>
      </c>
      <c r="I54" t="s">
        <v>1977</v>
      </c>
      <c r="J54" t="s">
        <v>9</v>
      </c>
      <c r="K54">
        <v>8264</v>
      </c>
      <c r="L54">
        <v>-0.45107937562271699</v>
      </c>
    </row>
    <row r="55" spans="1:12" x14ac:dyDescent="0.25">
      <c r="A55" s="55">
        <v>20005038300013</v>
      </c>
      <c r="B55" t="s">
        <v>2028</v>
      </c>
      <c r="C55" t="s">
        <v>2019</v>
      </c>
      <c r="D55" t="s">
        <v>2019</v>
      </c>
      <c r="E55">
        <v>1430</v>
      </c>
      <c r="F55">
        <v>1419</v>
      </c>
      <c r="G55">
        <v>0.99229999999999996</v>
      </c>
      <c r="H55" t="s">
        <v>65</v>
      </c>
      <c r="K55">
        <v>871</v>
      </c>
      <c r="L55">
        <v>-0.38618745595489801</v>
      </c>
    </row>
    <row r="56" spans="1:12" x14ac:dyDescent="0.25">
      <c r="A56" s="55">
        <v>20005274400014</v>
      </c>
      <c r="B56" t="s">
        <v>2028</v>
      </c>
      <c r="C56" t="s">
        <v>2019</v>
      </c>
      <c r="D56" t="s">
        <v>2019</v>
      </c>
      <c r="E56">
        <v>2188</v>
      </c>
      <c r="F56">
        <v>2161</v>
      </c>
      <c r="G56">
        <v>0.98770000000000002</v>
      </c>
      <c r="H56" t="s">
        <v>57</v>
      </c>
      <c r="K56">
        <v>1296</v>
      </c>
      <c r="L56">
        <v>-0.40027764923646503</v>
      </c>
    </row>
    <row r="57" spans="1:12" x14ac:dyDescent="0.25">
      <c r="A57" s="55">
        <v>20005293400011</v>
      </c>
      <c r="B57" t="s">
        <v>2028</v>
      </c>
      <c r="C57" t="s">
        <v>2019</v>
      </c>
      <c r="D57" t="s">
        <v>2019</v>
      </c>
      <c r="E57">
        <v>2462</v>
      </c>
      <c r="F57">
        <v>2462</v>
      </c>
      <c r="G57">
        <v>1</v>
      </c>
      <c r="H57" t="s">
        <v>71</v>
      </c>
      <c r="K57">
        <v>1396</v>
      </c>
      <c r="L57">
        <v>-0.43298131600324902</v>
      </c>
    </row>
    <row r="58" spans="1:12" x14ac:dyDescent="0.25">
      <c r="A58" s="55">
        <v>20005309800014</v>
      </c>
      <c r="B58" t="s">
        <v>2028</v>
      </c>
      <c r="C58" t="s">
        <v>2019</v>
      </c>
      <c r="D58" t="s">
        <v>2019</v>
      </c>
      <c r="E58">
        <v>6692</v>
      </c>
      <c r="F58">
        <v>6692</v>
      </c>
      <c r="G58">
        <v>1</v>
      </c>
      <c r="H58" t="s">
        <v>50</v>
      </c>
      <c r="I58" t="s">
        <v>1977</v>
      </c>
      <c r="J58" t="s">
        <v>9</v>
      </c>
      <c r="K58">
        <v>4278</v>
      </c>
      <c r="L58">
        <v>-0.36072922893006598</v>
      </c>
    </row>
    <row r="59" spans="1:12" x14ac:dyDescent="0.25">
      <c r="A59" s="55">
        <v>20005514300016</v>
      </c>
      <c r="B59" t="s">
        <v>2028</v>
      </c>
      <c r="C59" t="s">
        <v>2019</v>
      </c>
      <c r="D59" t="s">
        <v>2019</v>
      </c>
      <c r="E59">
        <v>1661</v>
      </c>
      <c r="F59">
        <v>1630</v>
      </c>
      <c r="G59">
        <v>0.98129999999999995</v>
      </c>
      <c r="H59" t="s">
        <v>71</v>
      </c>
      <c r="K59">
        <v>782</v>
      </c>
      <c r="L59">
        <v>-0.52024539877300602</v>
      </c>
    </row>
    <row r="60" spans="1:12" x14ac:dyDescent="0.25">
      <c r="A60" s="55">
        <v>20005535800010</v>
      </c>
      <c r="B60" t="s">
        <v>2028</v>
      </c>
      <c r="C60" t="s">
        <v>2019</v>
      </c>
      <c r="D60" t="s">
        <v>2019</v>
      </c>
      <c r="E60">
        <v>20112</v>
      </c>
      <c r="F60">
        <v>20104</v>
      </c>
      <c r="G60">
        <v>0.99960000000000004</v>
      </c>
      <c r="H60" t="s">
        <v>50</v>
      </c>
      <c r="I60" t="s">
        <v>1977</v>
      </c>
      <c r="J60" t="s">
        <v>9</v>
      </c>
      <c r="K60">
        <v>11722</v>
      </c>
      <c r="L60">
        <v>-0.41693195384003201</v>
      </c>
    </row>
    <row r="61" spans="1:12" x14ac:dyDescent="0.25">
      <c r="A61" s="55">
        <v>20005564800014</v>
      </c>
      <c r="B61" t="s">
        <v>2028</v>
      </c>
      <c r="C61" t="s">
        <v>2019</v>
      </c>
      <c r="D61" t="s">
        <v>2020</v>
      </c>
      <c r="E61">
        <v>3696</v>
      </c>
      <c r="F61">
        <v>571</v>
      </c>
      <c r="G61">
        <v>0.1545</v>
      </c>
      <c r="H61" t="s">
        <v>50</v>
      </c>
      <c r="I61" t="s">
        <v>1977</v>
      </c>
      <c r="K61">
        <v>2152</v>
      </c>
      <c r="L61">
        <v>2.7688266199649698</v>
      </c>
    </row>
    <row r="62" spans="1:12" x14ac:dyDescent="0.25">
      <c r="A62" s="55">
        <v>20006345100013</v>
      </c>
      <c r="B62" t="s">
        <v>2028</v>
      </c>
      <c r="C62" t="s">
        <v>2019</v>
      </c>
      <c r="D62" t="s">
        <v>2020</v>
      </c>
      <c r="E62">
        <v>6929</v>
      </c>
      <c r="F62">
        <v>0</v>
      </c>
      <c r="G62">
        <v>0</v>
      </c>
      <c r="H62" t="s">
        <v>38</v>
      </c>
      <c r="I62" t="s">
        <v>1977</v>
      </c>
      <c r="K62">
        <v>4085</v>
      </c>
      <c r="L62">
        <v>4085</v>
      </c>
    </row>
    <row r="63" spans="1:12" x14ac:dyDescent="0.25">
      <c r="A63" s="55">
        <v>20006347700018</v>
      </c>
      <c r="B63" t="s">
        <v>2028</v>
      </c>
      <c r="C63" t="s">
        <v>2019</v>
      </c>
      <c r="D63" t="s">
        <v>2019</v>
      </c>
      <c r="E63">
        <v>18125</v>
      </c>
      <c r="F63">
        <v>17919</v>
      </c>
      <c r="G63">
        <v>0.98860000000000003</v>
      </c>
      <c r="H63" t="s">
        <v>50</v>
      </c>
      <c r="I63" t="s">
        <v>1977</v>
      </c>
      <c r="J63" t="s">
        <v>9</v>
      </c>
      <c r="K63">
        <v>11450</v>
      </c>
      <c r="L63">
        <v>-0.36101344941123897</v>
      </c>
    </row>
    <row r="64" spans="1:12" x14ac:dyDescent="0.25">
      <c r="A64" s="55">
        <v>20006353500013</v>
      </c>
      <c r="B64" t="s">
        <v>2028</v>
      </c>
      <c r="C64" t="s">
        <v>2019</v>
      </c>
      <c r="D64" t="s">
        <v>2019</v>
      </c>
      <c r="E64">
        <v>5541</v>
      </c>
      <c r="F64">
        <v>4830</v>
      </c>
      <c r="G64">
        <v>0.87170000000000003</v>
      </c>
      <c r="H64" t="s">
        <v>2011</v>
      </c>
      <c r="J64" t="s">
        <v>9</v>
      </c>
      <c r="K64">
        <v>3143</v>
      </c>
      <c r="L64">
        <v>-0.34927536231884099</v>
      </c>
    </row>
    <row r="65" spans="1:12" x14ac:dyDescent="0.25">
      <c r="A65" s="55">
        <v>20007304700017</v>
      </c>
      <c r="B65" t="s">
        <v>2028</v>
      </c>
      <c r="C65" t="s">
        <v>2019</v>
      </c>
      <c r="D65" t="s">
        <v>2020</v>
      </c>
      <c r="E65">
        <v>3053</v>
      </c>
      <c r="F65">
        <v>0</v>
      </c>
      <c r="G65">
        <v>0</v>
      </c>
      <c r="H65" t="s">
        <v>2011</v>
      </c>
      <c r="K65">
        <v>1367</v>
      </c>
      <c r="L65">
        <v>1367</v>
      </c>
    </row>
    <row r="66" spans="1:12" x14ac:dyDescent="0.25">
      <c r="A66" s="55">
        <v>20007630500016</v>
      </c>
      <c r="B66" t="s">
        <v>2028</v>
      </c>
      <c r="C66" t="s">
        <v>2019</v>
      </c>
      <c r="D66" t="s">
        <v>2020</v>
      </c>
      <c r="E66">
        <v>1897</v>
      </c>
      <c r="F66">
        <v>518</v>
      </c>
      <c r="G66">
        <v>0.27310000000000001</v>
      </c>
      <c r="H66" t="s">
        <v>57</v>
      </c>
      <c r="K66">
        <v>920</v>
      </c>
      <c r="L66">
        <v>0.77606177606177595</v>
      </c>
    </row>
    <row r="67" spans="1:12" x14ac:dyDescent="0.25">
      <c r="A67" s="55">
        <v>20007663600014</v>
      </c>
      <c r="B67" t="s">
        <v>2028</v>
      </c>
      <c r="C67" t="s">
        <v>2019</v>
      </c>
      <c r="D67" t="s">
        <v>2020</v>
      </c>
      <c r="E67">
        <v>1055</v>
      </c>
      <c r="F67">
        <v>2</v>
      </c>
      <c r="G67">
        <v>1.9E-3</v>
      </c>
      <c r="H67" t="s">
        <v>38</v>
      </c>
      <c r="K67">
        <v>395</v>
      </c>
      <c r="L67">
        <v>196.5</v>
      </c>
    </row>
    <row r="68" spans="1:12" x14ac:dyDescent="0.25">
      <c r="A68" s="55">
        <v>20007678400012</v>
      </c>
      <c r="B68" t="s">
        <v>2028</v>
      </c>
      <c r="C68" t="s">
        <v>2019</v>
      </c>
      <c r="D68" t="s">
        <v>2019</v>
      </c>
      <c r="E68">
        <v>811</v>
      </c>
      <c r="F68">
        <v>767</v>
      </c>
      <c r="G68">
        <v>0.94569999999999999</v>
      </c>
      <c r="H68" t="s">
        <v>57</v>
      </c>
      <c r="K68">
        <v>348</v>
      </c>
      <c r="L68">
        <v>-0.54628422425032597</v>
      </c>
    </row>
    <row r="69" spans="1:12" x14ac:dyDescent="0.25">
      <c r="A69" s="55">
        <v>20007689100015</v>
      </c>
      <c r="B69" t="s">
        <v>2028</v>
      </c>
      <c r="C69" t="s">
        <v>2019</v>
      </c>
      <c r="D69" t="s">
        <v>2020</v>
      </c>
      <c r="E69">
        <v>2327</v>
      </c>
      <c r="F69">
        <v>2133</v>
      </c>
      <c r="G69">
        <v>0.91659999999999997</v>
      </c>
      <c r="H69" t="s">
        <v>71</v>
      </c>
      <c r="K69">
        <v>1085</v>
      </c>
      <c r="L69">
        <v>-0.491326769807782</v>
      </c>
    </row>
    <row r="70" spans="1:12" x14ac:dyDescent="0.25">
      <c r="A70" s="55">
        <v>20008210500012</v>
      </c>
      <c r="B70" t="s">
        <v>2028</v>
      </c>
      <c r="C70" t="s">
        <v>2019</v>
      </c>
      <c r="D70" t="s">
        <v>2020</v>
      </c>
      <c r="E70">
        <v>7903</v>
      </c>
      <c r="F70">
        <v>888</v>
      </c>
      <c r="G70">
        <v>0.1124</v>
      </c>
      <c r="H70" t="s">
        <v>2011</v>
      </c>
      <c r="K70">
        <v>4898</v>
      </c>
      <c r="L70">
        <v>4.5157657657657699</v>
      </c>
    </row>
    <row r="71" spans="1:12" x14ac:dyDescent="0.25">
      <c r="A71" s="55">
        <v>20008480400018</v>
      </c>
      <c r="B71" t="s">
        <v>2028</v>
      </c>
      <c r="C71" t="s">
        <v>2019</v>
      </c>
      <c r="D71" t="s">
        <v>2019</v>
      </c>
      <c r="E71">
        <v>1792</v>
      </c>
      <c r="F71">
        <v>1789</v>
      </c>
      <c r="G71">
        <v>0.99829999999999997</v>
      </c>
      <c r="H71" t="s">
        <v>65</v>
      </c>
      <c r="K71">
        <v>1171</v>
      </c>
      <c r="L71">
        <v>-0.34544438233650099</v>
      </c>
    </row>
    <row r="72" spans="1:12" x14ac:dyDescent="0.25">
      <c r="A72" s="55">
        <v>22985001100011</v>
      </c>
      <c r="B72" t="s">
        <v>2028</v>
      </c>
      <c r="C72" t="s">
        <v>2019</v>
      </c>
      <c r="D72" t="s">
        <v>2019</v>
      </c>
      <c r="E72">
        <v>3844</v>
      </c>
      <c r="F72">
        <v>3756</v>
      </c>
      <c r="G72">
        <v>0.97709999999999997</v>
      </c>
      <c r="H72" t="s">
        <v>57</v>
      </c>
      <c r="I72" t="s">
        <v>1977</v>
      </c>
      <c r="K72">
        <v>960</v>
      </c>
      <c r="L72">
        <v>-0.74440894568690097</v>
      </c>
    </row>
    <row r="73" spans="1:12" x14ac:dyDescent="0.25">
      <c r="A73" s="55">
        <v>26010003700019</v>
      </c>
      <c r="B73" t="s">
        <v>2028</v>
      </c>
      <c r="C73" t="s">
        <v>2019</v>
      </c>
      <c r="D73" t="s">
        <v>2019</v>
      </c>
      <c r="E73">
        <v>2136</v>
      </c>
      <c r="F73">
        <v>2064</v>
      </c>
      <c r="G73">
        <v>0.96630000000000005</v>
      </c>
      <c r="H73" t="s">
        <v>38</v>
      </c>
      <c r="I73" t="s">
        <v>1977</v>
      </c>
      <c r="K73">
        <v>1480</v>
      </c>
      <c r="L73">
        <v>-0.28294573643410798</v>
      </c>
    </row>
    <row r="74" spans="1:12" x14ac:dyDescent="0.25">
      <c r="A74" s="55">
        <v>26010004500012</v>
      </c>
      <c r="B74" t="s">
        <v>2028</v>
      </c>
      <c r="C74" t="s">
        <v>2019</v>
      </c>
      <c r="D74" t="s">
        <v>2019</v>
      </c>
      <c r="E74">
        <v>7334</v>
      </c>
      <c r="F74">
        <v>7332</v>
      </c>
      <c r="G74">
        <v>0.99970000000000003</v>
      </c>
      <c r="H74" t="s">
        <v>50</v>
      </c>
      <c r="I74" t="s">
        <v>1977</v>
      </c>
      <c r="J74" t="s">
        <v>9</v>
      </c>
      <c r="K74">
        <v>4795</v>
      </c>
      <c r="L74">
        <v>-0.34601745771958498</v>
      </c>
    </row>
    <row r="75" spans="1:12" x14ac:dyDescent="0.25">
      <c r="A75" s="55">
        <v>26010010200011</v>
      </c>
      <c r="B75" t="s">
        <v>2028</v>
      </c>
      <c r="C75" t="s">
        <v>2019</v>
      </c>
      <c r="D75" t="s">
        <v>2020</v>
      </c>
      <c r="E75">
        <v>957</v>
      </c>
      <c r="F75">
        <v>32</v>
      </c>
      <c r="G75">
        <v>3.3399999999999999E-2</v>
      </c>
      <c r="H75" t="s">
        <v>57</v>
      </c>
      <c r="K75">
        <v>831</v>
      </c>
      <c r="L75">
        <v>24.96875</v>
      </c>
    </row>
    <row r="76" spans="1:12" x14ac:dyDescent="0.25">
      <c r="A76" s="55">
        <v>26010013600019</v>
      </c>
      <c r="B76" t="s">
        <v>2028</v>
      </c>
      <c r="C76" t="s">
        <v>2019</v>
      </c>
      <c r="D76" t="s">
        <v>2019</v>
      </c>
      <c r="E76">
        <v>1165</v>
      </c>
      <c r="F76">
        <v>879</v>
      </c>
      <c r="G76">
        <v>0.75449999999999995</v>
      </c>
      <c r="H76" t="s">
        <v>71</v>
      </c>
      <c r="K76">
        <v>552</v>
      </c>
      <c r="L76">
        <v>-0.37201365187713298</v>
      </c>
    </row>
    <row r="77" spans="1:12" x14ac:dyDescent="0.25">
      <c r="A77" s="55">
        <v>26010020100052</v>
      </c>
      <c r="B77" t="s">
        <v>2028</v>
      </c>
      <c r="C77" t="s">
        <v>2019</v>
      </c>
      <c r="D77" t="s">
        <v>2019</v>
      </c>
      <c r="E77">
        <v>1158</v>
      </c>
      <c r="F77">
        <v>1158</v>
      </c>
      <c r="G77">
        <v>1</v>
      </c>
      <c r="H77" t="s">
        <v>71</v>
      </c>
      <c r="K77">
        <v>672</v>
      </c>
      <c r="L77">
        <v>-0.419689119170985</v>
      </c>
    </row>
    <row r="78" spans="1:12" x14ac:dyDescent="0.25">
      <c r="A78" s="55">
        <v>26010028400017</v>
      </c>
      <c r="B78" t="s">
        <v>2028</v>
      </c>
      <c r="C78" t="s">
        <v>2019</v>
      </c>
      <c r="D78" t="s">
        <v>2019</v>
      </c>
      <c r="E78">
        <v>1882</v>
      </c>
      <c r="F78">
        <v>1748</v>
      </c>
      <c r="G78">
        <v>0.92879999999999996</v>
      </c>
      <c r="H78" t="s">
        <v>50</v>
      </c>
      <c r="I78" t="s">
        <v>1977</v>
      </c>
      <c r="K78">
        <v>1058</v>
      </c>
      <c r="L78">
        <v>-0.394736842105263</v>
      </c>
    </row>
    <row r="79" spans="1:12" x14ac:dyDescent="0.25">
      <c r="A79" s="55">
        <v>26011019200010</v>
      </c>
      <c r="B79" t="s">
        <v>2028</v>
      </c>
      <c r="C79" t="s">
        <v>2019</v>
      </c>
      <c r="D79" t="s">
        <v>2019</v>
      </c>
      <c r="E79">
        <v>1630</v>
      </c>
      <c r="F79">
        <v>1603</v>
      </c>
      <c r="G79">
        <v>0.98340000000000005</v>
      </c>
      <c r="H79" t="s">
        <v>57</v>
      </c>
      <c r="I79" t="s">
        <v>1977</v>
      </c>
      <c r="K79">
        <v>1051</v>
      </c>
      <c r="L79">
        <v>-0.34435433562071099</v>
      </c>
    </row>
    <row r="80" spans="1:12" x14ac:dyDescent="0.25">
      <c r="A80" s="55">
        <v>26011021800112</v>
      </c>
      <c r="B80" t="s">
        <v>2028</v>
      </c>
      <c r="C80" t="s">
        <v>2019</v>
      </c>
      <c r="D80" t="s">
        <v>2019</v>
      </c>
      <c r="E80">
        <v>3317</v>
      </c>
      <c r="F80">
        <v>3247</v>
      </c>
      <c r="G80">
        <v>0.97889999999999999</v>
      </c>
      <c r="H80" t="s">
        <v>57</v>
      </c>
      <c r="I80" t="s">
        <v>1977</v>
      </c>
      <c r="K80">
        <v>1955</v>
      </c>
      <c r="L80">
        <v>-0.39790575916230397</v>
      </c>
    </row>
    <row r="81" spans="1:12" x14ac:dyDescent="0.25">
      <c r="A81" s="55">
        <v>26020007600016</v>
      </c>
      <c r="B81" t="s">
        <v>2028</v>
      </c>
      <c r="C81" t="s">
        <v>2019</v>
      </c>
      <c r="D81" t="s">
        <v>2019</v>
      </c>
      <c r="E81">
        <v>1968</v>
      </c>
      <c r="F81">
        <v>1968</v>
      </c>
      <c r="G81">
        <v>1</v>
      </c>
      <c r="H81" t="s">
        <v>50</v>
      </c>
      <c r="I81" t="s">
        <v>1977</v>
      </c>
      <c r="K81">
        <v>1006</v>
      </c>
      <c r="L81">
        <v>-0.48882113821138201</v>
      </c>
    </row>
    <row r="82" spans="1:12" x14ac:dyDescent="0.25">
      <c r="A82" s="55">
        <v>26020009200013</v>
      </c>
      <c r="B82" t="s">
        <v>2028</v>
      </c>
      <c r="C82" t="s">
        <v>2019</v>
      </c>
      <c r="D82" t="s">
        <v>2019</v>
      </c>
      <c r="E82">
        <v>850</v>
      </c>
      <c r="F82">
        <v>850</v>
      </c>
      <c r="G82">
        <v>1</v>
      </c>
      <c r="H82" t="s">
        <v>50</v>
      </c>
      <c r="K82">
        <v>331</v>
      </c>
      <c r="L82">
        <v>-0.61058823529411799</v>
      </c>
    </row>
    <row r="83" spans="1:12" x14ac:dyDescent="0.25">
      <c r="A83" s="55">
        <v>26020010000014</v>
      </c>
      <c r="B83" t="s">
        <v>2028</v>
      </c>
      <c r="C83" t="s">
        <v>2019</v>
      </c>
      <c r="D83" t="s">
        <v>2019</v>
      </c>
      <c r="E83">
        <v>966</v>
      </c>
      <c r="F83">
        <v>966</v>
      </c>
      <c r="G83">
        <v>1</v>
      </c>
      <c r="H83" t="s">
        <v>50</v>
      </c>
      <c r="K83">
        <v>306</v>
      </c>
      <c r="L83">
        <v>-0.68322981366459601</v>
      </c>
    </row>
    <row r="84" spans="1:12" x14ac:dyDescent="0.25">
      <c r="A84" s="55">
        <v>26020034000016</v>
      </c>
      <c r="B84" t="s">
        <v>2028</v>
      </c>
      <c r="C84" t="s">
        <v>2019</v>
      </c>
      <c r="D84" t="s">
        <v>2019</v>
      </c>
      <c r="E84">
        <v>2663</v>
      </c>
      <c r="F84">
        <v>2663</v>
      </c>
      <c r="G84">
        <v>1</v>
      </c>
      <c r="H84" t="s">
        <v>50</v>
      </c>
      <c r="I84" t="s">
        <v>1977</v>
      </c>
      <c r="K84">
        <v>1538</v>
      </c>
      <c r="L84">
        <v>-0.42245587683064201</v>
      </c>
    </row>
    <row r="85" spans="1:12" x14ac:dyDescent="0.25">
      <c r="A85" s="55">
        <v>26020035700010</v>
      </c>
      <c r="B85" t="s">
        <v>2028</v>
      </c>
      <c r="C85" t="s">
        <v>2019</v>
      </c>
      <c r="D85" t="s">
        <v>2019</v>
      </c>
      <c r="E85">
        <v>1332</v>
      </c>
      <c r="F85">
        <v>1290</v>
      </c>
      <c r="G85">
        <v>0.96850000000000003</v>
      </c>
      <c r="H85" t="s">
        <v>65</v>
      </c>
      <c r="K85">
        <v>733</v>
      </c>
      <c r="L85">
        <v>-0.431782945736434</v>
      </c>
    </row>
    <row r="86" spans="1:12" x14ac:dyDescent="0.25">
      <c r="A86" s="55">
        <v>26020861600011</v>
      </c>
      <c r="B86" t="s">
        <v>2028</v>
      </c>
      <c r="C86" t="s">
        <v>2019</v>
      </c>
      <c r="D86" t="s">
        <v>2019</v>
      </c>
      <c r="E86">
        <v>10075</v>
      </c>
      <c r="F86">
        <v>10072</v>
      </c>
      <c r="G86">
        <v>0.99970000000000003</v>
      </c>
      <c r="H86" t="s">
        <v>50</v>
      </c>
      <c r="I86" t="s">
        <v>1977</v>
      </c>
      <c r="J86" t="s">
        <v>9</v>
      </c>
      <c r="K86">
        <v>4190</v>
      </c>
      <c r="L86">
        <v>-0.58399523431294698</v>
      </c>
    </row>
    <row r="87" spans="1:12" x14ac:dyDescent="0.25">
      <c r="A87" s="55">
        <v>26020862400015</v>
      </c>
      <c r="B87" t="s">
        <v>2028</v>
      </c>
      <c r="C87" t="s">
        <v>2019</v>
      </c>
      <c r="D87" t="s">
        <v>2019</v>
      </c>
      <c r="E87">
        <v>5553</v>
      </c>
      <c r="F87">
        <v>5552</v>
      </c>
      <c r="G87">
        <v>0.99980000000000002</v>
      </c>
      <c r="H87" t="s">
        <v>50</v>
      </c>
      <c r="I87" t="s">
        <v>1977</v>
      </c>
      <c r="J87" t="s">
        <v>9</v>
      </c>
      <c r="K87">
        <v>3346</v>
      </c>
      <c r="L87">
        <v>-0.39733429394812703</v>
      </c>
    </row>
    <row r="88" spans="1:12" x14ac:dyDescent="0.25">
      <c r="A88" s="55">
        <v>26020863200018</v>
      </c>
      <c r="B88" t="s">
        <v>2028</v>
      </c>
      <c r="C88" t="s">
        <v>2019</v>
      </c>
      <c r="D88" t="s">
        <v>2019</v>
      </c>
      <c r="E88">
        <v>4334</v>
      </c>
      <c r="F88">
        <v>4332</v>
      </c>
      <c r="G88">
        <v>0.99950000000000006</v>
      </c>
      <c r="H88" t="s">
        <v>50</v>
      </c>
      <c r="I88" t="s">
        <v>1977</v>
      </c>
      <c r="K88">
        <v>1678</v>
      </c>
      <c r="L88">
        <v>-0.61265004616805196</v>
      </c>
    </row>
    <row r="89" spans="1:12" x14ac:dyDescent="0.25">
      <c r="A89" s="55">
        <v>26020864000011</v>
      </c>
      <c r="B89" t="s">
        <v>2028</v>
      </c>
      <c r="C89" t="s">
        <v>2019</v>
      </c>
      <c r="D89" t="s">
        <v>2019</v>
      </c>
      <c r="E89">
        <v>3321</v>
      </c>
      <c r="F89">
        <v>3318</v>
      </c>
      <c r="G89">
        <v>0.99909999999999999</v>
      </c>
      <c r="H89" t="s">
        <v>50</v>
      </c>
      <c r="I89" t="s">
        <v>1977</v>
      </c>
      <c r="K89">
        <v>1594</v>
      </c>
      <c r="L89">
        <v>-0.51959011452682302</v>
      </c>
    </row>
    <row r="90" spans="1:12" x14ac:dyDescent="0.25">
      <c r="A90" s="55">
        <v>26020865700015</v>
      </c>
      <c r="B90" t="s">
        <v>2028</v>
      </c>
      <c r="C90" t="s">
        <v>2019</v>
      </c>
      <c r="D90" t="s">
        <v>2019</v>
      </c>
      <c r="E90">
        <v>1747</v>
      </c>
      <c r="F90">
        <v>1746</v>
      </c>
      <c r="G90">
        <v>0.99939999999999996</v>
      </c>
      <c r="H90" t="s">
        <v>50</v>
      </c>
      <c r="K90">
        <v>545</v>
      </c>
      <c r="L90">
        <v>-0.68785796105383701</v>
      </c>
    </row>
    <row r="91" spans="1:12" x14ac:dyDescent="0.25">
      <c r="A91" s="55">
        <v>26020866500018</v>
      </c>
      <c r="B91" t="s">
        <v>2028</v>
      </c>
      <c r="C91" t="s">
        <v>2019</v>
      </c>
      <c r="D91" t="s">
        <v>2019</v>
      </c>
      <c r="E91">
        <v>1701</v>
      </c>
      <c r="F91">
        <v>1701</v>
      </c>
      <c r="G91">
        <v>1</v>
      </c>
      <c r="H91" t="s">
        <v>50</v>
      </c>
      <c r="K91">
        <v>556</v>
      </c>
      <c r="L91">
        <v>-0.673133450911229</v>
      </c>
    </row>
    <row r="92" spans="1:12" x14ac:dyDescent="0.25">
      <c r="A92" s="55">
        <v>26020867300012</v>
      </c>
      <c r="B92" t="s">
        <v>2028</v>
      </c>
      <c r="C92" t="s">
        <v>2019</v>
      </c>
      <c r="D92" t="s">
        <v>2019</v>
      </c>
      <c r="E92">
        <v>481</v>
      </c>
      <c r="F92">
        <v>481</v>
      </c>
      <c r="G92">
        <v>1</v>
      </c>
      <c r="H92" t="s">
        <v>65</v>
      </c>
      <c r="K92">
        <v>223</v>
      </c>
      <c r="L92">
        <v>-0.53638253638253597</v>
      </c>
    </row>
    <row r="93" spans="1:12" x14ac:dyDescent="0.25">
      <c r="A93" s="55">
        <v>26020871500011</v>
      </c>
      <c r="B93" t="s">
        <v>2028</v>
      </c>
      <c r="C93" t="s">
        <v>2019</v>
      </c>
      <c r="D93" t="s">
        <v>2019</v>
      </c>
      <c r="E93">
        <v>4842</v>
      </c>
      <c r="F93">
        <v>4840</v>
      </c>
      <c r="G93">
        <v>0.99960000000000004</v>
      </c>
      <c r="H93" t="s">
        <v>50</v>
      </c>
      <c r="I93" t="s">
        <v>1977</v>
      </c>
      <c r="K93">
        <v>2584</v>
      </c>
      <c r="L93">
        <v>-0.46611570247933898</v>
      </c>
    </row>
    <row r="94" spans="1:12" x14ac:dyDescent="0.25">
      <c r="A94" s="55">
        <v>26030001700068</v>
      </c>
      <c r="B94" t="s">
        <v>2028</v>
      </c>
      <c r="C94" t="s">
        <v>2019</v>
      </c>
      <c r="D94" t="s">
        <v>2019</v>
      </c>
      <c r="E94">
        <v>1006</v>
      </c>
      <c r="F94">
        <v>1006</v>
      </c>
      <c r="G94">
        <v>1</v>
      </c>
      <c r="H94" t="s">
        <v>65</v>
      </c>
      <c r="K94">
        <v>643</v>
      </c>
      <c r="L94">
        <v>-0.36083499005964198</v>
      </c>
    </row>
    <row r="95" spans="1:12" x14ac:dyDescent="0.25">
      <c r="A95" s="55">
        <v>26030017300010</v>
      </c>
      <c r="B95" t="s">
        <v>2028</v>
      </c>
      <c r="C95" t="s">
        <v>2019</v>
      </c>
      <c r="D95" t="s">
        <v>2019</v>
      </c>
      <c r="E95">
        <v>5836</v>
      </c>
      <c r="F95">
        <v>5787</v>
      </c>
      <c r="G95">
        <v>0.99160000000000004</v>
      </c>
      <c r="H95" t="s">
        <v>57</v>
      </c>
      <c r="I95" t="s">
        <v>1977</v>
      </c>
      <c r="K95">
        <v>4034</v>
      </c>
      <c r="L95">
        <v>-0.30292033869016799</v>
      </c>
    </row>
    <row r="96" spans="1:12" x14ac:dyDescent="0.25">
      <c r="A96" s="55">
        <v>26030026400017</v>
      </c>
      <c r="B96" t="s">
        <v>2028</v>
      </c>
      <c r="C96" t="s">
        <v>2019</v>
      </c>
      <c r="D96" t="s">
        <v>2019</v>
      </c>
      <c r="E96">
        <v>5875</v>
      </c>
      <c r="F96">
        <v>5810</v>
      </c>
      <c r="G96">
        <v>0.9889</v>
      </c>
      <c r="H96" t="s">
        <v>57</v>
      </c>
      <c r="I96" t="s">
        <v>1977</v>
      </c>
      <c r="K96">
        <v>3955</v>
      </c>
      <c r="L96">
        <v>-0.31927710843373502</v>
      </c>
    </row>
    <row r="97" spans="1:12" x14ac:dyDescent="0.25">
      <c r="A97" s="55">
        <v>26030383900013</v>
      </c>
      <c r="B97" t="s">
        <v>2028</v>
      </c>
      <c r="C97" t="s">
        <v>2019</v>
      </c>
      <c r="D97" t="s">
        <v>2020</v>
      </c>
      <c r="E97">
        <v>6038</v>
      </c>
      <c r="F97">
        <v>0</v>
      </c>
      <c r="G97">
        <v>0</v>
      </c>
      <c r="H97" t="s">
        <v>2011</v>
      </c>
      <c r="I97" t="s">
        <v>1977</v>
      </c>
      <c r="K97">
        <v>3289</v>
      </c>
      <c r="L97">
        <v>3289</v>
      </c>
    </row>
    <row r="98" spans="1:12" x14ac:dyDescent="0.25">
      <c r="A98" s="55">
        <v>26030493600016</v>
      </c>
      <c r="B98" t="s">
        <v>2028</v>
      </c>
      <c r="C98" t="s">
        <v>2019</v>
      </c>
      <c r="D98" t="s">
        <v>2019</v>
      </c>
      <c r="E98">
        <v>1505</v>
      </c>
      <c r="F98">
        <v>1481</v>
      </c>
      <c r="G98">
        <v>0.98409999999999997</v>
      </c>
      <c r="H98" t="s">
        <v>38</v>
      </c>
      <c r="I98" t="s">
        <v>1977</v>
      </c>
      <c r="K98">
        <v>747</v>
      </c>
      <c r="L98">
        <v>-0.49561107359891998</v>
      </c>
    </row>
    <row r="99" spans="1:12" x14ac:dyDescent="0.25">
      <c r="A99" s="55">
        <v>26030498500013</v>
      </c>
      <c r="B99" t="s">
        <v>2028</v>
      </c>
      <c r="C99" t="s">
        <v>2019</v>
      </c>
      <c r="D99" t="s">
        <v>2019</v>
      </c>
      <c r="E99">
        <v>609</v>
      </c>
      <c r="F99">
        <v>603</v>
      </c>
      <c r="G99">
        <v>0.99009999999999998</v>
      </c>
      <c r="H99" t="s">
        <v>65</v>
      </c>
      <c r="K99">
        <v>420</v>
      </c>
      <c r="L99">
        <v>-0.30348258706467701</v>
      </c>
    </row>
    <row r="100" spans="1:12" x14ac:dyDescent="0.25">
      <c r="A100" s="55">
        <v>26030501600016</v>
      </c>
      <c r="B100" t="s">
        <v>2028</v>
      </c>
      <c r="C100" t="s">
        <v>2019</v>
      </c>
      <c r="D100" t="s">
        <v>2019</v>
      </c>
      <c r="E100">
        <v>2017</v>
      </c>
      <c r="F100">
        <v>1972</v>
      </c>
      <c r="G100">
        <v>0.97770000000000001</v>
      </c>
      <c r="H100" t="s">
        <v>57</v>
      </c>
      <c r="I100" t="s">
        <v>1977</v>
      </c>
      <c r="K100">
        <v>1326</v>
      </c>
      <c r="L100">
        <v>-0.32758620689655199</v>
      </c>
    </row>
    <row r="101" spans="1:12" x14ac:dyDescent="0.25">
      <c r="A101" s="55">
        <v>26040001500012</v>
      </c>
      <c r="B101" t="s">
        <v>2028</v>
      </c>
      <c r="C101" t="s">
        <v>2019</v>
      </c>
      <c r="D101" t="s">
        <v>2020</v>
      </c>
      <c r="E101">
        <v>277</v>
      </c>
      <c r="F101">
        <v>276</v>
      </c>
      <c r="G101">
        <v>0.99639999999999995</v>
      </c>
      <c r="H101" t="s">
        <v>65</v>
      </c>
      <c r="K101">
        <v>210</v>
      </c>
      <c r="L101">
        <v>-0.23913043478260901</v>
      </c>
    </row>
    <row r="102" spans="1:12" x14ac:dyDescent="0.25">
      <c r="A102" s="55">
        <v>26040002300040</v>
      </c>
      <c r="B102" t="s">
        <v>2028</v>
      </c>
      <c r="C102" t="s">
        <v>2019</v>
      </c>
      <c r="D102" t="s">
        <v>2019</v>
      </c>
      <c r="E102">
        <v>830</v>
      </c>
      <c r="F102">
        <v>826</v>
      </c>
      <c r="G102">
        <v>0.99519999999999997</v>
      </c>
      <c r="H102" t="s">
        <v>65</v>
      </c>
      <c r="K102">
        <v>493</v>
      </c>
      <c r="L102">
        <v>-0.40314769975786902</v>
      </c>
    </row>
    <row r="103" spans="1:12" x14ac:dyDescent="0.25">
      <c r="A103" s="55">
        <v>26040009800018</v>
      </c>
      <c r="B103" t="s">
        <v>2028</v>
      </c>
      <c r="C103" t="s">
        <v>2019</v>
      </c>
      <c r="D103" t="s">
        <v>2020</v>
      </c>
      <c r="E103">
        <v>504</v>
      </c>
      <c r="F103">
        <v>504</v>
      </c>
      <c r="G103">
        <v>1</v>
      </c>
      <c r="H103" t="s">
        <v>65</v>
      </c>
      <c r="K103">
        <v>317</v>
      </c>
      <c r="L103">
        <v>-0.37103174603174599</v>
      </c>
    </row>
    <row r="104" spans="1:12" x14ac:dyDescent="0.25">
      <c r="A104" s="55">
        <v>26040011400013</v>
      </c>
      <c r="B104" t="s">
        <v>2028</v>
      </c>
      <c r="C104" t="s">
        <v>2019</v>
      </c>
      <c r="D104" t="s">
        <v>2020</v>
      </c>
      <c r="E104">
        <v>415</v>
      </c>
      <c r="F104">
        <v>415</v>
      </c>
      <c r="G104">
        <v>1</v>
      </c>
      <c r="H104" t="s">
        <v>65</v>
      </c>
      <c r="K104">
        <v>430</v>
      </c>
      <c r="L104">
        <v>3.6144578313252997E-2</v>
      </c>
    </row>
    <row r="105" spans="1:12" x14ac:dyDescent="0.25">
      <c r="A105" s="55">
        <v>26040012200057</v>
      </c>
      <c r="B105" t="s">
        <v>2028</v>
      </c>
      <c r="C105" t="s">
        <v>2019</v>
      </c>
      <c r="D105" t="s">
        <v>2019</v>
      </c>
      <c r="E105">
        <v>288</v>
      </c>
      <c r="F105">
        <v>288</v>
      </c>
      <c r="G105">
        <v>1</v>
      </c>
      <c r="H105" t="s">
        <v>65</v>
      </c>
      <c r="K105">
        <v>80</v>
      </c>
      <c r="L105">
        <v>-0.72222222222222199</v>
      </c>
    </row>
    <row r="106" spans="1:12" x14ac:dyDescent="0.25">
      <c r="A106" s="55">
        <v>26040015500040</v>
      </c>
      <c r="B106" t="s">
        <v>2028</v>
      </c>
      <c r="C106" t="s">
        <v>2019</v>
      </c>
      <c r="D106" t="s">
        <v>2020</v>
      </c>
      <c r="E106">
        <v>262</v>
      </c>
      <c r="F106">
        <v>260</v>
      </c>
      <c r="G106">
        <v>0.99239999999999995</v>
      </c>
      <c r="H106" t="s">
        <v>65</v>
      </c>
      <c r="K106">
        <v>68</v>
      </c>
      <c r="L106">
        <v>-0.73846153846153895</v>
      </c>
    </row>
    <row r="107" spans="1:12" x14ac:dyDescent="0.25">
      <c r="A107" s="55">
        <v>26040016300077</v>
      </c>
      <c r="B107" t="s">
        <v>2028</v>
      </c>
      <c r="C107" t="s">
        <v>2019</v>
      </c>
      <c r="D107" t="s">
        <v>2019</v>
      </c>
      <c r="E107">
        <v>3320</v>
      </c>
      <c r="F107">
        <v>3270</v>
      </c>
      <c r="G107">
        <v>0.9849</v>
      </c>
      <c r="H107" t="s">
        <v>57</v>
      </c>
      <c r="I107" t="s">
        <v>1977</v>
      </c>
      <c r="K107">
        <v>2230</v>
      </c>
      <c r="L107">
        <v>-0.31804281345565799</v>
      </c>
    </row>
    <row r="108" spans="1:12" x14ac:dyDescent="0.25">
      <c r="A108" s="55">
        <v>26040358900013</v>
      </c>
      <c r="B108" t="s">
        <v>2028</v>
      </c>
      <c r="C108" t="s">
        <v>2019</v>
      </c>
      <c r="D108" t="s">
        <v>2019</v>
      </c>
      <c r="E108">
        <v>5232</v>
      </c>
      <c r="F108">
        <v>5176</v>
      </c>
      <c r="G108">
        <v>0.98929999999999996</v>
      </c>
      <c r="H108" t="s">
        <v>50</v>
      </c>
      <c r="I108" t="s">
        <v>1977</v>
      </c>
      <c r="J108" t="s">
        <v>9</v>
      </c>
      <c r="K108">
        <v>2397</v>
      </c>
      <c r="L108">
        <v>-0.53690108191653796</v>
      </c>
    </row>
    <row r="109" spans="1:12" x14ac:dyDescent="0.25">
      <c r="A109" s="55">
        <v>26050003800013</v>
      </c>
      <c r="B109" t="s">
        <v>2028</v>
      </c>
      <c r="C109" t="s">
        <v>2019</v>
      </c>
      <c r="D109" t="s">
        <v>2019</v>
      </c>
      <c r="E109">
        <v>460</v>
      </c>
      <c r="F109">
        <v>460</v>
      </c>
      <c r="G109">
        <v>1</v>
      </c>
      <c r="H109" t="s">
        <v>65</v>
      </c>
      <c r="K109">
        <v>449</v>
      </c>
      <c r="L109">
        <v>-2.3913043478260801E-2</v>
      </c>
    </row>
    <row r="110" spans="1:12" x14ac:dyDescent="0.25">
      <c r="A110" s="55">
        <v>26050004600016</v>
      </c>
      <c r="B110" t="s">
        <v>2028</v>
      </c>
      <c r="C110" t="s">
        <v>2019</v>
      </c>
      <c r="D110" t="s">
        <v>2019</v>
      </c>
      <c r="E110">
        <v>1094</v>
      </c>
      <c r="F110">
        <v>1094</v>
      </c>
      <c r="G110">
        <v>1</v>
      </c>
      <c r="H110" t="s">
        <v>50</v>
      </c>
      <c r="I110" t="s">
        <v>1977</v>
      </c>
      <c r="K110">
        <v>584</v>
      </c>
      <c r="L110">
        <v>-0.46617915904936003</v>
      </c>
    </row>
    <row r="111" spans="1:12" x14ac:dyDescent="0.25">
      <c r="A111" s="55">
        <v>26050005300012</v>
      </c>
      <c r="B111" t="s">
        <v>2028</v>
      </c>
      <c r="C111" t="s">
        <v>2019</v>
      </c>
      <c r="D111" t="s">
        <v>2019</v>
      </c>
      <c r="E111">
        <v>1999</v>
      </c>
      <c r="F111">
        <v>1999</v>
      </c>
      <c r="G111">
        <v>1</v>
      </c>
      <c r="H111" t="s">
        <v>50</v>
      </c>
      <c r="I111" t="s">
        <v>1977</v>
      </c>
      <c r="K111">
        <v>871</v>
      </c>
      <c r="L111">
        <v>-0.56428214107053498</v>
      </c>
    </row>
    <row r="112" spans="1:12" x14ac:dyDescent="0.25">
      <c r="A112" s="55">
        <v>26050347900016</v>
      </c>
      <c r="B112" t="s">
        <v>2028</v>
      </c>
      <c r="C112" t="s">
        <v>2019</v>
      </c>
      <c r="D112" t="s">
        <v>2019</v>
      </c>
      <c r="E112">
        <v>8039</v>
      </c>
      <c r="F112">
        <v>8036</v>
      </c>
      <c r="G112">
        <v>0.99960000000000004</v>
      </c>
      <c r="H112" t="s">
        <v>50</v>
      </c>
      <c r="I112" t="s">
        <v>1977</v>
      </c>
      <c r="J112" t="s">
        <v>9</v>
      </c>
      <c r="K112">
        <v>3705</v>
      </c>
      <c r="L112">
        <v>-0.53894972623195603</v>
      </c>
    </row>
    <row r="113" spans="1:12" x14ac:dyDescent="0.25">
      <c r="A113" s="55">
        <v>26060002800013</v>
      </c>
      <c r="B113" t="s">
        <v>2028</v>
      </c>
      <c r="C113" t="s">
        <v>2019</v>
      </c>
      <c r="D113" t="s">
        <v>2019</v>
      </c>
      <c r="E113">
        <v>1077</v>
      </c>
      <c r="F113">
        <v>1046</v>
      </c>
      <c r="G113">
        <v>0.97119999999999995</v>
      </c>
      <c r="H113" t="s">
        <v>71</v>
      </c>
      <c r="K113">
        <v>612</v>
      </c>
      <c r="L113">
        <v>-0.41491395793498997</v>
      </c>
    </row>
    <row r="114" spans="1:12" x14ac:dyDescent="0.25">
      <c r="A114" s="55">
        <v>26060006900017</v>
      </c>
      <c r="B114" t="s">
        <v>2028</v>
      </c>
      <c r="C114" t="s">
        <v>2019</v>
      </c>
      <c r="D114" t="s">
        <v>2019</v>
      </c>
      <c r="E114">
        <v>1202</v>
      </c>
      <c r="F114">
        <v>1200</v>
      </c>
      <c r="G114">
        <v>0.99829999999999997</v>
      </c>
      <c r="H114" t="s">
        <v>71</v>
      </c>
      <c r="K114">
        <v>509</v>
      </c>
      <c r="L114">
        <v>-0.57583333333333298</v>
      </c>
    </row>
    <row r="115" spans="1:12" x14ac:dyDescent="0.25">
      <c r="A115" s="55">
        <v>26060010100018</v>
      </c>
      <c r="B115" t="s">
        <v>2028</v>
      </c>
      <c r="C115" t="s">
        <v>2019</v>
      </c>
      <c r="D115" t="s">
        <v>2019</v>
      </c>
      <c r="E115">
        <v>308</v>
      </c>
      <c r="F115">
        <v>307</v>
      </c>
      <c r="G115">
        <v>0.99680000000000002</v>
      </c>
      <c r="H115" t="s">
        <v>65</v>
      </c>
      <c r="K115">
        <v>128</v>
      </c>
      <c r="L115">
        <v>-0.58306188925081404</v>
      </c>
    </row>
    <row r="116" spans="1:12" x14ac:dyDescent="0.25">
      <c r="A116" s="55">
        <v>26060011900010</v>
      </c>
      <c r="B116" t="s">
        <v>2028</v>
      </c>
      <c r="C116" t="s">
        <v>2019</v>
      </c>
      <c r="D116" t="s">
        <v>2019</v>
      </c>
      <c r="E116">
        <v>849</v>
      </c>
      <c r="F116">
        <v>849</v>
      </c>
      <c r="G116">
        <v>1</v>
      </c>
      <c r="H116" t="s">
        <v>71</v>
      </c>
      <c r="K116">
        <v>465</v>
      </c>
      <c r="L116">
        <v>-0.45229681978798603</v>
      </c>
    </row>
    <row r="117" spans="1:12" x14ac:dyDescent="0.25">
      <c r="A117" s="55">
        <v>26060013500057</v>
      </c>
      <c r="B117" t="s">
        <v>2028</v>
      </c>
      <c r="C117" t="s">
        <v>2019</v>
      </c>
      <c r="D117" t="s">
        <v>2019</v>
      </c>
      <c r="E117">
        <v>735</v>
      </c>
      <c r="F117">
        <v>707</v>
      </c>
      <c r="G117">
        <v>0.96189999999999998</v>
      </c>
      <c r="H117" t="s">
        <v>71</v>
      </c>
      <c r="K117">
        <v>388</v>
      </c>
      <c r="L117">
        <v>-0.45120226308345102</v>
      </c>
    </row>
    <row r="118" spans="1:12" x14ac:dyDescent="0.25">
      <c r="A118" s="55">
        <v>26060015000015</v>
      </c>
      <c r="B118" t="s">
        <v>2028</v>
      </c>
      <c r="C118" t="s">
        <v>2019</v>
      </c>
      <c r="D118" t="s">
        <v>2019</v>
      </c>
      <c r="E118">
        <v>4824</v>
      </c>
      <c r="F118">
        <v>4802</v>
      </c>
      <c r="G118">
        <v>0.99539999999999995</v>
      </c>
      <c r="H118" t="s">
        <v>38</v>
      </c>
      <c r="I118" t="s">
        <v>1977</v>
      </c>
      <c r="K118">
        <v>3468</v>
      </c>
      <c r="L118">
        <v>-0.27780091628488102</v>
      </c>
    </row>
    <row r="119" spans="1:12" x14ac:dyDescent="0.25">
      <c r="A119" s="55">
        <v>26060017600010</v>
      </c>
      <c r="B119" t="s">
        <v>2028</v>
      </c>
      <c r="C119" t="s">
        <v>2019</v>
      </c>
      <c r="D119" t="s">
        <v>2019</v>
      </c>
      <c r="E119">
        <v>3603</v>
      </c>
      <c r="F119">
        <v>3530</v>
      </c>
      <c r="G119">
        <v>0.97970000000000002</v>
      </c>
      <c r="H119" t="s">
        <v>57</v>
      </c>
      <c r="I119" t="s">
        <v>1977</v>
      </c>
      <c r="K119">
        <v>2584</v>
      </c>
      <c r="L119">
        <v>-0.26798866855524101</v>
      </c>
    </row>
    <row r="120" spans="1:12" x14ac:dyDescent="0.25">
      <c r="A120" s="55">
        <v>26060018400014</v>
      </c>
      <c r="B120" t="s">
        <v>2028</v>
      </c>
      <c r="C120" t="s">
        <v>2019</v>
      </c>
      <c r="D120" t="s">
        <v>2019</v>
      </c>
      <c r="E120">
        <v>41</v>
      </c>
      <c r="F120">
        <v>40</v>
      </c>
      <c r="G120">
        <v>0.97560000000000002</v>
      </c>
      <c r="H120" t="s">
        <v>71</v>
      </c>
      <c r="K120">
        <v>440</v>
      </c>
      <c r="L120">
        <v>10</v>
      </c>
    </row>
    <row r="121" spans="1:12" x14ac:dyDescent="0.25">
      <c r="A121" s="55">
        <v>26060020000018</v>
      </c>
      <c r="B121" t="s">
        <v>2028</v>
      </c>
      <c r="C121" t="s">
        <v>2019</v>
      </c>
      <c r="D121" t="s">
        <v>2019</v>
      </c>
      <c r="E121">
        <v>5614</v>
      </c>
      <c r="F121">
        <v>5605</v>
      </c>
      <c r="G121">
        <v>0.99839999999999995</v>
      </c>
      <c r="H121" t="s">
        <v>50</v>
      </c>
      <c r="I121" t="s">
        <v>1977</v>
      </c>
      <c r="K121">
        <v>3408</v>
      </c>
      <c r="L121">
        <v>-0.39197145405887601</v>
      </c>
    </row>
    <row r="122" spans="1:12" x14ac:dyDescent="0.25">
      <c r="A122" s="55">
        <v>26060021800010</v>
      </c>
      <c r="B122" t="s">
        <v>2028</v>
      </c>
      <c r="C122" t="s">
        <v>2019</v>
      </c>
      <c r="D122" t="s">
        <v>2019</v>
      </c>
      <c r="E122">
        <v>1785</v>
      </c>
      <c r="F122">
        <v>1782</v>
      </c>
      <c r="G122">
        <v>0.99829999999999997</v>
      </c>
      <c r="H122" t="s">
        <v>71</v>
      </c>
      <c r="I122" t="s">
        <v>1977</v>
      </c>
      <c r="K122">
        <v>1333</v>
      </c>
      <c r="L122">
        <v>-0.25196408529741898</v>
      </c>
    </row>
    <row r="123" spans="1:12" x14ac:dyDescent="0.25">
      <c r="A123" s="55">
        <v>26060070500040</v>
      </c>
      <c r="B123" t="s">
        <v>2028</v>
      </c>
      <c r="C123" t="s">
        <v>2019</v>
      </c>
      <c r="D123" t="s">
        <v>2019</v>
      </c>
      <c r="E123">
        <v>20213</v>
      </c>
      <c r="F123">
        <v>20213</v>
      </c>
      <c r="G123">
        <v>1</v>
      </c>
      <c r="H123" t="s">
        <v>50</v>
      </c>
      <c r="I123" t="s">
        <v>1977</v>
      </c>
      <c r="J123" t="s">
        <v>9</v>
      </c>
      <c r="K123">
        <v>12230</v>
      </c>
      <c r="L123">
        <v>-0.394943848018602</v>
      </c>
    </row>
    <row r="124" spans="1:12" x14ac:dyDescent="0.25">
      <c r="A124" s="55">
        <v>26060331100010</v>
      </c>
      <c r="B124" t="s">
        <v>2028</v>
      </c>
      <c r="C124" t="s">
        <v>2019</v>
      </c>
      <c r="D124" t="s">
        <v>2019</v>
      </c>
      <c r="E124">
        <v>1383</v>
      </c>
      <c r="F124">
        <v>1375</v>
      </c>
      <c r="G124">
        <v>0.99419999999999997</v>
      </c>
      <c r="H124" t="s">
        <v>71</v>
      </c>
      <c r="K124">
        <v>907</v>
      </c>
      <c r="L124">
        <v>-0.34036363636363598</v>
      </c>
    </row>
    <row r="125" spans="1:12" x14ac:dyDescent="0.25">
      <c r="A125" s="55">
        <v>26070001800013</v>
      </c>
      <c r="B125" t="s">
        <v>2028</v>
      </c>
      <c r="C125" t="s">
        <v>2019</v>
      </c>
      <c r="D125" t="s">
        <v>2020</v>
      </c>
      <c r="E125">
        <v>4763</v>
      </c>
      <c r="F125">
        <v>0</v>
      </c>
      <c r="G125">
        <v>0</v>
      </c>
      <c r="H125" t="s">
        <v>2011</v>
      </c>
      <c r="I125" t="s">
        <v>1977</v>
      </c>
      <c r="K125">
        <v>2501</v>
      </c>
      <c r="L125">
        <v>2501</v>
      </c>
    </row>
    <row r="126" spans="1:12" x14ac:dyDescent="0.25">
      <c r="A126" s="55">
        <v>26070006700010</v>
      </c>
      <c r="B126" t="s">
        <v>2028</v>
      </c>
      <c r="C126" t="s">
        <v>2019</v>
      </c>
      <c r="D126" t="s">
        <v>2019</v>
      </c>
      <c r="E126">
        <v>1235</v>
      </c>
      <c r="F126">
        <v>1199</v>
      </c>
      <c r="G126">
        <v>0.97089999999999999</v>
      </c>
      <c r="H126" t="s">
        <v>71</v>
      </c>
      <c r="K126">
        <v>614</v>
      </c>
      <c r="L126">
        <v>-0.48790658882401999</v>
      </c>
    </row>
    <row r="127" spans="1:12" x14ac:dyDescent="0.25">
      <c r="A127" s="55">
        <v>26070010900010</v>
      </c>
      <c r="B127" t="s">
        <v>2028</v>
      </c>
      <c r="C127" t="s">
        <v>2019</v>
      </c>
      <c r="D127" t="s">
        <v>2019</v>
      </c>
      <c r="E127">
        <v>956</v>
      </c>
      <c r="F127">
        <v>920</v>
      </c>
      <c r="G127">
        <v>0.96230000000000004</v>
      </c>
      <c r="H127" t="s">
        <v>65</v>
      </c>
      <c r="K127">
        <v>562</v>
      </c>
      <c r="L127">
        <v>-0.389130434782609</v>
      </c>
    </row>
    <row r="128" spans="1:12" x14ac:dyDescent="0.25">
      <c r="A128" s="55">
        <v>26070011700013</v>
      </c>
      <c r="B128" t="s">
        <v>2028</v>
      </c>
      <c r="C128" t="s">
        <v>2019</v>
      </c>
      <c r="D128" t="s">
        <v>2019</v>
      </c>
      <c r="E128">
        <v>1160</v>
      </c>
      <c r="F128">
        <v>1160</v>
      </c>
      <c r="G128">
        <v>1</v>
      </c>
      <c r="H128" t="s">
        <v>57</v>
      </c>
      <c r="K128">
        <v>614</v>
      </c>
      <c r="L128">
        <v>-0.47068965517241401</v>
      </c>
    </row>
    <row r="129" spans="1:12" x14ac:dyDescent="0.25">
      <c r="A129" s="55">
        <v>26070015800017</v>
      </c>
      <c r="B129" t="s">
        <v>2028</v>
      </c>
      <c r="C129" t="s">
        <v>2019</v>
      </c>
      <c r="D129" t="s">
        <v>2019</v>
      </c>
      <c r="E129">
        <v>932</v>
      </c>
      <c r="F129">
        <v>929</v>
      </c>
      <c r="G129">
        <v>0.99680000000000002</v>
      </c>
      <c r="H129" t="s">
        <v>71</v>
      </c>
      <c r="K129">
        <v>486</v>
      </c>
      <c r="L129">
        <v>-0.47685683530678102</v>
      </c>
    </row>
    <row r="130" spans="1:12" x14ac:dyDescent="0.25">
      <c r="A130" s="55">
        <v>26070018200017</v>
      </c>
      <c r="B130" t="s">
        <v>2028</v>
      </c>
      <c r="C130" t="s">
        <v>2019</v>
      </c>
      <c r="D130" t="s">
        <v>2020</v>
      </c>
      <c r="E130">
        <v>578</v>
      </c>
      <c r="F130">
        <v>560</v>
      </c>
      <c r="G130">
        <v>0.96889999999999998</v>
      </c>
      <c r="H130" t="s">
        <v>57</v>
      </c>
      <c r="K130">
        <v>388</v>
      </c>
      <c r="L130">
        <v>-0.307142857142857</v>
      </c>
    </row>
    <row r="131" spans="1:12" x14ac:dyDescent="0.25">
      <c r="A131" s="55">
        <v>26070019000069</v>
      </c>
      <c r="B131" t="s">
        <v>2028</v>
      </c>
      <c r="C131" t="s">
        <v>2019</v>
      </c>
      <c r="D131" t="s">
        <v>2019</v>
      </c>
      <c r="E131">
        <v>1561</v>
      </c>
      <c r="F131">
        <v>1540</v>
      </c>
      <c r="G131">
        <v>0.98650000000000004</v>
      </c>
      <c r="H131" t="s">
        <v>57</v>
      </c>
      <c r="K131">
        <v>570</v>
      </c>
      <c r="L131">
        <v>-0.62987012987013002</v>
      </c>
    </row>
    <row r="132" spans="1:12" x14ac:dyDescent="0.25">
      <c r="A132" s="55">
        <v>26070021600013</v>
      </c>
      <c r="B132" t="s">
        <v>2028</v>
      </c>
      <c r="C132" t="s">
        <v>2019</v>
      </c>
      <c r="D132" t="s">
        <v>2019</v>
      </c>
      <c r="E132">
        <v>1179</v>
      </c>
      <c r="F132">
        <v>1151</v>
      </c>
      <c r="G132">
        <v>0.97629999999999995</v>
      </c>
      <c r="H132" t="s">
        <v>71</v>
      </c>
      <c r="K132">
        <v>648</v>
      </c>
      <c r="L132">
        <v>-0.43701129452649901</v>
      </c>
    </row>
    <row r="133" spans="1:12" x14ac:dyDescent="0.25">
      <c r="A133" s="55">
        <v>26070025700017</v>
      </c>
      <c r="B133" t="s">
        <v>2028</v>
      </c>
      <c r="C133" t="s">
        <v>2019</v>
      </c>
      <c r="D133" t="s">
        <v>2019</v>
      </c>
      <c r="E133">
        <v>1711</v>
      </c>
      <c r="F133">
        <v>1671</v>
      </c>
      <c r="G133">
        <v>0.97660000000000002</v>
      </c>
      <c r="H133" t="s">
        <v>71</v>
      </c>
      <c r="I133" t="s">
        <v>1977</v>
      </c>
      <c r="K133">
        <v>982</v>
      </c>
      <c r="L133">
        <v>-0.41232794733692402</v>
      </c>
    </row>
    <row r="134" spans="1:12" x14ac:dyDescent="0.25">
      <c r="A134" s="55">
        <v>26071114800015</v>
      </c>
      <c r="B134" t="s">
        <v>2028</v>
      </c>
      <c r="C134" t="s">
        <v>2019</v>
      </c>
      <c r="D134" t="s">
        <v>2020</v>
      </c>
      <c r="E134">
        <v>2398</v>
      </c>
      <c r="F134">
        <v>0</v>
      </c>
      <c r="G134">
        <v>0</v>
      </c>
      <c r="H134" t="s">
        <v>2011</v>
      </c>
      <c r="I134" t="s">
        <v>1977</v>
      </c>
      <c r="K134">
        <v>1292</v>
      </c>
      <c r="L134">
        <v>1292</v>
      </c>
    </row>
    <row r="135" spans="1:12" x14ac:dyDescent="0.25">
      <c r="A135" s="55">
        <v>26080486900014</v>
      </c>
      <c r="B135" t="s">
        <v>2028</v>
      </c>
      <c r="C135" t="s">
        <v>2019</v>
      </c>
      <c r="D135" t="s">
        <v>2020</v>
      </c>
      <c r="E135">
        <v>1186</v>
      </c>
      <c r="F135">
        <v>0</v>
      </c>
      <c r="G135">
        <v>0</v>
      </c>
      <c r="H135" t="s">
        <v>71</v>
      </c>
      <c r="K135">
        <v>392</v>
      </c>
      <c r="L135">
        <v>392</v>
      </c>
    </row>
    <row r="136" spans="1:12" x14ac:dyDescent="0.25">
      <c r="A136" s="55">
        <v>26080489300014</v>
      </c>
      <c r="B136" t="s">
        <v>2028</v>
      </c>
      <c r="C136" t="s">
        <v>2019</v>
      </c>
      <c r="D136" t="s">
        <v>2019</v>
      </c>
      <c r="E136">
        <v>2196</v>
      </c>
      <c r="F136">
        <v>2196</v>
      </c>
      <c r="G136">
        <v>1</v>
      </c>
      <c r="H136" t="s">
        <v>50</v>
      </c>
      <c r="I136" t="s">
        <v>1977</v>
      </c>
      <c r="K136">
        <v>1640</v>
      </c>
      <c r="L136">
        <v>-0.25318761384335198</v>
      </c>
    </row>
    <row r="137" spans="1:12" x14ac:dyDescent="0.25">
      <c r="A137" s="55">
        <v>26080490100015</v>
      </c>
      <c r="B137" t="s">
        <v>2028</v>
      </c>
      <c r="C137" t="s">
        <v>2019</v>
      </c>
      <c r="D137" t="s">
        <v>2019</v>
      </c>
      <c r="E137">
        <v>7298</v>
      </c>
      <c r="F137">
        <v>7298</v>
      </c>
      <c r="G137">
        <v>1</v>
      </c>
      <c r="H137" t="s">
        <v>50</v>
      </c>
      <c r="I137" t="s">
        <v>1977</v>
      </c>
      <c r="J137" t="s">
        <v>9</v>
      </c>
      <c r="K137">
        <v>4026</v>
      </c>
      <c r="L137">
        <v>-0.44834201151000302</v>
      </c>
    </row>
    <row r="138" spans="1:12" x14ac:dyDescent="0.25">
      <c r="A138" s="55">
        <v>26080491900017</v>
      </c>
      <c r="B138" t="s">
        <v>2028</v>
      </c>
      <c r="C138" t="s">
        <v>2019</v>
      </c>
      <c r="D138" t="s">
        <v>2020</v>
      </c>
      <c r="E138">
        <v>827</v>
      </c>
      <c r="F138">
        <v>808</v>
      </c>
      <c r="G138">
        <v>0.97699999999999998</v>
      </c>
      <c r="H138" t="s">
        <v>50</v>
      </c>
      <c r="K138">
        <v>215</v>
      </c>
      <c r="L138">
        <v>-0.73391089108910901</v>
      </c>
    </row>
    <row r="139" spans="1:12" x14ac:dyDescent="0.25">
      <c r="A139" s="55">
        <v>26080492700010</v>
      </c>
      <c r="B139" t="s">
        <v>2028</v>
      </c>
      <c r="C139" t="s">
        <v>2019</v>
      </c>
      <c r="D139" t="s">
        <v>2019</v>
      </c>
      <c r="E139">
        <v>2425</v>
      </c>
      <c r="F139">
        <v>2425</v>
      </c>
      <c r="G139">
        <v>1</v>
      </c>
      <c r="H139" t="s">
        <v>50</v>
      </c>
      <c r="I139" t="s">
        <v>1977</v>
      </c>
      <c r="K139">
        <v>737</v>
      </c>
      <c r="L139">
        <v>-0.69608247422680403</v>
      </c>
    </row>
    <row r="140" spans="1:12" x14ac:dyDescent="0.25">
      <c r="A140" s="55">
        <v>26080533800019</v>
      </c>
      <c r="B140" t="s">
        <v>2028</v>
      </c>
      <c r="C140" t="s">
        <v>2019</v>
      </c>
      <c r="D140" t="s">
        <v>2019</v>
      </c>
      <c r="E140">
        <v>3379</v>
      </c>
      <c r="F140">
        <v>3362</v>
      </c>
      <c r="G140">
        <v>0.995</v>
      </c>
      <c r="H140" t="s">
        <v>50</v>
      </c>
      <c r="I140" t="s">
        <v>1977</v>
      </c>
      <c r="K140">
        <v>1486</v>
      </c>
      <c r="L140">
        <v>-0.55800118976799495</v>
      </c>
    </row>
    <row r="141" spans="1:12" x14ac:dyDescent="0.25">
      <c r="A141" s="55">
        <v>26090001400010</v>
      </c>
      <c r="B141" t="s">
        <v>2028</v>
      </c>
      <c r="C141" t="s">
        <v>2019</v>
      </c>
      <c r="D141" t="s">
        <v>2020</v>
      </c>
      <c r="E141">
        <v>633</v>
      </c>
      <c r="F141">
        <v>554</v>
      </c>
      <c r="G141">
        <v>0.87519999999999998</v>
      </c>
      <c r="H141" t="s">
        <v>71</v>
      </c>
      <c r="K141">
        <v>458</v>
      </c>
      <c r="L141">
        <v>-0.173285198555957</v>
      </c>
    </row>
    <row r="142" spans="1:12" x14ac:dyDescent="0.25">
      <c r="A142" s="55">
        <v>26090010500016</v>
      </c>
      <c r="B142" t="s">
        <v>2028</v>
      </c>
      <c r="C142" t="s">
        <v>2019</v>
      </c>
      <c r="D142" t="s">
        <v>2020</v>
      </c>
      <c r="E142">
        <v>323</v>
      </c>
      <c r="F142">
        <v>323</v>
      </c>
      <c r="G142">
        <v>1</v>
      </c>
      <c r="H142" t="s">
        <v>71</v>
      </c>
      <c r="K142">
        <v>474</v>
      </c>
      <c r="L142">
        <v>0.46749226006192002</v>
      </c>
    </row>
    <row r="143" spans="1:12" x14ac:dyDescent="0.25">
      <c r="A143" s="55">
        <v>26090016200017</v>
      </c>
      <c r="B143" t="s">
        <v>2028</v>
      </c>
      <c r="C143" t="s">
        <v>2019</v>
      </c>
      <c r="D143" t="s">
        <v>2019</v>
      </c>
      <c r="E143">
        <v>3377</v>
      </c>
      <c r="F143">
        <v>3373</v>
      </c>
      <c r="G143">
        <v>0.99880000000000002</v>
      </c>
      <c r="H143" t="s">
        <v>50</v>
      </c>
      <c r="I143" t="s">
        <v>1977</v>
      </c>
      <c r="K143">
        <v>1998</v>
      </c>
      <c r="L143">
        <v>-0.40764897717165699</v>
      </c>
    </row>
    <row r="144" spans="1:12" x14ac:dyDescent="0.25">
      <c r="A144" s="55">
        <v>26090023800148</v>
      </c>
      <c r="B144" t="s">
        <v>2028</v>
      </c>
      <c r="C144" t="s">
        <v>2019</v>
      </c>
      <c r="D144" t="s">
        <v>2019</v>
      </c>
      <c r="E144">
        <v>6736</v>
      </c>
      <c r="F144">
        <v>6736</v>
      </c>
      <c r="G144">
        <v>1</v>
      </c>
      <c r="H144" t="s">
        <v>50</v>
      </c>
      <c r="I144" t="s">
        <v>1977</v>
      </c>
      <c r="J144" t="s">
        <v>9</v>
      </c>
      <c r="K144">
        <v>3689</v>
      </c>
      <c r="L144">
        <v>-0.45234560570071303</v>
      </c>
    </row>
    <row r="145" spans="1:12" x14ac:dyDescent="0.25">
      <c r="A145" s="55">
        <v>26100001200011</v>
      </c>
      <c r="B145" t="s">
        <v>2028</v>
      </c>
      <c r="C145" t="s">
        <v>2019</v>
      </c>
      <c r="D145" t="s">
        <v>2019</v>
      </c>
      <c r="E145">
        <v>1266</v>
      </c>
      <c r="F145">
        <v>1262</v>
      </c>
      <c r="G145">
        <v>0.99680000000000002</v>
      </c>
      <c r="H145" t="s">
        <v>38</v>
      </c>
      <c r="I145" t="s">
        <v>1977</v>
      </c>
      <c r="K145">
        <v>698</v>
      </c>
      <c r="L145">
        <v>-0.44690966719492897</v>
      </c>
    </row>
    <row r="146" spans="1:12" x14ac:dyDescent="0.25">
      <c r="A146" s="55">
        <v>26100002000014</v>
      </c>
      <c r="B146" t="s">
        <v>2028</v>
      </c>
      <c r="C146" t="s">
        <v>2019</v>
      </c>
      <c r="D146" t="s">
        <v>2019</v>
      </c>
      <c r="E146">
        <v>6714</v>
      </c>
      <c r="F146">
        <v>5676</v>
      </c>
      <c r="G146">
        <v>0.84540000000000004</v>
      </c>
      <c r="H146" t="s">
        <v>38</v>
      </c>
      <c r="I146" t="s">
        <v>1977</v>
      </c>
      <c r="J146" t="s">
        <v>9</v>
      </c>
      <c r="K146">
        <v>5945</v>
      </c>
      <c r="L146">
        <v>4.73925299506694E-2</v>
      </c>
    </row>
    <row r="147" spans="1:12" x14ac:dyDescent="0.25">
      <c r="A147" s="55">
        <v>26100004600019</v>
      </c>
      <c r="B147" t="s">
        <v>2028</v>
      </c>
      <c r="C147" t="s">
        <v>2019</v>
      </c>
      <c r="D147" t="s">
        <v>2019</v>
      </c>
      <c r="E147">
        <v>1266</v>
      </c>
      <c r="F147">
        <v>974</v>
      </c>
      <c r="G147">
        <v>0.76939999999999997</v>
      </c>
      <c r="H147" t="s">
        <v>71</v>
      </c>
      <c r="K147">
        <v>454</v>
      </c>
      <c r="L147">
        <v>-0.53388090349076001</v>
      </c>
    </row>
    <row r="148" spans="1:12" x14ac:dyDescent="0.25">
      <c r="A148" s="55">
        <v>26100736300011</v>
      </c>
      <c r="B148" t="s">
        <v>2028</v>
      </c>
      <c r="C148" t="s">
        <v>2019</v>
      </c>
      <c r="D148" t="s">
        <v>2019</v>
      </c>
      <c r="E148">
        <v>876</v>
      </c>
      <c r="F148">
        <v>814</v>
      </c>
      <c r="G148">
        <v>0.92920000000000003</v>
      </c>
      <c r="H148" t="s">
        <v>38</v>
      </c>
      <c r="K148">
        <v>724</v>
      </c>
      <c r="L148">
        <v>-0.11056511056511099</v>
      </c>
    </row>
    <row r="149" spans="1:12" x14ac:dyDescent="0.25">
      <c r="A149" s="55">
        <v>26110002800149</v>
      </c>
      <c r="B149" t="s">
        <v>2028</v>
      </c>
      <c r="C149" t="s">
        <v>2019</v>
      </c>
      <c r="D149" t="s">
        <v>2020</v>
      </c>
      <c r="E149">
        <v>1997</v>
      </c>
      <c r="F149">
        <v>875</v>
      </c>
      <c r="G149">
        <v>0.43819999999999998</v>
      </c>
      <c r="H149" t="s">
        <v>38</v>
      </c>
      <c r="I149" t="s">
        <v>1977</v>
      </c>
      <c r="J149" t="s">
        <v>9</v>
      </c>
      <c r="K149">
        <v>1446</v>
      </c>
      <c r="L149">
        <v>0.65257142857142902</v>
      </c>
    </row>
    <row r="150" spans="1:12" x14ac:dyDescent="0.25">
      <c r="A150" s="55">
        <v>26110003600019</v>
      </c>
      <c r="B150" t="s">
        <v>2028</v>
      </c>
      <c r="C150" t="s">
        <v>2019</v>
      </c>
      <c r="D150" t="s">
        <v>2019</v>
      </c>
      <c r="E150">
        <v>1478</v>
      </c>
      <c r="F150">
        <v>1476</v>
      </c>
      <c r="G150">
        <v>0.99860000000000004</v>
      </c>
      <c r="H150" t="s">
        <v>50</v>
      </c>
      <c r="K150">
        <v>379</v>
      </c>
      <c r="L150">
        <v>-0.74322493224932296</v>
      </c>
    </row>
    <row r="151" spans="1:12" x14ac:dyDescent="0.25">
      <c r="A151" s="55">
        <v>26110007700013</v>
      </c>
      <c r="B151" t="s">
        <v>2028</v>
      </c>
      <c r="C151" t="s">
        <v>2019</v>
      </c>
      <c r="D151" t="s">
        <v>2019</v>
      </c>
      <c r="E151">
        <v>1232</v>
      </c>
      <c r="F151">
        <v>1116</v>
      </c>
      <c r="G151">
        <v>0.90580000000000005</v>
      </c>
      <c r="H151" t="s">
        <v>71</v>
      </c>
      <c r="K151">
        <v>773</v>
      </c>
      <c r="L151">
        <v>-0.30734767025089599</v>
      </c>
    </row>
    <row r="152" spans="1:12" x14ac:dyDescent="0.25">
      <c r="A152" s="55">
        <v>26110008500016</v>
      </c>
      <c r="B152" t="s">
        <v>2028</v>
      </c>
      <c r="C152" t="s">
        <v>2019</v>
      </c>
      <c r="D152" t="s">
        <v>2019</v>
      </c>
      <c r="E152">
        <v>635</v>
      </c>
      <c r="F152">
        <v>613</v>
      </c>
      <c r="G152">
        <v>0.96540000000000004</v>
      </c>
      <c r="H152" t="s">
        <v>71</v>
      </c>
      <c r="I152" t="s">
        <v>1977</v>
      </c>
      <c r="K152">
        <v>657</v>
      </c>
      <c r="L152">
        <v>7.1778140293637896E-2</v>
      </c>
    </row>
    <row r="153" spans="1:12" x14ac:dyDescent="0.25">
      <c r="A153" s="55">
        <v>26110010100011</v>
      </c>
      <c r="B153" t="s">
        <v>2028</v>
      </c>
      <c r="C153" t="s">
        <v>2019</v>
      </c>
      <c r="D153" t="s">
        <v>2020</v>
      </c>
      <c r="E153">
        <v>4126</v>
      </c>
      <c r="F153">
        <v>4087</v>
      </c>
      <c r="G153">
        <v>0.99050000000000005</v>
      </c>
      <c r="H153" t="s">
        <v>57</v>
      </c>
      <c r="I153" t="s">
        <v>1977</v>
      </c>
      <c r="K153">
        <v>3184</v>
      </c>
      <c r="L153">
        <v>-0.22094445803768001</v>
      </c>
    </row>
    <row r="154" spans="1:12" x14ac:dyDescent="0.25">
      <c r="A154" s="55">
        <v>26110011900013</v>
      </c>
      <c r="B154" t="s">
        <v>2028</v>
      </c>
      <c r="C154" t="s">
        <v>2019</v>
      </c>
      <c r="D154" t="s">
        <v>2019</v>
      </c>
      <c r="E154">
        <v>980</v>
      </c>
      <c r="F154">
        <v>976</v>
      </c>
      <c r="G154">
        <v>0.99590000000000001</v>
      </c>
      <c r="H154" t="s">
        <v>71</v>
      </c>
      <c r="K154">
        <v>335</v>
      </c>
      <c r="L154">
        <v>-0.65676229508196704</v>
      </c>
    </row>
    <row r="155" spans="1:12" x14ac:dyDescent="0.25">
      <c r="A155" s="55">
        <v>26120011700123</v>
      </c>
      <c r="B155" t="s">
        <v>2028</v>
      </c>
      <c r="C155" t="s">
        <v>2019</v>
      </c>
      <c r="D155" t="s">
        <v>2019</v>
      </c>
      <c r="E155">
        <v>8565</v>
      </c>
      <c r="F155">
        <v>8515</v>
      </c>
      <c r="G155">
        <v>0.99419999999999997</v>
      </c>
      <c r="H155" t="s">
        <v>50</v>
      </c>
      <c r="I155" t="s">
        <v>1977</v>
      </c>
      <c r="J155" t="s">
        <v>9</v>
      </c>
      <c r="K155">
        <v>5104</v>
      </c>
      <c r="L155">
        <v>-0.40058719906048101</v>
      </c>
    </row>
    <row r="156" spans="1:12" x14ac:dyDescent="0.25">
      <c r="A156" s="55">
        <v>26120012500019</v>
      </c>
      <c r="B156" t="s">
        <v>2028</v>
      </c>
      <c r="C156" t="s">
        <v>2019</v>
      </c>
      <c r="D156" t="s">
        <v>2019</v>
      </c>
      <c r="E156">
        <v>1170</v>
      </c>
      <c r="F156">
        <v>1167</v>
      </c>
      <c r="G156">
        <v>0.99739999999999995</v>
      </c>
      <c r="H156" t="s">
        <v>50</v>
      </c>
      <c r="K156">
        <v>612</v>
      </c>
      <c r="L156">
        <v>-0.47557840616966601</v>
      </c>
    </row>
    <row r="157" spans="1:12" x14ac:dyDescent="0.25">
      <c r="A157" s="55">
        <v>26120013300013</v>
      </c>
      <c r="B157" t="s">
        <v>2028</v>
      </c>
      <c r="C157" t="s">
        <v>2019</v>
      </c>
      <c r="D157" t="s">
        <v>2019</v>
      </c>
      <c r="E157">
        <v>581</v>
      </c>
      <c r="F157">
        <v>445</v>
      </c>
      <c r="G157">
        <v>0.76590000000000003</v>
      </c>
      <c r="H157" t="s">
        <v>71</v>
      </c>
      <c r="K157">
        <v>212</v>
      </c>
      <c r="L157">
        <v>-0.52359550561797796</v>
      </c>
    </row>
    <row r="158" spans="1:12" x14ac:dyDescent="0.25">
      <c r="A158" s="55">
        <v>26120014100016</v>
      </c>
      <c r="B158" t="s">
        <v>2028</v>
      </c>
      <c r="C158" t="s">
        <v>2019</v>
      </c>
      <c r="D158" t="s">
        <v>2019</v>
      </c>
      <c r="E158">
        <v>4422</v>
      </c>
      <c r="F158">
        <v>4417</v>
      </c>
      <c r="G158">
        <v>0.99890000000000001</v>
      </c>
      <c r="H158" t="s">
        <v>50</v>
      </c>
      <c r="I158" t="s">
        <v>1977</v>
      </c>
      <c r="K158">
        <v>2492</v>
      </c>
      <c r="L158">
        <v>-0.43581616481774998</v>
      </c>
    </row>
    <row r="159" spans="1:12" x14ac:dyDescent="0.25">
      <c r="A159" s="55">
        <v>26120015800010</v>
      </c>
      <c r="B159" t="s">
        <v>2028</v>
      </c>
      <c r="C159" t="s">
        <v>2019</v>
      </c>
      <c r="D159" t="s">
        <v>2019</v>
      </c>
      <c r="E159">
        <v>2482</v>
      </c>
      <c r="F159">
        <v>2482</v>
      </c>
      <c r="G159">
        <v>1</v>
      </c>
      <c r="H159" t="s">
        <v>50</v>
      </c>
      <c r="I159" t="s">
        <v>1977</v>
      </c>
      <c r="K159">
        <v>1587</v>
      </c>
      <c r="L159">
        <v>-0.36059629331184501</v>
      </c>
    </row>
    <row r="160" spans="1:12" x14ac:dyDescent="0.25">
      <c r="A160" s="55">
        <v>26120019000013</v>
      </c>
      <c r="B160" t="s">
        <v>2028</v>
      </c>
      <c r="C160" t="s">
        <v>2019</v>
      </c>
      <c r="D160" t="s">
        <v>2019</v>
      </c>
      <c r="E160">
        <v>2225</v>
      </c>
      <c r="F160">
        <v>2225</v>
      </c>
      <c r="G160">
        <v>1</v>
      </c>
      <c r="H160" t="s">
        <v>50</v>
      </c>
      <c r="I160" t="s">
        <v>1977</v>
      </c>
      <c r="K160">
        <v>1089</v>
      </c>
      <c r="L160">
        <v>-0.51056179775280897</v>
      </c>
    </row>
    <row r="161" spans="1:12" x14ac:dyDescent="0.25">
      <c r="A161" s="55">
        <v>26120020800013</v>
      </c>
      <c r="B161" t="s">
        <v>2028</v>
      </c>
      <c r="C161" t="s">
        <v>2019</v>
      </c>
      <c r="D161" t="s">
        <v>2019</v>
      </c>
      <c r="E161">
        <v>3276</v>
      </c>
      <c r="F161">
        <v>3269</v>
      </c>
      <c r="G161">
        <v>0.99790000000000001</v>
      </c>
      <c r="H161" t="s">
        <v>50</v>
      </c>
      <c r="I161" t="s">
        <v>1977</v>
      </c>
      <c r="K161">
        <v>2083</v>
      </c>
      <c r="L161">
        <v>-0.36280208014683402</v>
      </c>
    </row>
    <row r="162" spans="1:12" x14ac:dyDescent="0.25">
      <c r="A162" s="55">
        <v>26120648600019</v>
      </c>
      <c r="B162" t="s">
        <v>2028</v>
      </c>
      <c r="C162" t="s">
        <v>2019</v>
      </c>
      <c r="D162" t="s">
        <v>2019</v>
      </c>
      <c r="E162">
        <v>1326</v>
      </c>
      <c r="F162">
        <v>1325</v>
      </c>
      <c r="G162">
        <v>0.99919999999999998</v>
      </c>
      <c r="H162" t="s">
        <v>50</v>
      </c>
      <c r="K162">
        <v>702</v>
      </c>
      <c r="L162">
        <v>-0.47018867924528301</v>
      </c>
    </row>
    <row r="163" spans="1:12" x14ac:dyDescent="0.25">
      <c r="A163" s="55">
        <v>26130001600043</v>
      </c>
      <c r="B163" t="s">
        <v>2028</v>
      </c>
      <c r="C163" t="s">
        <v>2019</v>
      </c>
      <c r="D163" t="s">
        <v>2019</v>
      </c>
      <c r="E163">
        <v>2457</v>
      </c>
      <c r="F163">
        <v>2455</v>
      </c>
      <c r="G163">
        <v>0.99919999999999998</v>
      </c>
      <c r="H163" t="s">
        <v>50</v>
      </c>
      <c r="I163" t="s">
        <v>1977</v>
      </c>
      <c r="K163">
        <v>1010</v>
      </c>
      <c r="L163">
        <v>-0.58859470468431796</v>
      </c>
    </row>
    <row r="164" spans="1:12" x14ac:dyDescent="0.25">
      <c r="A164" s="55">
        <v>26130002400013</v>
      </c>
      <c r="B164" t="s">
        <v>2028</v>
      </c>
      <c r="C164" t="s">
        <v>2019</v>
      </c>
      <c r="D164" t="s">
        <v>2019</v>
      </c>
      <c r="E164">
        <v>3202</v>
      </c>
      <c r="F164">
        <v>3195</v>
      </c>
      <c r="G164">
        <v>0.99780000000000002</v>
      </c>
      <c r="H164" t="s">
        <v>50</v>
      </c>
      <c r="I164" t="s">
        <v>1977</v>
      </c>
      <c r="K164">
        <v>1584</v>
      </c>
      <c r="L164">
        <v>-0.50422535211267605</v>
      </c>
    </row>
    <row r="165" spans="1:12" x14ac:dyDescent="0.25">
      <c r="A165" s="55">
        <v>26130004000019</v>
      </c>
      <c r="B165" t="s">
        <v>2028</v>
      </c>
      <c r="C165" t="s">
        <v>2019</v>
      </c>
      <c r="D165" t="s">
        <v>2019</v>
      </c>
      <c r="E165">
        <v>2228</v>
      </c>
      <c r="F165">
        <v>2228</v>
      </c>
      <c r="G165">
        <v>1</v>
      </c>
      <c r="H165" t="s">
        <v>50</v>
      </c>
      <c r="I165" t="s">
        <v>1977</v>
      </c>
      <c r="K165">
        <v>889</v>
      </c>
      <c r="L165">
        <v>-0.60098743267504495</v>
      </c>
    </row>
    <row r="166" spans="1:12" x14ac:dyDescent="0.25">
      <c r="A166" s="55">
        <v>26130005700013</v>
      </c>
      <c r="B166" t="s">
        <v>2028</v>
      </c>
      <c r="C166" t="s">
        <v>2019</v>
      </c>
      <c r="D166" t="s">
        <v>2019</v>
      </c>
      <c r="E166">
        <v>3162</v>
      </c>
      <c r="F166">
        <v>3161</v>
      </c>
      <c r="G166">
        <v>0.99970000000000003</v>
      </c>
      <c r="H166" t="s">
        <v>50</v>
      </c>
      <c r="I166" t="s">
        <v>1977</v>
      </c>
      <c r="K166">
        <v>1403</v>
      </c>
      <c r="L166">
        <v>-0.55615311610249896</v>
      </c>
    </row>
    <row r="167" spans="1:12" x14ac:dyDescent="0.25">
      <c r="A167" s="55">
        <v>26130006500016</v>
      </c>
      <c r="B167" t="s">
        <v>2028</v>
      </c>
      <c r="C167" t="s">
        <v>2019</v>
      </c>
      <c r="D167" t="s">
        <v>2019</v>
      </c>
      <c r="E167">
        <v>2404</v>
      </c>
      <c r="F167">
        <v>2404</v>
      </c>
      <c r="G167">
        <v>1</v>
      </c>
      <c r="H167" t="s">
        <v>50</v>
      </c>
      <c r="I167" t="s">
        <v>1977</v>
      </c>
      <c r="K167">
        <v>661</v>
      </c>
      <c r="L167">
        <v>-0.72504159733776996</v>
      </c>
    </row>
    <row r="168" spans="1:12" x14ac:dyDescent="0.25">
      <c r="A168" s="55">
        <v>26130007300010</v>
      </c>
      <c r="B168" t="s">
        <v>2028</v>
      </c>
      <c r="C168" t="s">
        <v>2019</v>
      </c>
      <c r="D168" t="s">
        <v>2019</v>
      </c>
      <c r="E168">
        <v>3463</v>
      </c>
      <c r="F168">
        <v>3394</v>
      </c>
      <c r="G168">
        <v>0.98009999999999997</v>
      </c>
      <c r="H168" t="s">
        <v>57</v>
      </c>
      <c r="I168" t="s">
        <v>1977</v>
      </c>
      <c r="K168">
        <v>1461</v>
      </c>
      <c r="L168">
        <v>-0.56953447259870404</v>
      </c>
    </row>
    <row r="169" spans="1:12" x14ac:dyDescent="0.25">
      <c r="A169" s="55">
        <v>26130008100484</v>
      </c>
      <c r="B169" t="s">
        <v>2028</v>
      </c>
      <c r="C169" t="s">
        <v>2019</v>
      </c>
      <c r="D169" t="s">
        <v>2019</v>
      </c>
      <c r="E169">
        <v>46881</v>
      </c>
      <c r="F169">
        <v>45116</v>
      </c>
      <c r="G169">
        <v>0.96240000000000003</v>
      </c>
      <c r="H169" t="s">
        <v>50</v>
      </c>
      <c r="I169" t="s">
        <v>1977</v>
      </c>
      <c r="J169" t="s">
        <v>9</v>
      </c>
      <c r="K169">
        <v>35478</v>
      </c>
      <c r="L169">
        <v>-0.21362709460058499</v>
      </c>
    </row>
    <row r="170" spans="1:12" x14ac:dyDescent="0.25">
      <c r="A170" s="55">
        <v>26130011500019</v>
      </c>
      <c r="B170" t="s">
        <v>2028</v>
      </c>
      <c r="C170" t="s">
        <v>2019</v>
      </c>
      <c r="D170" t="s">
        <v>2019</v>
      </c>
      <c r="E170">
        <v>4121</v>
      </c>
      <c r="F170">
        <v>4121</v>
      </c>
      <c r="G170">
        <v>1</v>
      </c>
      <c r="H170" t="s">
        <v>50</v>
      </c>
      <c r="I170" t="s">
        <v>1977</v>
      </c>
      <c r="K170">
        <v>1689</v>
      </c>
      <c r="L170">
        <v>-0.590148022324678</v>
      </c>
    </row>
    <row r="171" spans="1:12" x14ac:dyDescent="0.25">
      <c r="A171" s="55">
        <v>26130019800015</v>
      </c>
      <c r="B171" t="s">
        <v>2028</v>
      </c>
      <c r="C171" t="s">
        <v>2019</v>
      </c>
      <c r="D171" t="s">
        <v>2019</v>
      </c>
      <c r="E171">
        <v>5343</v>
      </c>
      <c r="F171">
        <v>1581</v>
      </c>
      <c r="G171">
        <v>0.2959</v>
      </c>
      <c r="H171" t="s">
        <v>2011</v>
      </c>
      <c r="I171" t="s">
        <v>1977</v>
      </c>
      <c r="K171">
        <v>3133</v>
      </c>
      <c r="L171">
        <v>0.98165717900063298</v>
      </c>
    </row>
    <row r="172" spans="1:12" x14ac:dyDescent="0.25">
      <c r="A172" s="55">
        <v>26130020600016</v>
      </c>
      <c r="B172" t="s">
        <v>2028</v>
      </c>
      <c r="C172" t="s">
        <v>2019</v>
      </c>
      <c r="D172" t="s">
        <v>2019</v>
      </c>
      <c r="E172">
        <v>3208</v>
      </c>
      <c r="F172">
        <v>3207</v>
      </c>
      <c r="G172">
        <v>0.99970000000000003</v>
      </c>
      <c r="H172" t="s">
        <v>57</v>
      </c>
      <c r="I172" t="s">
        <v>1977</v>
      </c>
      <c r="K172">
        <v>2543</v>
      </c>
      <c r="L172">
        <v>-0.20704708450265</v>
      </c>
    </row>
    <row r="173" spans="1:12" x14ac:dyDescent="0.25">
      <c r="A173" s="55">
        <v>26130022200013</v>
      </c>
      <c r="B173" t="s">
        <v>2028</v>
      </c>
      <c r="C173" t="s">
        <v>2019</v>
      </c>
      <c r="D173" t="s">
        <v>2019</v>
      </c>
      <c r="E173">
        <v>5774</v>
      </c>
      <c r="F173">
        <v>5769</v>
      </c>
      <c r="G173">
        <v>0.99909999999999999</v>
      </c>
      <c r="H173" t="s">
        <v>50</v>
      </c>
      <c r="I173" t="s">
        <v>1977</v>
      </c>
      <c r="K173">
        <v>3312</v>
      </c>
      <c r="L173">
        <v>-0.42589703588143502</v>
      </c>
    </row>
    <row r="174" spans="1:12" x14ac:dyDescent="0.25">
      <c r="A174" s="55">
        <v>26140091500011</v>
      </c>
      <c r="B174" t="s">
        <v>2028</v>
      </c>
      <c r="C174" t="s">
        <v>2019</v>
      </c>
      <c r="D174" t="s">
        <v>2019</v>
      </c>
      <c r="E174">
        <v>4246</v>
      </c>
      <c r="F174">
        <v>4246</v>
      </c>
      <c r="G174">
        <v>1</v>
      </c>
      <c r="H174" t="s">
        <v>50</v>
      </c>
      <c r="I174" t="s">
        <v>1977</v>
      </c>
      <c r="K174">
        <v>3347</v>
      </c>
      <c r="L174">
        <v>-0.21172868582195001</v>
      </c>
    </row>
    <row r="175" spans="1:12" x14ac:dyDescent="0.25">
      <c r="A175" s="55">
        <v>26140092300015</v>
      </c>
      <c r="B175" t="s">
        <v>2028</v>
      </c>
      <c r="C175" t="s">
        <v>2019</v>
      </c>
      <c r="D175" t="s">
        <v>2019</v>
      </c>
      <c r="E175">
        <v>6906</v>
      </c>
      <c r="F175">
        <v>6906</v>
      </c>
      <c r="G175">
        <v>1</v>
      </c>
      <c r="H175" t="s">
        <v>50</v>
      </c>
      <c r="I175" t="s">
        <v>1977</v>
      </c>
      <c r="K175">
        <v>3138</v>
      </c>
      <c r="L175">
        <v>-0.54561251086012197</v>
      </c>
    </row>
    <row r="176" spans="1:12" x14ac:dyDescent="0.25">
      <c r="A176" s="55">
        <v>26140093100018</v>
      </c>
      <c r="B176" t="s">
        <v>2028</v>
      </c>
      <c r="C176" t="s">
        <v>2019</v>
      </c>
      <c r="D176" t="s">
        <v>2019</v>
      </c>
      <c r="E176">
        <v>24547</v>
      </c>
      <c r="F176">
        <v>20322</v>
      </c>
      <c r="G176">
        <v>0.82789999999999997</v>
      </c>
      <c r="H176" t="s">
        <v>2011</v>
      </c>
      <c r="I176" t="s">
        <v>1977</v>
      </c>
      <c r="J176" t="s">
        <v>9</v>
      </c>
      <c r="K176">
        <v>11242</v>
      </c>
      <c r="L176">
        <v>-0.44680641669127102</v>
      </c>
    </row>
    <row r="177" spans="1:12" x14ac:dyDescent="0.25">
      <c r="A177" s="55">
        <v>26140095600015</v>
      </c>
      <c r="B177" t="s">
        <v>2028</v>
      </c>
      <c r="C177" t="s">
        <v>2019</v>
      </c>
      <c r="D177" t="s">
        <v>2019</v>
      </c>
      <c r="E177">
        <v>1518</v>
      </c>
      <c r="F177">
        <v>1473</v>
      </c>
      <c r="G177">
        <v>0.97040000000000004</v>
      </c>
      <c r="H177" t="s">
        <v>50</v>
      </c>
      <c r="K177">
        <v>1076</v>
      </c>
      <c r="L177">
        <v>-0.269517990495587</v>
      </c>
    </row>
    <row r="178" spans="1:12" x14ac:dyDescent="0.25">
      <c r="A178" s="55">
        <v>26140097200012</v>
      </c>
      <c r="B178" t="s">
        <v>2028</v>
      </c>
      <c r="C178" t="s">
        <v>2019</v>
      </c>
      <c r="D178" t="s">
        <v>2019</v>
      </c>
      <c r="E178">
        <v>2723</v>
      </c>
      <c r="F178">
        <v>2720</v>
      </c>
      <c r="G178">
        <v>0.99890000000000001</v>
      </c>
      <c r="H178" t="s">
        <v>50</v>
      </c>
      <c r="I178" t="s">
        <v>1977</v>
      </c>
      <c r="K178">
        <v>650</v>
      </c>
      <c r="L178">
        <v>-0.76102941176470595</v>
      </c>
    </row>
    <row r="179" spans="1:12" x14ac:dyDescent="0.25">
      <c r="A179" s="55">
        <v>26140100400013</v>
      </c>
      <c r="B179" t="s">
        <v>2028</v>
      </c>
      <c r="C179" t="s">
        <v>2019</v>
      </c>
      <c r="D179" t="s">
        <v>2019</v>
      </c>
      <c r="E179">
        <v>3533</v>
      </c>
      <c r="F179">
        <v>3505</v>
      </c>
      <c r="G179">
        <v>0.99209999999999998</v>
      </c>
      <c r="H179" t="s">
        <v>50</v>
      </c>
      <c r="I179" t="s">
        <v>1977</v>
      </c>
      <c r="K179">
        <v>1792</v>
      </c>
      <c r="L179">
        <v>-0.48873038516405098</v>
      </c>
    </row>
    <row r="180" spans="1:12" x14ac:dyDescent="0.25">
      <c r="A180" s="55">
        <v>26140127700015</v>
      </c>
      <c r="B180" t="s">
        <v>2028</v>
      </c>
      <c r="C180" t="s">
        <v>2019</v>
      </c>
      <c r="D180" t="s">
        <v>2019</v>
      </c>
      <c r="E180">
        <v>2748</v>
      </c>
      <c r="F180">
        <v>2748</v>
      </c>
      <c r="G180">
        <v>1</v>
      </c>
      <c r="H180" t="s">
        <v>50</v>
      </c>
      <c r="I180" t="s">
        <v>1977</v>
      </c>
      <c r="K180">
        <v>932</v>
      </c>
      <c r="L180">
        <v>-0.66084425036390104</v>
      </c>
    </row>
    <row r="181" spans="1:12" x14ac:dyDescent="0.25">
      <c r="A181" s="55">
        <v>26150005200012</v>
      </c>
      <c r="B181" t="s">
        <v>2028</v>
      </c>
      <c r="C181" t="s">
        <v>2019</v>
      </c>
      <c r="D181" t="s">
        <v>2020</v>
      </c>
      <c r="E181">
        <v>2599</v>
      </c>
      <c r="F181">
        <v>0</v>
      </c>
      <c r="G181">
        <v>0</v>
      </c>
      <c r="H181" t="s">
        <v>2011</v>
      </c>
      <c r="K181">
        <v>903</v>
      </c>
      <c r="L181">
        <v>903</v>
      </c>
    </row>
    <row r="182" spans="1:12" x14ac:dyDescent="0.25">
      <c r="A182" s="55">
        <v>26150007800017</v>
      </c>
      <c r="B182" t="s">
        <v>2028</v>
      </c>
      <c r="C182" t="s">
        <v>2019</v>
      </c>
      <c r="D182" t="s">
        <v>2020</v>
      </c>
      <c r="E182">
        <v>1152</v>
      </c>
      <c r="F182">
        <v>1088</v>
      </c>
      <c r="G182">
        <v>0.94440000000000002</v>
      </c>
      <c r="H182" t="s">
        <v>65</v>
      </c>
      <c r="K182">
        <v>659</v>
      </c>
      <c r="L182">
        <v>-0.394301470588235</v>
      </c>
    </row>
    <row r="183" spans="1:12" x14ac:dyDescent="0.25">
      <c r="A183" s="55">
        <v>26150013600013</v>
      </c>
      <c r="B183" t="s">
        <v>2028</v>
      </c>
      <c r="C183" t="s">
        <v>2019</v>
      </c>
      <c r="D183" t="s">
        <v>2020</v>
      </c>
      <c r="E183">
        <v>1835</v>
      </c>
      <c r="F183">
        <v>0</v>
      </c>
      <c r="G183">
        <v>0</v>
      </c>
      <c r="H183" t="s">
        <v>38</v>
      </c>
      <c r="I183" t="s">
        <v>1977</v>
      </c>
      <c r="K183">
        <v>1309</v>
      </c>
      <c r="L183">
        <v>1309</v>
      </c>
    </row>
    <row r="184" spans="1:12" x14ac:dyDescent="0.25">
      <c r="A184" s="55">
        <v>26150016900014</v>
      </c>
      <c r="B184" t="s">
        <v>2028</v>
      </c>
      <c r="C184" t="s">
        <v>2019</v>
      </c>
      <c r="D184" t="s">
        <v>2020</v>
      </c>
      <c r="E184">
        <v>241</v>
      </c>
      <c r="F184">
        <v>0</v>
      </c>
      <c r="G184">
        <v>0</v>
      </c>
      <c r="H184" t="s">
        <v>38</v>
      </c>
      <c r="K184">
        <v>201</v>
      </c>
      <c r="L184">
        <v>201</v>
      </c>
    </row>
    <row r="185" spans="1:12" x14ac:dyDescent="0.25">
      <c r="A185" s="55">
        <v>26150283500018</v>
      </c>
      <c r="B185" t="s">
        <v>2028</v>
      </c>
      <c r="C185" t="s">
        <v>2019</v>
      </c>
      <c r="D185" t="s">
        <v>2019</v>
      </c>
      <c r="E185">
        <v>378</v>
      </c>
      <c r="F185">
        <v>378</v>
      </c>
      <c r="G185">
        <v>1</v>
      </c>
      <c r="H185" t="s">
        <v>65</v>
      </c>
      <c r="K185">
        <v>413</v>
      </c>
      <c r="L185">
        <v>9.2592592592592601E-2</v>
      </c>
    </row>
    <row r="186" spans="1:12" x14ac:dyDescent="0.25">
      <c r="A186" s="55">
        <v>26150284300012</v>
      </c>
      <c r="B186" t="s">
        <v>2028</v>
      </c>
      <c r="C186" t="s">
        <v>2019</v>
      </c>
      <c r="D186" t="s">
        <v>2019</v>
      </c>
      <c r="E186">
        <v>6315</v>
      </c>
      <c r="F186">
        <v>5514</v>
      </c>
      <c r="G186">
        <v>0.87319999999999998</v>
      </c>
      <c r="H186" t="s">
        <v>2011</v>
      </c>
      <c r="I186" t="s">
        <v>1977</v>
      </c>
      <c r="J186" t="s">
        <v>9</v>
      </c>
      <c r="K186">
        <v>3993</v>
      </c>
      <c r="L186">
        <v>-0.27584330794341699</v>
      </c>
    </row>
    <row r="187" spans="1:12" x14ac:dyDescent="0.25">
      <c r="A187" s="55">
        <v>26160018300014</v>
      </c>
      <c r="B187" t="s">
        <v>2028</v>
      </c>
      <c r="C187" t="s">
        <v>2019</v>
      </c>
      <c r="D187" t="s">
        <v>2019</v>
      </c>
      <c r="E187">
        <v>813</v>
      </c>
      <c r="F187">
        <v>598</v>
      </c>
      <c r="G187">
        <v>0.73550000000000004</v>
      </c>
      <c r="H187" t="s">
        <v>2011</v>
      </c>
      <c r="K187">
        <v>437</v>
      </c>
      <c r="L187">
        <v>-0.269230769230769</v>
      </c>
    </row>
    <row r="188" spans="1:12" x14ac:dyDescent="0.25">
      <c r="A188" s="55">
        <v>26160022500062</v>
      </c>
      <c r="B188" t="s">
        <v>2028</v>
      </c>
      <c r="C188" t="s">
        <v>2019</v>
      </c>
      <c r="D188" t="s">
        <v>2019</v>
      </c>
      <c r="E188">
        <v>1772</v>
      </c>
      <c r="F188">
        <v>1719</v>
      </c>
      <c r="G188">
        <v>0.97009999999999996</v>
      </c>
      <c r="H188" t="s">
        <v>65</v>
      </c>
      <c r="K188">
        <v>988</v>
      </c>
      <c r="L188">
        <v>-0.42524723676556098</v>
      </c>
    </row>
    <row r="189" spans="1:12" x14ac:dyDescent="0.25">
      <c r="A189" s="55">
        <v>26160026600017</v>
      </c>
      <c r="B189" t="s">
        <v>2028</v>
      </c>
      <c r="C189" t="s">
        <v>2019</v>
      </c>
      <c r="D189" t="s">
        <v>2019</v>
      </c>
      <c r="E189">
        <v>1646</v>
      </c>
      <c r="F189">
        <v>1646</v>
      </c>
      <c r="G189">
        <v>1</v>
      </c>
      <c r="H189" t="s">
        <v>65</v>
      </c>
      <c r="I189" t="s">
        <v>1977</v>
      </c>
      <c r="K189">
        <v>1083</v>
      </c>
      <c r="L189">
        <v>-0.34204131227217499</v>
      </c>
    </row>
    <row r="190" spans="1:12" x14ac:dyDescent="0.25">
      <c r="A190" s="55">
        <v>26160028200014</v>
      </c>
      <c r="B190" t="s">
        <v>2028</v>
      </c>
      <c r="C190" t="s">
        <v>2019</v>
      </c>
      <c r="D190" t="s">
        <v>2020</v>
      </c>
      <c r="E190">
        <v>1260</v>
      </c>
      <c r="F190">
        <v>1257</v>
      </c>
      <c r="G190">
        <v>0.99760000000000004</v>
      </c>
      <c r="H190" t="s">
        <v>65</v>
      </c>
      <c r="K190">
        <v>777</v>
      </c>
      <c r="L190">
        <v>-0.38186157517899799</v>
      </c>
    </row>
    <row r="191" spans="1:12" x14ac:dyDescent="0.25">
      <c r="A191" s="55">
        <v>26160032400014</v>
      </c>
      <c r="B191" t="s">
        <v>2028</v>
      </c>
      <c r="C191" t="s">
        <v>2019</v>
      </c>
      <c r="D191" t="s">
        <v>2019</v>
      </c>
      <c r="E191">
        <v>2476</v>
      </c>
      <c r="F191">
        <v>1897</v>
      </c>
      <c r="G191">
        <v>0.76619999999999999</v>
      </c>
      <c r="H191" t="s">
        <v>2011</v>
      </c>
      <c r="I191" t="s">
        <v>1977</v>
      </c>
      <c r="K191">
        <v>1004</v>
      </c>
      <c r="L191">
        <v>-0.47074327886136003</v>
      </c>
    </row>
    <row r="192" spans="1:12" x14ac:dyDescent="0.25">
      <c r="A192" s="55">
        <v>26160034000010</v>
      </c>
      <c r="B192" t="s">
        <v>2028</v>
      </c>
      <c r="C192" t="s">
        <v>2019</v>
      </c>
      <c r="D192" t="s">
        <v>2019</v>
      </c>
      <c r="E192">
        <v>7377</v>
      </c>
      <c r="F192">
        <v>7377</v>
      </c>
      <c r="G192">
        <v>1</v>
      </c>
      <c r="H192" t="s">
        <v>50</v>
      </c>
      <c r="I192" t="s">
        <v>1977</v>
      </c>
      <c r="J192" t="s">
        <v>9</v>
      </c>
      <c r="K192">
        <v>4870</v>
      </c>
      <c r="L192">
        <v>-0.339840043378067</v>
      </c>
    </row>
    <row r="193" spans="1:12" x14ac:dyDescent="0.25">
      <c r="A193" s="55">
        <v>26161071100010</v>
      </c>
      <c r="B193" t="s">
        <v>2028</v>
      </c>
      <c r="C193" t="s">
        <v>2019</v>
      </c>
      <c r="D193" t="s">
        <v>2019</v>
      </c>
      <c r="E193">
        <v>2838</v>
      </c>
      <c r="F193">
        <v>2199</v>
      </c>
      <c r="G193">
        <v>0.77480000000000004</v>
      </c>
      <c r="H193" t="s">
        <v>2011</v>
      </c>
      <c r="I193" t="s">
        <v>1977</v>
      </c>
      <c r="K193">
        <v>1330</v>
      </c>
      <c r="L193">
        <v>-0.39517962710322901</v>
      </c>
    </row>
    <row r="194" spans="1:12" x14ac:dyDescent="0.25">
      <c r="A194" s="55">
        <v>26170002500339</v>
      </c>
      <c r="B194" t="s">
        <v>2028</v>
      </c>
      <c r="C194" t="s">
        <v>2019</v>
      </c>
      <c r="D194" t="s">
        <v>2020</v>
      </c>
      <c r="E194">
        <v>9642</v>
      </c>
      <c r="F194">
        <v>8856</v>
      </c>
      <c r="G194">
        <v>0.91849999999999998</v>
      </c>
      <c r="H194" t="s">
        <v>2011</v>
      </c>
      <c r="I194" t="s">
        <v>1977</v>
      </c>
      <c r="J194" t="s">
        <v>9</v>
      </c>
      <c r="K194">
        <v>6646</v>
      </c>
      <c r="L194">
        <v>-0.24954832881662101</v>
      </c>
    </row>
    <row r="195" spans="1:12" x14ac:dyDescent="0.25">
      <c r="A195" s="55">
        <v>26170026400011</v>
      </c>
      <c r="B195" t="s">
        <v>2028</v>
      </c>
      <c r="C195" t="s">
        <v>2019</v>
      </c>
      <c r="D195" t="s">
        <v>2019</v>
      </c>
      <c r="E195">
        <v>2148</v>
      </c>
      <c r="F195">
        <v>2144</v>
      </c>
      <c r="G195">
        <v>0.99809999999999999</v>
      </c>
      <c r="H195" t="s">
        <v>50</v>
      </c>
      <c r="K195">
        <v>930</v>
      </c>
      <c r="L195">
        <v>-0.56623134328358204</v>
      </c>
    </row>
    <row r="196" spans="1:12" x14ac:dyDescent="0.25">
      <c r="A196" s="55">
        <v>26170027200014</v>
      </c>
      <c r="B196" t="s">
        <v>2028</v>
      </c>
      <c r="C196" t="s">
        <v>2019</v>
      </c>
      <c r="D196" t="s">
        <v>2019</v>
      </c>
      <c r="E196">
        <v>6240</v>
      </c>
      <c r="F196">
        <v>6128</v>
      </c>
      <c r="G196">
        <v>0.98209999999999997</v>
      </c>
      <c r="H196" t="s">
        <v>50</v>
      </c>
      <c r="I196" t="s">
        <v>1977</v>
      </c>
      <c r="K196">
        <v>2989</v>
      </c>
      <c r="L196">
        <v>-0.51223890339425604</v>
      </c>
    </row>
    <row r="197" spans="1:12" x14ac:dyDescent="0.25">
      <c r="A197" s="55">
        <v>26170030600069</v>
      </c>
      <c r="B197" t="s">
        <v>2028</v>
      </c>
      <c r="C197" t="s">
        <v>2019</v>
      </c>
      <c r="D197" t="s">
        <v>2019</v>
      </c>
      <c r="E197">
        <v>857</v>
      </c>
      <c r="F197">
        <v>569</v>
      </c>
      <c r="G197">
        <v>0.66390000000000005</v>
      </c>
      <c r="H197" t="s">
        <v>2011</v>
      </c>
      <c r="K197">
        <v>349</v>
      </c>
      <c r="L197">
        <v>-0.38664323374340898</v>
      </c>
    </row>
    <row r="198" spans="1:12" x14ac:dyDescent="0.25">
      <c r="A198" s="55">
        <v>26170033000135</v>
      </c>
      <c r="B198" t="s">
        <v>2028</v>
      </c>
      <c r="C198" t="s">
        <v>2019</v>
      </c>
      <c r="D198" t="s">
        <v>2019</v>
      </c>
      <c r="E198">
        <v>3394</v>
      </c>
      <c r="F198">
        <v>2684</v>
      </c>
      <c r="G198">
        <v>0.79079999999999995</v>
      </c>
      <c r="H198" t="s">
        <v>2011</v>
      </c>
      <c r="I198" t="s">
        <v>1977</v>
      </c>
      <c r="K198">
        <v>2428</v>
      </c>
      <c r="L198">
        <v>-9.5380029806259398E-2</v>
      </c>
    </row>
    <row r="199" spans="1:12" x14ac:dyDescent="0.25">
      <c r="A199" s="55">
        <v>26170035500017</v>
      </c>
      <c r="B199" t="s">
        <v>2028</v>
      </c>
      <c r="C199" t="s">
        <v>2019</v>
      </c>
      <c r="D199" t="s">
        <v>2020</v>
      </c>
      <c r="E199">
        <v>3342</v>
      </c>
      <c r="F199">
        <v>2675</v>
      </c>
      <c r="G199">
        <v>0.8004</v>
      </c>
      <c r="H199" t="s">
        <v>2011</v>
      </c>
      <c r="I199" t="s">
        <v>1977</v>
      </c>
      <c r="K199">
        <v>2069</v>
      </c>
      <c r="L199">
        <v>-0.22654205607476599</v>
      </c>
    </row>
    <row r="200" spans="1:12" x14ac:dyDescent="0.25">
      <c r="A200" s="55">
        <v>26170037100014</v>
      </c>
      <c r="B200" t="s">
        <v>2028</v>
      </c>
      <c r="C200" t="s">
        <v>2019</v>
      </c>
      <c r="D200" t="s">
        <v>2020</v>
      </c>
      <c r="E200">
        <v>1405</v>
      </c>
      <c r="F200">
        <v>1405</v>
      </c>
      <c r="G200">
        <v>1</v>
      </c>
      <c r="H200" t="s">
        <v>71</v>
      </c>
      <c r="K200">
        <v>613</v>
      </c>
      <c r="L200">
        <v>-0.56370106761565797</v>
      </c>
    </row>
    <row r="201" spans="1:12" x14ac:dyDescent="0.25">
      <c r="A201" s="55">
        <v>26170039700019</v>
      </c>
      <c r="B201" t="s">
        <v>2028</v>
      </c>
      <c r="C201" t="s">
        <v>2019</v>
      </c>
      <c r="D201" t="s">
        <v>2019</v>
      </c>
      <c r="E201">
        <v>2872</v>
      </c>
      <c r="F201">
        <v>2296</v>
      </c>
      <c r="G201">
        <v>0.7994</v>
      </c>
      <c r="H201" t="s">
        <v>2011</v>
      </c>
      <c r="I201" t="s">
        <v>1977</v>
      </c>
      <c r="K201">
        <v>1872</v>
      </c>
      <c r="L201">
        <v>-0.184668989547038</v>
      </c>
    </row>
    <row r="202" spans="1:12" x14ac:dyDescent="0.25">
      <c r="A202" s="55">
        <v>26180007200124</v>
      </c>
      <c r="B202" t="s">
        <v>2028</v>
      </c>
      <c r="C202" t="s">
        <v>2019</v>
      </c>
      <c r="D202" t="s">
        <v>2019</v>
      </c>
      <c r="E202">
        <v>9311</v>
      </c>
      <c r="F202">
        <v>8621</v>
      </c>
      <c r="G202">
        <v>0.92589999999999995</v>
      </c>
      <c r="H202" t="s">
        <v>2012</v>
      </c>
      <c r="I202" t="s">
        <v>1977</v>
      </c>
      <c r="J202" t="s">
        <v>9</v>
      </c>
      <c r="K202">
        <v>5203</v>
      </c>
      <c r="L202">
        <v>-0.39647372694583</v>
      </c>
    </row>
    <row r="203" spans="1:12" x14ac:dyDescent="0.25">
      <c r="A203" s="55">
        <v>26180018900019</v>
      </c>
      <c r="B203" t="s">
        <v>2028</v>
      </c>
      <c r="C203" t="s">
        <v>2019</v>
      </c>
      <c r="D203" t="s">
        <v>2020</v>
      </c>
      <c r="E203">
        <v>2647</v>
      </c>
      <c r="F203">
        <v>2132</v>
      </c>
      <c r="G203">
        <v>0.8054</v>
      </c>
      <c r="H203" t="s">
        <v>2011</v>
      </c>
      <c r="I203" t="s">
        <v>1977</v>
      </c>
      <c r="K203">
        <v>1509</v>
      </c>
      <c r="L203">
        <v>-0.292213883677298</v>
      </c>
    </row>
    <row r="204" spans="1:12" x14ac:dyDescent="0.25">
      <c r="A204" s="55">
        <v>26180020500013</v>
      </c>
      <c r="B204" t="s">
        <v>2028</v>
      </c>
      <c r="C204" t="s">
        <v>2019</v>
      </c>
      <c r="D204" t="s">
        <v>2019</v>
      </c>
      <c r="E204">
        <v>1167</v>
      </c>
      <c r="F204">
        <v>1163</v>
      </c>
      <c r="G204">
        <v>0.99660000000000004</v>
      </c>
      <c r="H204" t="s">
        <v>71</v>
      </c>
      <c r="K204">
        <v>702</v>
      </c>
      <c r="L204">
        <v>-0.39638865004299201</v>
      </c>
    </row>
    <row r="205" spans="1:12" x14ac:dyDescent="0.25">
      <c r="A205" s="55">
        <v>26180023900012</v>
      </c>
      <c r="B205" t="s">
        <v>2028</v>
      </c>
      <c r="C205" t="s">
        <v>2019</v>
      </c>
      <c r="D205" t="s">
        <v>2019</v>
      </c>
      <c r="E205">
        <v>4140</v>
      </c>
      <c r="F205">
        <v>4132</v>
      </c>
      <c r="G205">
        <v>0.99809999999999999</v>
      </c>
      <c r="H205" t="s">
        <v>50</v>
      </c>
      <c r="I205" t="s">
        <v>1977</v>
      </c>
      <c r="K205">
        <v>2160</v>
      </c>
      <c r="L205">
        <v>-0.47725072604065799</v>
      </c>
    </row>
    <row r="206" spans="1:12" x14ac:dyDescent="0.25">
      <c r="A206" s="55">
        <v>26180365400068</v>
      </c>
      <c r="B206" t="s">
        <v>2028</v>
      </c>
      <c r="C206" t="s">
        <v>2019</v>
      </c>
      <c r="D206" t="s">
        <v>2019</v>
      </c>
      <c r="E206">
        <v>3304</v>
      </c>
      <c r="F206">
        <v>3191</v>
      </c>
      <c r="G206">
        <v>0.96579999999999999</v>
      </c>
      <c r="H206" t="s">
        <v>57</v>
      </c>
      <c r="I206" t="s">
        <v>1977</v>
      </c>
      <c r="K206">
        <v>1755</v>
      </c>
      <c r="L206">
        <v>-0.450015669069257</v>
      </c>
    </row>
    <row r="207" spans="1:12" x14ac:dyDescent="0.25">
      <c r="A207" s="55">
        <v>26190280300012</v>
      </c>
      <c r="B207" t="s">
        <v>2028</v>
      </c>
      <c r="C207" t="s">
        <v>2019</v>
      </c>
      <c r="D207" t="s">
        <v>2019</v>
      </c>
      <c r="E207">
        <v>1125</v>
      </c>
      <c r="F207">
        <v>1114</v>
      </c>
      <c r="G207">
        <v>0.99019999999999997</v>
      </c>
      <c r="H207" t="s">
        <v>65</v>
      </c>
      <c r="K207">
        <v>527</v>
      </c>
      <c r="L207">
        <v>-0.52692998204667896</v>
      </c>
    </row>
    <row r="208" spans="1:12" x14ac:dyDescent="0.25">
      <c r="A208" s="55">
        <v>26190310800015</v>
      </c>
      <c r="B208" t="s">
        <v>2028</v>
      </c>
      <c r="C208" t="s">
        <v>2019</v>
      </c>
      <c r="D208" t="s">
        <v>2020</v>
      </c>
      <c r="E208">
        <v>7279</v>
      </c>
      <c r="F208">
        <v>2772</v>
      </c>
      <c r="G208">
        <v>0.38080000000000003</v>
      </c>
      <c r="H208" t="s">
        <v>2011</v>
      </c>
      <c r="I208" t="s">
        <v>1977</v>
      </c>
      <c r="K208">
        <v>5488</v>
      </c>
      <c r="L208">
        <v>0.97979797979798</v>
      </c>
    </row>
    <row r="209" spans="1:12" x14ac:dyDescent="0.25">
      <c r="A209" s="55">
        <v>26190610100033</v>
      </c>
      <c r="B209" t="s">
        <v>2028</v>
      </c>
      <c r="C209" t="s">
        <v>2019</v>
      </c>
      <c r="D209" t="s">
        <v>2019</v>
      </c>
      <c r="E209">
        <v>141</v>
      </c>
      <c r="F209">
        <v>90</v>
      </c>
      <c r="G209">
        <v>0.63829999999999998</v>
      </c>
      <c r="H209" t="s">
        <v>65</v>
      </c>
      <c r="K209">
        <v>648</v>
      </c>
      <c r="L209">
        <v>6.2</v>
      </c>
    </row>
    <row r="210" spans="1:12" x14ac:dyDescent="0.25">
      <c r="A210" s="55">
        <v>26192720600019</v>
      </c>
      <c r="B210" t="s">
        <v>2028</v>
      </c>
      <c r="C210" t="s">
        <v>2019</v>
      </c>
      <c r="D210" t="s">
        <v>2020</v>
      </c>
      <c r="E210">
        <v>5315</v>
      </c>
      <c r="F210">
        <v>3</v>
      </c>
      <c r="G210">
        <v>5.9999999999999995E-4</v>
      </c>
      <c r="H210" t="s">
        <v>2011</v>
      </c>
      <c r="I210" t="s">
        <v>1977</v>
      </c>
      <c r="K210">
        <v>3160</v>
      </c>
      <c r="L210">
        <v>1052.3333333333301</v>
      </c>
    </row>
    <row r="211" spans="1:12" x14ac:dyDescent="0.25">
      <c r="A211" s="55">
        <v>26192750300019</v>
      </c>
      <c r="B211" t="s">
        <v>2028</v>
      </c>
      <c r="C211" t="s">
        <v>2019</v>
      </c>
      <c r="D211" t="s">
        <v>2019</v>
      </c>
      <c r="E211">
        <v>3119</v>
      </c>
      <c r="F211">
        <v>3119</v>
      </c>
      <c r="G211">
        <v>1</v>
      </c>
      <c r="H211" t="s">
        <v>50</v>
      </c>
      <c r="I211" t="s">
        <v>1977</v>
      </c>
      <c r="K211">
        <v>1775</v>
      </c>
      <c r="L211">
        <v>-0.43090734209682602</v>
      </c>
    </row>
    <row r="212" spans="1:12" x14ac:dyDescent="0.25">
      <c r="A212" s="55">
        <v>26192760200035</v>
      </c>
      <c r="B212" t="s">
        <v>2028</v>
      </c>
      <c r="C212" t="s">
        <v>2019</v>
      </c>
      <c r="D212" t="s">
        <v>2019</v>
      </c>
      <c r="E212">
        <v>18</v>
      </c>
      <c r="F212">
        <v>18</v>
      </c>
      <c r="G212">
        <v>1</v>
      </c>
      <c r="H212" t="s">
        <v>65</v>
      </c>
      <c r="K212">
        <v>570</v>
      </c>
      <c r="L212">
        <v>30.6666666666667</v>
      </c>
    </row>
    <row r="213" spans="1:12" x14ac:dyDescent="0.25">
      <c r="A213" s="55">
        <v>26200006000018</v>
      </c>
      <c r="B213" t="s">
        <v>2028</v>
      </c>
      <c r="C213" t="s">
        <v>2019</v>
      </c>
      <c r="D213" t="s">
        <v>2019</v>
      </c>
      <c r="E213">
        <v>5674</v>
      </c>
      <c r="F213">
        <v>5672</v>
      </c>
      <c r="G213">
        <v>0.99960000000000004</v>
      </c>
      <c r="H213" t="s">
        <v>50</v>
      </c>
      <c r="I213" t="s">
        <v>1977</v>
      </c>
      <c r="J213" t="s">
        <v>9</v>
      </c>
      <c r="K213">
        <v>3454</v>
      </c>
      <c r="L213">
        <v>-0.391043723554302</v>
      </c>
    </row>
    <row r="214" spans="1:12" x14ac:dyDescent="0.25">
      <c r="A214" s="55">
        <v>26200007800010</v>
      </c>
      <c r="B214" t="s">
        <v>2028</v>
      </c>
      <c r="C214" t="s">
        <v>2019</v>
      </c>
      <c r="D214" t="s">
        <v>2019</v>
      </c>
      <c r="E214">
        <v>1252</v>
      </c>
      <c r="F214">
        <v>1251</v>
      </c>
      <c r="G214">
        <v>0.99919999999999998</v>
      </c>
      <c r="H214" t="s">
        <v>50</v>
      </c>
      <c r="K214">
        <v>342</v>
      </c>
      <c r="L214">
        <v>-0.72661870503597104</v>
      </c>
    </row>
    <row r="215" spans="1:12" x14ac:dyDescent="0.25">
      <c r="A215" s="55">
        <v>26200008600013</v>
      </c>
      <c r="B215" t="s">
        <v>2028</v>
      </c>
      <c r="C215" t="s">
        <v>2019</v>
      </c>
      <c r="D215" t="s">
        <v>2019</v>
      </c>
      <c r="E215">
        <v>2457</v>
      </c>
      <c r="F215">
        <v>2454</v>
      </c>
      <c r="G215">
        <v>0.99880000000000002</v>
      </c>
      <c r="H215" t="s">
        <v>50</v>
      </c>
      <c r="I215" t="s">
        <v>1977</v>
      </c>
      <c r="K215">
        <v>866</v>
      </c>
      <c r="L215">
        <v>-0.64710676446617799</v>
      </c>
    </row>
    <row r="216" spans="1:12" x14ac:dyDescent="0.25">
      <c r="A216" s="55">
        <v>26200009400017</v>
      </c>
      <c r="B216" t="s">
        <v>2028</v>
      </c>
      <c r="C216" t="s">
        <v>2019</v>
      </c>
      <c r="D216" t="s">
        <v>2019</v>
      </c>
      <c r="E216">
        <v>6364</v>
      </c>
      <c r="F216">
        <v>6363</v>
      </c>
      <c r="G216">
        <v>0.99980000000000002</v>
      </c>
      <c r="H216" t="s">
        <v>50</v>
      </c>
      <c r="I216" t="s">
        <v>1977</v>
      </c>
      <c r="J216" t="s">
        <v>9</v>
      </c>
      <c r="K216">
        <v>3003</v>
      </c>
      <c r="L216">
        <v>-0.528052805280528</v>
      </c>
    </row>
    <row r="217" spans="1:12" x14ac:dyDescent="0.25">
      <c r="A217" s="55">
        <v>26201015000015</v>
      </c>
      <c r="B217" t="s">
        <v>2028</v>
      </c>
      <c r="C217" t="s">
        <v>2019</v>
      </c>
      <c r="D217" t="s">
        <v>2019</v>
      </c>
      <c r="E217">
        <v>1304</v>
      </c>
      <c r="F217">
        <v>1304</v>
      </c>
      <c r="G217">
        <v>1</v>
      </c>
      <c r="H217" t="s">
        <v>50</v>
      </c>
      <c r="K217">
        <v>259</v>
      </c>
      <c r="L217">
        <v>-0.80138036809815905</v>
      </c>
    </row>
    <row r="218" spans="1:12" x14ac:dyDescent="0.25">
      <c r="A218" s="55">
        <v>26202077900019</v>
      </c>
      <c r="B218" t="s">
        <v>2028</v>
      </c>
      <c r="C218" t="s">
        <v>2019</v>
      </c>
      <c r="D218" t="s">
        <v>2019</v>
      </c>
      <c r="E218">
        <v>1297</v>
      </c>
      <c r="F218">
        <v>1294</v>
      </c>
      <c r="G218">
        <v>0.99770000000000003</v>
      </c>
      <c r="H218" t="s">
        <v>50</v>
      </c>
      <c r="K218">
        <v>472</v>
      </c>
      <c r="L218">
        <v>-0.63523956723338504</v>
      </c>
    </row>
    <row r="219" spans="1:12" x14ac:dyDescent="0.25">
      <c r="A219" s="55">
        <v>26210002700016</v>
      </c>
      <c r="B219" t="s">
        <v>2028</v>
      </c>
      <c r="C219" t="s">
        <v>2019</v>
      </c>
      <c r="D219" t="s">
        <v>2019</v>
      </c>
      <c r="E219">
        <v>1124</v>
      </c>
      <c r="F219">
        <v>1066</v>
      </c>
      <c r="G219">
        <v>0.94840000000000002</v>
      </c>
      <c r="H219" t="s">
        <v>38</v>
      </c>
      <c r="K219">
        <v>688</v>
      </c>
      <c r="L219">
        <v>-0.35459662288930599</v>
      </c>
    </row>
    <row r="220" spans="1:12" x14ac:dyDescent="0.25">
      <c r="A220" s="55">
        <v>26210006800010</v>
      </c>
      <c r="B220" t="s">
        <v>2028</v>
      </c>
      <c r="C220" t="s">
        <v>2019</v>
      </c>
      <c r="D220" t="s">
        <v>2019</v>
      </c>
      <c r="E220">
        <v>1808</v>
      </c>
      <c r="F220">
        <v>1698</v>
      </c>
      <c r="G220">
        <v>0.93920000000000003</v>
      </c>
      <c r="H220" t="s">
        <v>38</v>
      </c>
      <c r="I220" t="s">
        <v>1977</v>
      </c>
      <c r="K220">
        <v>1427</v>
      </c>
      <c r="L220">
        <v>-0.15959952885747899</v>
      </c>
    </row>
    <row r="221" spans="1:12" x14ac:dyDescent="0.25">
      <c r="A221" s="55">
        <v>26210007600013</v>
      </c>
      <c r="B221" t="s">
        <v>2028</v>
      </c>
      <c r="C221" t="s">
        <v>2019</v>
      </c>
      <c r="D221" t="s">
        <v>2020</v>
      </c>
      <c r="E221">
        <v>14415</v>
      </c>
      <c r="F221">
        <v>0</v>
      </c>
      <c r="G221">
        <v>0</v>
      </c>
      <c r="H221" t="s">
        <v>38</v>
      </c>
      <c r="I221" t="s">
        <v>1977</v>
      </c>
      <c r="J221" t="s">
        <v>9</v>
      </c>
      <c r="K221">
        <v>13055</v>
      </c>
      <c r="L221">
        <v>13055</v>
      </c>
    </row>
    <row r="222" spans="1:12" x14ac:dyDescent="0.25">
      <c r="A222" s="55">
        <v>26210008400017</v>
      </c>
      <c r="B222" t="s">
        <v>2028</v>
      </c>
      <c r="C222" t="s">
        <v>2019</v>
      </c>
      <c r="D222" t="s">
        <v>2019</v>
      </c>
      <c r="E222">
        <v>478</v>
      </c>
      <c r="F222">
        <v>416</v>
      </c>
      <c r="G222">
        <v>0.87029999999999996</v>
      </c>
      <c r="H222" t="s">
        <v>38</v>
      </c>
      <c r="K222">
        <v>422</v>
      </c>
      <c r="L222">
        <v>1.44230769230769E-2</v>
      </c>
    </row>
    <row r="223" spans="1:12" x14ac:dyDescent="0.25">
      <c r="A223" s="55">
        <v>26210018300017</v>
      </c>
      <c r="B223" t="s">
        <v>2028</v>
      </c>
      <c r="C223" t="s">
        <v>2019</v>
      </c>
      <c r="D223" t="s">
        <v>2020</v>
      </c>
      <c r="E223">
        <v>3380</v>
      </c>
      <c r="F223">
        <v>1466</v>
      </c>
      <c r="G223">
        <v>0.43369999999999997</v>
      </c>
      <c r="H223" t="s">
        <v>38</v>
      </c>
      <c r="I223" t="s">
        <v>1977</v>
      </c>
      <c r="K223">
        <v>2665</v>
      </c>
      <c r="L223">
        <v>0.81787175989086003</v>
      </c>
    </row>
    <row r="224" spans="1:12" x14ac:dyDescent="0.25">
      <c r="A224" s="55">
        <v>26220002500019</v>
      </c>
      <c r="B224" t="s">
        <v>2028</v>
      </c>
      <c r="C224" t="s">
        <v>2019</v>
      </c>
      <c r="D224" t="s">
        <v>2019</v>
      </c>
      <c r="E224">
        <v>4784</v>
      </c>
      <c r="F224">
        <v>4784</v>
      </c>
      <c r="G224">
        <v>1</v>
      </c>
      <c r="H224" t="s">
        <v>50</v>
      </c>
      <c r="I224" t="s">
        <v>1977</v>
      </c>
      <c r="K224">
        <v>2278</v>
      </c>
      <c r="L224">
        <v>-0.52382943143812699</v>
      </c>
    </row>
    <row r="225" spans="1:12" x14ac:dyDescent="0.25">
      <c r="A225" s="55">
        <v>26220006600013</v>
      </c>
      <c r="B225" t="s">
        <v>2028</v>
      </c>
      <c r="C225" t="s">
        <v>2019</v>
      </c>
      <c r="D225" t="s">
        <v>2019</v>
      </c>
      <c r="E225">
        <v>1764</v>
      </c>
      <c r="F225">
        <v>1727</v>
      </c>
      <c r="G225">
        <v>0.97899999999999998</v>
      </c>
      <c r="H225" t="s">
        <v>57</v>
      </c>
      <c r="I225" t="s">
        <v>1977</v>
      </c>
      <c r="K225">
        <v>1034</v>
      </c>
      <c r="L225">
        <v>-0.40127388535031799</v>
      </c>
    </row>
    <row r="226" spans="1:12" x14ac:dyDescent="0.25">
      <c r="A226" s="55">
        <v>26220007400017</v>
      </c>
      <c r="B226" t="s">
        <v>2028</v>
      </c>
      <c r="C226" t="s">
        <v>2019</v>
      </c>
      <c r="D226" t="s">
        <v>2019</v>
      </c>
      <c r="E226">
        <v>5334</v>
      </c>
      <c r="F226">
        <v>5304</v>
      </c>
      <c r="G226">
        <v>0.99439999999999995</v>
      </c>
      <c r="H226" t="s">
        <v>50</v>
      </c>
      <c r="I226" t="s">
        <v>1977</v>
      </c>
      <c r="K226">
        <v>2804</v>
      </c>
      <c r="L226">
        <v>-0.47134238310708898</v>
      </c>
    </row>
    <row r="227" spans="1:12" x14ac:dyDescent="0.25">
      <c r="A227" s="55">
        <v>26220008200010</v>
      </c>
      <c r="B227" t="s">
        <v>2028</v>
      </c>
      <c r="C227" t="s">
        <v>2019</v>
      </c>
      <c r="D227" t="s">
        <v>2020</v>
      </c>
      <c r="E227">
        <v>3611</v>
      </c>
      <c r="F227">
        <v>659</v>
      </c>
      <c r="G227">
        <v>0.1825</v>
      </c>
      <c r="H227" t="s">
        <v>50</v>
      </c>
      <c r="I227" t="s">
        <v>1977</v>
      </c>
      <c r="K227">
        <v>1546</v>
      </c>
      <c r="L227">
        <v>1.3459787556904399</v>
      </c>
    </row>
    <row r="228" spans="1:12" x14ac:dyDescent="0.25">
      <c r="A228" s="55">
        <v>26220009000013</v>
      </c>
      <c r="B228" t="s">
        <v>2028</v>
      </c>
      <c r="C228" t="s">
        <v>2019</v>
      </c>
      <c r="D228" t="s">
        <v>2020</v>
      </c>
      <c r="E228">
        <v>10800</v>
      </c>
      <c r="F228">
        <v>6</v>
      </c>
      <c r="G228">
        <v>5.9999999999999995E-4</v>
      </c>
      <c r="H228" t="s">
        <v>38</v>
      </c>
      <c r="I228" t="s">
        <v>1977</v>
      </c>
      <c r="J228" t="s">
        <v>9</v>
      </c>
      <c r="K228">
        <v>6416</v>
      </c>
      <c r="L228">
        <v>1068.3333333333301</v>
      </c>
    </row>
    <row r="229" spans="1:12" x14ac:dyDescent="0.25">
      <c r="A229" s="55">
        <v>26220011600016</v>
      </c>
      <c r="B229" t="s">
        <v>2028</v>
      </c>
      <c r="C229" t="s">
        <v>2019</v>
      </c>
      <c r="D229" t="s">
        <v>2019</v>
      </c>
      <c r="E229">
        <v>2899</v>
      </c>
      <c r="F229">
        <v>2857</v>
      </c>
      <c r="G229">
        <v>0.98550000000000004</v>
      </c>
      <c r="H229" t="s">
        <v>57</v>
      </c>
      <c r="I229" t="s">
        <v>1977</v>
      </c>
      <c r="K229">
        <v>1809</v>
      </c>
      <c r="L229">
        <v>-0.36681834091704602</v>
      </c>
    </row>
    <row r="230" spans="1:12" x14ac:dyDescent="0.25">
      <c r="A230" s="55">
        <v>26230080900015</v>
      </c>
      <c r="B230" t="s">
        <v>2028</v>
      </c>
      <c r="C230" t="s">
        <v>2019</v>
      </c>
      <c r="D230" t="s">
        <v>2019</v>
      </c>
      <c r="E230">
        <v>2424</v>
      </c>
      <c r="F230">
        <v>2424</v>
      </c>
      <c r="G230">
        <v>1</v>
      </c>
      <c r="H230" t="s">
        <v>50</v>
      </c>
      <c r="I230" t="s">
        <v>1977</v>
      </c>
      <c r="K230">
        <v>1075</v>
      </c>
      <c r="L230">
        <v>-0.55651815181518105</v>
      </c>
    </row>
    <row r="231" spans="1:12" x14ac:dyDescent="0.25">
      <c r="A231" s="55">
        <v>26230300100016</v>
      </c>
      <c r="B231" t="s">
        <v>2028</v>
      </c>
      <c r="C231" t="s">
        <v>2019</v>
      </c>
      <c r="D231" t="s">
        <v>2019</v>
      </c>
      <c r="E231">
        <v>1733</v>
      </c>
      <c r="F231">
        <v>1706</v>
      </c>
      <c r="G231">
        <v>0.98440000000000005</v>
      </c>
      <c r="H231" t="s">
        <v>50</v>
      </c>
      <c r="K231">
        <v>708</v>
      </c>
      <c r="L231">
        <v>-0.58499413833528702</v>
      </c>
    </row>
    <row r="232" spans="1:12" x14ac:dyDescent="0.25">
      <c r="A232" s="55">
        <v>26230763000018</v>
      </c>
      <c r="B232" t="s">
        <v>2028</v>
      </c>
      <c r="C232" t="s">
        <v>2019</v>
      </c>
      <c r="D232" t="s">
        <v>2019</v>
      </c>
      <c r="E232">
        <v>615</v>
      </c>
      <c r="F232">
        <v>615</v>
      </c>
      <c r="G232">
        <v>1</v>
      </c>
      <c r="H232" t="s">
        <v>65</v>
      </c>
      <c r="K232">
        <v>669</v>
      </c>
      <c r="L232">
        <v>8.7804878048780594E-2</v>
      </c>
    </row>
    <row r="233" spans="1:12" x14ac:dyDescent="0.25">
      <c r="A233" s="55">
        <v>26230960200015</v>
      </c>
      <c r="B233" t="s">
        <v>2028</v>
      </c>
      <c r="C233" t="s">
        <v>2019</v>
      </c>
      <c r="D233" t="s">
        <v>2019</v>
      </c>
      <c r="E233">
        <v>4085</v>
      </c>
      <c r="F233">
        <v>3311</v>
      </c>
      <c r="G233">
        <v>0.8105</v>
      </c>
      <c r="H233" t="s">
        <v>2011</v>
      </c>
      <c r="I233" t="s">
        <v>1977</v>
      </c>
      <c r="K233">
        <v>2749</v>
      </c>
      <c r="L233">
        <v>-0.169737239504681</v>
      </c>
    </row>
    <row r="234" spans="1:12" x14ac:dyDescent="0.25">
      <c r="A234" s="55">
        <v>26231760500018</v>
      </c>
      <c r="B234" t="s">
        <v>2028</v>
      </c>
      <c r="C234" t="s">
        <v>2019</v>
      </c>
      <c r="D234" t="s">
        <v>2019</v>
      </c>
      <c r="E234">
        <v>1009</v>
      </c>
      <c r="F234">
        <v>1007</v>
      </c>
      <c r="G234">
        <v>0.998</v>
      </c>
      <c r="H234" t="s">
        <v>65</v>
      </c>
      <c r="K234">
        <v>591</v>
      </c>
      <c r="L234">
        <v>-0.413108242303873</v>
      </c>
    </row>
    <row r="235" spans="1:12" x14ac:dyDescent="0.25">
      <c r="A235" s="55">
        <v>26232470000018</v>
      </c>
      <c r="B235" t="s">
        <v>2028</v>
      </c>
      <c r="C235" t="s">
        <v>2019</v>
      </c>
      <c r="D235" t="s">
        <v>2019</v>
      </c>
      <c r="E235">
        <v>1953</v>
      </c>
      <c r="F235">
        <v>1953</v>
      </c>
      <c r="G235">
        <v>1</v>
      </c>
      <c r="H235" t="s">
        <v>50</v>
      </c>
      <c r="I235" t="s">
        <v>1977</v>
      </c>
      <c r="K235">
        <v>855</v>
      </c>
      <c r="L235">
        <v>-0.56221198156681995</v>
      </c>
    </row>
    <row r="236" spans="1:12" x14ac:dyDescent="0.25">
      <c r="A236" s="55">
        <v>26240562400012</v>
      </c>
      <c r="B236" t="s">
        <v>2028</v>
      </c>
      <c r="C236" t="s">
        <v>2019</v>
      </c>
      <c r="D236" t="s">
        <v>2020</v>
      </c>
      <c r="E236">
        <v>1529</v>
      </c>
      <c r="F236">
        <v>1529</v>
      </c>
      <c r="G236">
        <v>1</v>
      </c>
      <c r="H236" t="s">
        <v>71</v>
      </c>
      <c r="K236">
        <v>542</v>
      </c>
      <c r="L236">
        <v>-0.64551994767822096</v>
      </c>
    </row>
    <row r="237" spans="1:12" x14ac:dyDescent="0.25">
      <c r="A237" s="55">
        <v>26240563200015</v>
      </c>
      <c r="B237" t="s">
        <v>2028</v>
      </c>
      <c r="C237" t="s">
        <v>2019</v>
      </c>
      <c r="D237" t="s">
        <v>2020</v>
      </c>
      <c r="E237">
        <v>5461</v>
      </c>
      <c r="F237">
        <v>5447</v>
      </c>
      <c r="G237">
        <v>0.99739999999999995</v>
      </c>
      <c r="H237" t="s">
        <v>50</v>
      </c>
      <c r="I237" t="s">
        <v>1977</v>
      </c>
      <c r="K237">
        <v>2346</v>
      </c>
      <c r="L237">
        <v>-0.56930420414907301</v>
      </c>
    </row>
    <row r="238" spans="1:12" x14ac:dyDescent="0.25">
      <c r="A238" s="55">
        <v>26240570700015</v>
      </c>
      <c r="B238" t="s">
        <v>2028</v>
      </c>
      <c r="C238" t="s">
        <v>2019</v>
      </c>
      <c r="D238" t="s">
        <v>2020</v>
      </c>
      <c r="E238">
        <v>912</v>
      </c>
      <c r="F238">
        <v>892</v>
      </c>
      <c r="G238">
        <v>0.97809999999999997</v>
      </c>
      <c r="H238" t="s">
        <v>71</v>
      </c>
      <c r="K238">
        <v>440</v>
      </c>
      <c r="L238">
        <v>-0.50672645739910305</v>
      </c>
    </row>
    <row r="239" spans="1:12" x14ac:dyDescent="0.25">
      <c r="A239" s="55">
        <v>26240571500018</v>
      </c>
      <c r="B239" t="s">
        <v>2028</v>
      </c>
      <c r="C239" t="s">
        <v>2019</v>
      </c>
      <c r="D239" t="s">
        <v>2019</v>
      </c>
      <c r="E239">
        <v>972</v>
      </c>
      <c r="F239">
        <v>970</v>
      </c>
      <c r="G239">
        <v>0.99790000000000001</v>
      </c>
      <c r="H239" t="s">
        <v>65</v>
      </c>
      <c r="K239">
        <v>772</v>
      </c>
      <c r="L239">
        <v>-0.20412371134020599</v>
      </c>
    </row>
    <row r="240" spans="1:12" x14ac:dyDescent="0.25">
      <c r="A240" s="55">
        <v>26240580600015</v>
      </c>
      <c r="B240" t="s">
        <v>2028</v>
      </c>
      <c r="C240" t="s">
        <v>2019</v>
      </c>
      <c r="D240" t="s">
        <v>2020</v>
      </c>
      <c r="E240">
        <v>7497</v>
      </c>
      <c r="F240">
        <v>6612</v>
      </c>
      <c r="G240">
        <v>0.88200000000000001</v>
      </c>
      <c r="H240" t="s">
        <v>2011</v>
      </c>
      <c r="I240" t="s">
        <v>1977</v>
      </c>
      <c r="J240" t="s">
        <v>9</v>
      </c>
      <c r="K240">
        <v>4958</v>
      </c>
      <c r="L240">
        <v>-0.250151240169389</v>
      </c>
    </row>
    <row r="241" spans="1:12" x14ac:dyDescent="0.25">
      <c r="A241" s="55">
        <v>26240587100019</v>
      </c>
      <c r="B241" t="s">
        <v>2028</v>
      </c>
      <c r="C241" t="s">
        <v>2019</v>
      </c>
      <c r="D241" t="s">
        <v>2019</v>
      </c>
      <c r="E241">
        <v>1281</v>
      </c>
      <c r="F241">
        <v>1233</v>
      </c>
      <c r="G241">
        <v>0.96250000000000002</v>
      </c>
      <c r="H241" t="s">
        <v>65</v>
      </c>
      <c r="K241">
        <v>1053</v>
      </c>
      <c r="L241">
        <v>-0.145985401459854</v>
      </c>
    </row>
    <row r="242" spans="1:12" x14ac:dyDescent="0.25">
      <c r="A242" s="55">
        <v>26240588900011</v>
      </c>
      <c r="B242" t="s">
        <v>2028</v>
      </c>
      <c r="C242" t="s">
        <v>2019</v>
      </c>
      <c r="D242" t="s">
        <v>2019</v>
      </c>
      <c r="E242">
        <v>772</v>
      </c>
      <c r="F242">
        <v>772</v>
      </c>
      <c r="G242">
        <v>1</v>
      </c>
      <c r="H242" t="s">
        <v>65</v>
      </c>
      <c r="K242">
        <v>426</v>
      </c>
      <c r="L242">
        <v>-0.44818652849740898</v>
      </c>
    </row>
    <row r="243" spans="1:12" x14ac:dyDescent="0.25">
      <c r="A243" s="55">
        <v>26240592100012</v>
      </c>
      <c r="B243" t="s">
        <v>2028</v>
      </c>
      <c r="C243" t="s">
        <v>2019</v>
      </c>
      <c r="D243" t="s">
        <v>2019</v>
      </c>
      <c r="E243">
        <v>533</v>
      </c>
      <c r="F243">
        <v>517</v>
      </c>
      <c r="G243">
        <v>0.97</v>
      </c>
      <c r="H243" t="s">
        <v>65</v>
      </c>
      <c r="K243">
        <v>290</v>
      </c>
      <c r="L243">
        <v>-0.43907156673114101</v>
      </c>
    </row>
    <row r="244" spans="1:12" x14ac:dyDescent="0.25">
      <c r="A244" s="55">
        <v>26240593900014</v>
      </c>
      <c r="B244" t="s">
        <v>2028</v>
      </c>
      <c r="C244" t="s">
        <v>2019</v>
      </c>
      <c r="D244" t="s">
        <v>2019</v>
      </c>
      <c r="E244">
        <v>2579</v>
      </c>
      <c r="F244">
        <v>2577</v>
      </c>
      <c r="G244">
        <v>0.99919999999999998</v>
      </c>
      <c r="H244" t="s">
        <v>50</v>
      </c>
      <c r="I244" t="s">
        <v>1977</v>
      </c>
      <c r="K244">
        <v>808</v>
      </c>
      <c r="L244">
        <v>-0.68645712068296505</v>
      </c>
    </row>
    <row r="245" spans="1:12" x14ac:dyDescent="0.25">
      <c r="A245" s="55">
        <v>26240598800011</v>
      </c>
      <c r="B245" t="s">
        <v>2028</v>
      </c>
      <c r="C245" t="s">
        <v>2019</v>
      </c>
      <c r="D245" t="s">
        <v>2020</v>
      </c>
      <c r="E245">
        <v>3897</v>
      </c>
      <c r="F245">
        <v>3815</v>
      </c>
      <c r="G245">
        <v>0.97899999999999998</v>
      </c>
      <c r="H245" t="s">
        <v>71</v>
      </c>
      <c r="I245" t="s">
        <v>1977</v>
      </c>
      <c r="K245">
        <v>1271</v>
      </c>
      <c r="L245">
        <v>-0.66684141546526898</v>
      </c>
    </row>
    <row r="246" spans="1:12" x14ac:dyDescent="0.25">
      <c r="A246" s="55">
        <v>26250047300018</v>
      </c>
      <c r="B246" t="s">
        <v>2028</v>
      </c>
      <c r="C246" t="s">
        <v>2019</v>
      </c>
      <c r="D246" t="s">
        <v>2020</v>
      </c>
      <c r="E246">
        <v>522</v>
      </c>
      <c r="F246">
        <v>258</v>
      </c>
      <c r="G246">
        <v>0.49430000000000002</v>
      </c>
      <c r="H246" t="s">
        <v>38</v>
      </c>
      <c r="K246">
        <v>635</v>
      </c>
      <c r="L246">
        <v>1.46124031007752</v>
      </c>
    </row>
    <row r="247" spans="1:12" x14ac:dyDescent="0.25">
      <c r="A247" s="55">
        <v>26250175200170</v>
      </c>
      <c r="B247" t="s">
        <v>2028</v>
      </c>
      <c r="C247" t="s">
        <v>2019</v>
      </c>
      <c r="D247" t="s">
        <v>2020</v>
      </c>
      <c r="E247">
        <v>16</v>
      </c>
      <c r="F247">
        <v>0</v>
      </c>
      <c r="G247">
        <v>0</v>
      </c>
      <c r="H247" t="s">
        <v>38</v>
      </c>
      <c r="K247">
        <v>0</v>
      </c>
      <c r="L247">
        <v>0</v>
      </c>
    </row>
    <row r="248" spans="1:12" x14ac:dyDescent="0.25">
      <c r="A248" s="55">
        <v>26250176000017</v>
      </c>
      <c r="B248" t="s">
        <v>2028</v>
      </c>
      <c r="C248" t="s">
        <v>2019</v>
      </c>
      <c r="D248" t="s">
        <v>2019</v>
      </c>
      <c r="E248">
        <v>16069</v>
      </c>
      <c r="F248">
        <v>13673</v>
      </c>
      <c r="G248">
        <v>0.85089999999999999</v>
      </c>
      <c r="H248" t="s">
        <v>38</v>
      </c>
      <c r="I248" t="s">
        <v>1977</v>
      </c>
      <c r="J248" t="s">
        <v>9</v>
      </c>
      <c r="K248">
        <v>11324</v>
      </c>
      <c r="L248">
        <v>-0.17179843487164501</v>
      </c>
    </row>
    <row r="249" spans="1:12" x14ac:dyDescent="0.25">
      <c r="A249" s="55">
        <v>26250177800019</v>
      </c>
      <c r="B249" t="s">
        <v>2028</v>
      </c>
      <c r="C249" t="s">
        <v>2019</v>
      </c>
      <c r="D249" t="s">
        <v>2019</v>
      </c>
      <c r="E249">
        <v>1143</v>
      </c>
      <c r="F249">
        <v>921</v>
      </c>
      <c r="G249">
        <v>0.80579999999999996</v>
      </c>
      <c r="H249" t="s">
        <v>71</v>
      </c>
      <c r="K249">
        <v>445</v>
      </c>
      <c r="L249">
        <v>-0.51682953311617796</v>
      </c>
    </row>
    <row r="250" spans="1:12" x14ac:dyDescent="0.25">
      <c r="A250" s="55">
        <v>26250411100010</v>
      </c>
      <c r="B250" t="s">
        <v>2028</v>
      </c>
      <c r="C250" t="s">
        <v>2019</v>
      </c>
      <c r="D250" t="s">
        <v>2020</v>
      </c>
      <c r="E250">
        <v>684</v>
      </c>
      <c r="F250">
        <v>0</v>
      </c>
      <c r="G250">
        <v>0</v>
      </c>
      <c r="H250" t="s">
        <v>38</v>
      </c>
      <c r="K250">
        <v>525</v>
      </c>
    </row>
    <row r="251" spans="1:12" x14ac:dyDescent="0.25">
      <c r="A251" s="55">
        <v>26250429300016</v>
      </c>
      <c r="B251" t="s">
        <v>2028</v>
      </c>
      <c r="C251" t="s">
        <v>2019</v>
      </c>
      <c r="D251" t="s">
        <v>2019</v>
      </c>
      <c r="E251">
        <v>2001</v>
      </c>
      <c r="F251">
        <v>1932</v>
      </c>
      <c r="G251">
        <v>0.96550000000000002</v>
      </c>
      <c r="H251" t="s">
        <v>38</v>
      </c>
      <c r="I251" t="s">
        <v>1977</v>
      </c>
      <c r="K251">
        <v>1203</v>
      </c>
      <c r="L251">
        <v>-0.37732919254658398</v>
      </c>
    </row>
    <row r="252" spans="1:12" x14ac:dyDescent="0.25">
      <c r="A252" s="55">
        <v>26250434300019</v>
      </c>
      <c r="B252" t="s">
        <v>2028</v>
      </c>
      <c r="C252" t="s">
        <v>2019</v>
      </c>
      <c r="D252" t="s">
        <v>2020</v>
      </c>
      <c r="E252">
        <v>1082</v>
      </c>
      <c r="F252">
        <v>0</v>
      </c>
      <c r="G252">
        <v>0</v>
      </c>
      <c r="H252" t="s">
        <v>38</v>
      </c>
      <c r="K252">
        <v>743</v>
      </c>
      <c r="L252">
        <v>743</v>
      </c>
    </row>
    <row r="253" spans="1:12" x14ac:dyDescent="0.25">
      <c r="A253" s="55">
        <v>26250462400012</v>
      </c>
      <c r="B253" t="s">
        <v>2028</v>
      </c>
      <c r="C253" t="s">
        <v>2019</v>
      </c>
      <c r="D253" t="s">
        <v>2019</v>
      </c>
      <c r="E253">
        <v>4492</v>
      </c>
      <c r="F253">
        <v>1085</v>
      </c>
      <c r="G253">
        <v>0.24149999999999999</v>
      </c>
      <c r="H253" t="s">
        <v>2011</v>
      </c>
      <c r="I253" t="s">
        <v>1977</v>
      </c>
      <c r="K253">
        <v>3245</v>
      </c>
      <c r="L253">
        <v>1.99078341013825</v>
      </c>
    </row>
    <row r="254" spans="1:12" x14ac:dyDescent="0.25">
      <c r="A254" s="55">
        <v>26250475600012</v>
      </c>
      <c r="B254" t="s">
        <v>2028</v>
      </c>
      <c r="C254" t="s">
        <v>2019</v>
      </c>
      <c r="D254" t="s">
        <v>2019</v>
      </c>
      <c r="E254">
        <v>1172</v>
      </c>
      <c r="F254">
        <v>1141</v>
      </c>
      <c r="G254">
        <v>0.97350000000000003</v>
      </c>
      <c r="H254" t="s">
        <v>57</v>
      </c>
      <c r="K254">
        <v>615</v>
      </c>
      <c r="L254">
        <v>-0.46099912357581102</v>
      </c>
    </row>
    <row r="255" spans="1:12" x14ac:dyDescent="0.25">
      <c r="A255" s="55">
        <v>26250673600012</v>
      </c>
      <c r="B255" t="s">
        <v>2028</v>
      </c>
      <c r="C255" t="s">
        <v>2019</v>
      </c>
      <c r="D255" t="s">
        <v>2019</v>
      </c>
      <c r="E255">
        <v>21</v>
      </c>
      <c r="F255">
        <v>17</v>
      </c>
      <c r="G255">
        <v>0.8095</v>
      </c>
      <c r="H255" t="s">
        <v>57</v>
      </c>
      <c r="K255">
        <v>613</v>
      </c>
      <c r="L255">
        <v>35.058823529411796</v>
      </c>
    </row>
    <row r="256" spans="1:12" x14ac:dyDescent="0.25">
      <c r="A256" s="55">
        <v>26260001800010</v>
      </c>
      <c r="B256" t="s">
        <v>2028</v>
      </c>
      <c r="C256" t="s">
        <v>2019</v>
      </c>
      <c r="D256" t="s">
        <v>2020</v>
      </c>
      <c r="E256">
        <v>944</v>
      </c>
      <c r="F256">
        <v>0</v>
      </c>
      <c r="G256">
        <v>0</v>
      </c>
      <c r="H256" t="s">
        <v>65</v>
      </c>
      <c r="K256">
        <v>497</v>
      </c>
      <c r="L256">
        <v>497</v>
      </c>
    </row>
    <row r="257" spans="1:12" x14ac:dyDescent="0.25">
      <c r="A257" s="55">
        <v>26260002600070</v>
      </c>
      <c r="B257" t="s">
        <v>2028</v>
      </c>
      <c r="C257" t="s">
        <v>2019</v>
      </c>
      <c r="D257" t="s">
        <v>2019</v>
      </c>
      <c r="E257">
        <v>5129</v>
      </c>
      <c r="F257">
        <v>3323</v>
      </c>
      <c r="G257">
        <v>0.64790000000000003</v>
      </c>
      <c r="H257" t="s">
        <v>65</v>
      </c>
      <c r="I257" t="s">
        <v>1977</v>
      </c>
      <c r="K257">
        <v>2238</v>
      </c>
      <c r="L257">
        <v>-0.32651218778212499</v>
      </c>
    </row>
    <row r="258" spans="1:12" x14ac:dyDescent="0.25">
      <c r="A258" s="55">
        <v>26260003400017</v>
      </c>
      <c r="B258" t="s">
        <v>2028</v>
      </c>
      <c r="C258" t="s">
        <v>2019</v>
      </c>
      <c r="D258" t="s">
        <v>2019</v>
      </c>
      <c r="E258">
        <v>727</v>
      </c>
      <c r="F258">
        <v>515</v>
      </c>
      <c r="G258">
        <v>0.70840000000000003</v>
      </c>
      <c r="H258" t="s">
        <v>65</v>
      </c>
      <c r="I258" t="s">
        <v>1977</v>
      </c>
      <c r="K258">
        <v>645</v>
      </c>
      <c r="L258">
        <v>0.25242718446602003</v>
      </c>
    </row>
    <row r="259" spans="1:12" x14ac:dyDescent="0.25">
      <c r="A259" s="55">
        <v>26260007500010</v>
      </c>
      <c r="B259" t="s">
        <v>2028</v>
      </c>
      <c r="C259" t="s">
        <v>2019</v>
      </c>
      <c r="D259" t="s">
        <v>2019</v>
      </c>
      <c r="E259">
        <v>1104</v>
      </c>
      <c r="F259">
        <v>614</v>
      </c>
      <c r="G259">
        <v>0.55620000000000003</v>
      </c>
      <c r="H259" t="s">
        <v>71</v>
      </c>
      <c r="K259">
        <v>582</v>
      </c>
      <c r="L259">
        <v>-5.2117263843648197E-2</v>
      </c>
    </row>
    <row r="260" spans="1:12" x14ac:dyDescent="0.25">
      <c r="A260" s="55">
        <v>26260013300082</v>
      </c>
      <c r="B260" t="s">
        <v>2028</v>
      </c>
      <c r="C260" t="s">
        <v>2019</v>
      </c>
      <c r="D260" t="s">
        <v>2019</v>
      </c>
      <c r="E260">
        <v>5856</v>
      </c>
      <c r="F260">
        <v>5777</v>
      </c>
      <c r="G260">
        <v>0.98650000000000004</v>
      </c>
      <c r="H260" t="s">
        <v>57</v>
      </c>
      <c r="I260" t="s">
        <v>1977</v>
      </c>
      <c r="J260" t="s">
        <v>9</v>
      </c>
      <c r="K260">
        <v>4333</v>
      </c>
      <c r="L260">
        <v>-0.24995672494374199</v>
      </c>
    </row>
    <row r="261" spans="1:12" x14ac:dyDescent="0.25">
      <c r="A261" s="55">
        <v>26260014100010</v>
      </c>
      <c r="B261" t="s">
        <v>2028</v>
      </c>
      <c r="C261" t="s">
        <v>2019</v>
      </c>
      <c r="D261" t="s">
        <v>2019</v>
      </c>
      <c r="E261">
        <v>1721</v>
      </c>
      <c r="F261">
        <v>1013</v>
      </c>
      <c r="G261">
        <v>0.58860000000000001</v>
      </c>
      <c r="H261" t="s">
        <v>38</v>
      </c>
      <c r="I261" t="s">
        <v>1977</v>
      </c>
      <c r="K261">
        <v>918</v>
      </c>
      <c r="L261">
        <v>-9.37808489634748E-2</v>
      </c>
    </row>
    <row r="262" spans="1:12" x14ac:dyDescent="0.25">
      <c r="A262" s="55">
        <v>26261109800019</v>
      </c>
      <c r="B262" t="s">
        <v>2028</v>
      </c>
      <c r="C262" t="s">
        <v>2019</v>
      </c>
      <c r="D262" t="s">
        <v>2019</v>
      </c>
      <c r="E262">
        <v>4382</v>
      </c>
      <c r="F262">
        <v>4309</v>
      </c>
      <c r="G262">
        <v>0.98329999999999995</v>
      </c>
      <c r="H262" t="s">
        <v>57</v>
      </c>
      <c r="I262" t="s">
        <v>1977</v>
      </c>
      <c r="K262">
        <v>4394</v>
      </c>
      <c r="L262">
        <v>1.9726154560222801E-2</v>
      </c>
    </row>
    <row r="263" spans="1:12" x14ac:dyDescent="0.25">
      <c r="A263" s="55">
        <v>26270278000012</v>
      </c>
      <c r="B263" t="s">
        <v>2028</v>
      </c>
      <c r="C263" t="s">
        <v>2019</v>
      </c>
      <c r="D263" t="s">
        <v>2019</v>
      </c>
      <c r="E263">
        <v>1710</v>
      </c>
      <c r="F263">
        <v>1660</v>
      </c>
      <c r="G263">
        <v>0.9708</v>
      </c>
      <c r="H263" t="s">
        <v>38</v>
      </c>
      <c r="I263" t="s">
        <v>1977</v>
      </c>
      <c r="K263">
        <v>1378</v>
      </c>
      <c r="L263">
        <v>-0.16987951807228899</v>
      </c>
    </row>
    <row r="264" spans="1:12" x14ac:dyDescent="0.25">
      <c r="A264" s="55">
        <v>26270280600015</v>
      </c>
      <c r="B264" t="s">
        <v>2028</v>
      </c>
      <c r="C264" t="s">
        <v>2019</v>
      </c>
      <c r="D264" t="s">
        <v>2019</v>
      </c>
      <c r="E264">
        <v>2887</v>
      </c>
      <c r="F264">
        <v>2865</v>
      </c>
      <c r="G264">
        <v>0.99239999999999995</v>
      </c>
      <c r="H264" t="s">
        <v>57</v>
      </c>
      <c r="I264" t="s">
        <v>1977</v>
      </c>
      <c r="K264">
        <v>1955</v>
      </c>
      <c r="L264">
        <v>-0.31762652705061101</v>
      </c>
    </row>
    <row r="265" spans="1:12" x14ac:dyDescent="0.25">
      <c r="A265" s="55">
        <v>26270282200012</v>
      </c>
      <c r="B265" t="s">
        <v>2028</v>
      </c>
      <c r="C265" t="s">
        <v>2019</v>
      </c>
      <c r="D265" t="s">
        <v>2019</v>
      </c>
      <c r="E265">
        <v>1817</v>
      </c>
      <c r="F265">
        <v>1817</v>
      </c>
      <c r="G265">
        <v>1</v>
      </c>
      <c r="H265" t="s">
        <v>65</v>
      </c>
      <c r="I265" t="s">
        <v>1977</v>
      </c>
      <c r="K265">
        <v>1011</v>
      </c>
      <c r="L265">
        <v>-0.44358833241606999</v>
      </c>
    </row>
    <row r="266" spans="1:12" x14ac:dyDescent="0.25">
      <c r="A266" s="55">
        <v>26270283000080</v>
      </c>
      <c r="B266" t="s">
        <v>2028</v>
      </c>
      <c r="C266" t="s">
        <v>2019</v>
      </c>
      <c r="D266" t="s">
        <v>2019</v>
      </c>
      <c r="E266">
        <v>1859</v>
      </c>
      <c r="F266">
        <v>1859</v>
      </c>
      <c r="G266">
        <v>1</v>
      </c>
      <c r="H266" t="s">
        <v>65</v>
      </c>
      <c r="I266" t="s">
        <v>1977</v>
      </c>
      <c r="K266">
        <v>1207</v>
      </c>
      <c r="L266">
        <v>-0.35072619688004297</v>
      </c>
    </row>
    <row r="267" spans="1:12" x14ac:dyDescent="0.25">
      <c r="A267" s="55">
        <v>26270285500012</v>
      </c>
      <c r="B267" t="s">
        <v>2028</v>
      </c>
      <c r="C267" t="s">
        <v>2019</v>
      </c>
      <c r="D267" t="s">
        <v>2019</v>
      </c>
      <c r="E267">
        <v>1039</v>
      </c>
      <c r="F267">
        <v>1009</v>
      </c>
      <c r="G267">
        <v>0.97109999999999996</v>
      </c>
      <c r="H267" t="s">
        <v>57</v>
      </c>
      <c r="K267">
        <v>685</v>
      </c>
      <c r="L267">
        <v>-0.32111000991080302</v>
      </c>
    </row>
    <row r="268" spans="1:12" x14ac:dyDescent="0.25">
      <c r="A268" s="55">
        <v>26270286300016</v>
      </c>
      <c r="B268" t="s">
        <v>2028</v>
      </c>
      <c r="C268" t="s">
        <v>2019</v>
      </c>
      <c r="D268" t="s">
        <v>2019</v>
      </c>
      <c r="E268">
        <v>803</v>
      </c>
      <c r="F268">
        <v>803</v>
      </c>
      <c r="G268">
        <v>1</v>
      </c>
      <c r="H268" t="s">
        <v>65</v>
      </c>
      <c r="K268">
        <v>622</v>
      </c>
      <c r="L268">
        <v>-0.225404732254047</v>
      </c>
    </row>
    <row r="269" spans="1:12" x14ac:dyDescent="0.25">
      <c r="A269" s="55">
        <v>26270289700014</v>
      </c>
      <c r="B269" t="s">
        <v>2028</v>
      </c>
      <c r="C269" t="s">
        <v>2019</v>
      </c>
      <c r="D269" t="s">
        <v>2019</v>
      </c>
      <c r="E269">
        <v>1178</v>
      </c>
      <c r="F269">
        <v>1177</v>
      </c>
      <c r="G269">
        <v>0.99919999999999998</v>
      </c>
      <c r="H269" t="s">
        <v>71</v>
      </c>
      <c r="K269">
        <v>1017</v>
      </c>
      <c r="L269">
        <v>-0.13593882752761299</v>
      </c>
    </row>
    <row r="270" spans="1:12" x14ac:dyDescent="0.25">
      <c r="A270" s="55">
        <v>26270304400012</v>
      </c>
      <c r="B270" t="s">
        <v>2028</v>
      </c>
      <c r="C270" t="s">
        <v>2019</v>
      </c>
      <c r="D270" t="s">
        <v>2019</v>
      </c>
      <c r="E270">
        <v>2704</v>
      </c>
      <c r="F270">
        <v>2659</v>
      </c>
      <c r="G270">
        <v>0.98340000000000005</v>
      </c>
      <c r="H270" t="s">
        <v>57</v>
      </c>
      <c r="I270" t="s">
        <v>1977</v>
      </c>
      <c r="K270">
        <v>778</v>
      </c>
      <c r="L270">
        <v>-0.70740880030086495</v>
      </c>
    </row>
    <row r="271" spans="1:12" x14ac:dyDescent="0.25">
      <c r="A271" s="55">
        <v>26270874600215</v>
      </c>
      <c r="B271" t="s">
        <v>2028</v>
      </c>
      <c r="C271" t="s">
        <v>2019</v>
      </c>
      <c r="D271" t="s">
        <v>2019</v>
      </c>
      <c r="E271">
        <v>5234</v>
      </c>
      <c r="F271">
        <v>5140</v>
      </c>
      <c r="G271">
        <v>0.98199999999999998</v>
      </c>
      <c r="H271" t="s">
        <v>38</v>
      </c>
      <c r="I271" t="s">
        <v>1977</v>
      </c>
      <c r="J271" t="s">
        <v>9</v>
      </c>
      <c r="K271">
        <v>3489</v>
      </c>
      <c r="L271">
        <v>-0.32120622568093399</v>
      </c>
    </row>
    <row r="272" spans="1:12" x14ac:dyDescent="0.25">
      <c r="A272" s="55">
        <v>26280001400025</v>
      </c>
      <c r="B272" t="s">
        <v>2028</v>
      </c>
      <c r="C272" t="s">
        <v>2019</v>
      </c>
      <c r="D272" t="s">
        <v>2019</v>
      </c>
      <c r="E272">
        <v>2216</v>
      </c>
      <c r="F272">
        <v>2147</v>
      </c>
      <c r="G272">
        <v>0.96889999999999998</v>
      </c>
      <c r="H272" t="s">
        <v>57</v>
      </c>
      <c r="I272" t="s">
        <v>1977</v>
      </c>
      <c r="K272">
        <v>1436</v>
      </c>
      <c r="L272">
        <v>-0.33115975780158402</v>
      </c>
    </row>
    <row r="273" spans="1:12" x14ac:dyDescent="0.25">
      <c r="A273" s="55">
        <v>26280004800015</v>
      </c>
      <c r="B273" t="s">
        <v>2028</v>
      </c>
      <c r="C273" t="s">
        <v>2019</v>
      </c>
      <c r="D273" t="s">
        <v>2020</v>
      </c>
      <c r="E273">
        <v>9495</v>
      </c>
      <c r="F273">
        <v>0</v>
      </c>
      <c r="G273">
        <v>0</v>
      </c>
      <c r="H273" t="s">
        <v>38</v>
      </c>
      <c r="I273" t="s">
        <v>1977</v>
      </c>
      <c r="J273" t="s">
        <v>9</v>
      </c>
      <c r="K273">
        <v>5621</v>
      </c>
      <c r="L273">
        <v>5621</v>
      </c>
    </row>
    <row r="274" spans="1:12" x14ac:dyDescent="0.25">
      <c r="A274" s="55">
        <v>26280005500010</v>
      </c>
      <c r="B274" t="s">
        <v>2028</v>
      </c>
      <c r="C274" t="s">
        <v>2019</v>
      </c>
      <c r="D274" t="s">
        <v>2019</v>
      </c>
      <c r="E274">
        <v>2751</v>
      </c>
      <c r="F274">
        <v>2706</v>
      </c>
      <c r="G274">
        <v>0.98360000000000003</v>
      </c>
      <c r="H274" t="s">
        <v>57</v>
      </c>
      <c r="I274" t="s">
        <v>1977</v>
      </c>
      <c r="K274">
        <v>1491</v>
      </c>
      <c r="L274">
        <v>-0.44900221729489997</v>
      </c>
    </row>
    <row r="275" spans="1:12" x14ac:dyDescent="0.25">
      <c r="A275" s="55">
        <v>26280014700031</v>
      </c>
      <c r="B275" t="s">
        <v>2028</v>
      </c>
      <c r="C275" t="s">
        <v>2019</v>
      </c>
      <c r="D275" t="s">
        <v>2019</v>
      </c>
      <c r="E275">
        <v>1868</v>
      </c>
      <c r="F275">
        <v>1852</v>
      </c>
      <c r="G275">
        <v>0.99139999999999995</v>
      </c>
      <c r="H275" t="s">
        <v>57</v>
      </c>
      <c r="I275" t="s">
        <v>1977</v>
      </c>
      <c r="K275">
        <v>940</v>
      </c>
      <c r="L275">
        <v>-0.49244060475161999</v>
      </c>
    </row>
    <row r="276" spans="1:12" x14ac:dyDescent="0.25">
      <c r="A276" s="55">
        <v>26280017000017</v>
      </c>
      <c r="B276" t="s">
        <v>2028</v>
      </c>
      <c r="C276" t="s">
        <v>2019</v>
      </c>
      <c r="D276" t="s">
        <v>2019</v>
      </c>
      <c r="E276">
        <v>5499</v>
      </c>
      <c r="F276">
        <v>4965</v>
      </c>
      <c r="G276">
        <v>0.90290000000000004</v>
      </c>
      <c r="H276" t="s">
        <v>2011</v>
      </c>
      <c r="I276" t="s">
        <v>1977</v>
      </c>
      <c r="K276">
        <v>2857</v>
      </c>
      <c r="L276">
        <v>-0.424572004028197</v>
      </c>
    </row>
    <row r="277" spans="1:12" x14ac:dyDescent="0.25">
      <c r="A277" s="55">
        <v>26280090700012</v>
      </c>
      <c r="B277" t="s">
        <v>2028</v>
      </c>
      <c r="C277" t="s">
        <v>2019</v>
      </c>
      <c r="D277" t="s">
        <v>2020</v>
      </c>
      <c r="E277">
        <v>1072</v>
      </c>
      <c r="F277">
        <v>1006</v>
      </c>
      <c r="G277">
        <v>0.93840000000000001</v>
      </c>
      <c r="H277" t="s">
        <v>71</v>
      </c>
      <c r="K277">
        <v>534</v>
      </c>
      <c r="L277">
        <v>-0.469184890656064</v>
      </c>
    </row>
    <row r="278" spans="1:12" x14ac:dyDescent="0.25">
      <c r="A278" s="55">
        <v>26290002000013</v>
      </c>
      <c r="B278" t="s">
        <v>2028</v>
      </c>
      <c r="C278" t="s">
        <v>2019</v>
      </c>
      <c r="D278" t="s">
        <v>2019</v>
      </c>
      <c r="E278">
        <v>2042</v>
      </c>
      <c r="F278">
        <v>2042</v>
      </c>
      <c r="G278">
        <v>1</v>
      </c>
      <c r="H278" t="s">
        <v>50</v>
      </c>
      <c r="I278" t="s">
        <v>1977</v>
      </c>
      <c r="K278">
        <v>875</v>
      </c>
      <c r="L278">
        <v>-0.571498530852106</v>
      </c>
    </row>
    <row r="279" spans="1:12" x14ac:dyDescent="0.25">
      <c r="A279" s="55">
        <v>26290003800015</v>
      </c>
      <c r="B279" t="s">
        <v>2028</v>
      </c>
      <c r="C279" t="s">
        <v>2019</v>
      </c>
      <c r="D279" t="s">
        <v>2019</v>
      </c>
      <c r="E279">
        <v>3366</v>
      </c>
      <c r="F279">
        <v>3303</v>
      </c>
      <c r="G279">
        <v>0.98129999999999995</v>
      </c>
      <c r="H279" t="s">
        <v>57</v>
      </c>
      <c r="I279" t="s">
        <v>1977</v>
      </c>
      <c r="K279">
        <v>2116</v>
      </c>
      <c r="L279">
        <v>-0.359370269452013</v>
      </c>
    </row>
    <row r="280" spans="1:12" x14ac:dyDescent="0.25">
      <c r="A280" s="55">
        <v>26290006100017</v>
      </c>
      <c r="B280" t="s">
        <v>2028</v>
      </c>
      <c r="C280" t="s">
        <v>2019</v>
      </c>
      <c r="D280" t="s">
        <v>2019</v>
      </c>
      <c r="E280">
        <v>2727</v>
      </c>
      <c r="F280">
        <v>2725</v>
      </c>
      <c r="G280">
        <v>0.99929999999999997</v>
      </c>
      <c r="H280" t="s">
        <v>50</v>
      </c>
      <c r="I280" t="s">
        <v>1977</v>
      </c>
      <c r="K280">
        <v>1186</v>
      </c>
      <c r="L280">
        <v>-0.56477064220183504</v>
      </c>
    </row>
    <row r="281" spans="1:12" x14ac:dyDescent="0.25">
      <c r="A281" s="55">
        <v>26290009500015</v>
      </c>
      <c r="B281" t="s">
        <v>2028</v>
      </c>
      <c r="C281" t="s">
        <v>2019</v>
      </c>
      <c r="D281" t="s">
        <v>2019</v>
      </c>
      <c r="E281">
        <v>6201</v>
      </c>
      <c r="F281">
        <v>6198</v>
      </c>
      <c r="G281">
        <v>0.99950000000000006</v>
      </c>
      <c r="H281" t="s">
        <v>50</v>
      </c>
      <c r="I281" t="s">
        <v>1977</v>
      </c>
      <c r="K281">
        <v>3797</v>
      </c>
      <c r="L281">
        <v>-0.38738302678283298</v>
      </c>
    </row>
    <row r="282" spans="1:12" x14ac:dyDescent="0.25">
      <c r="A282" s="55">
        <v>26290010300017</v>
      </c>
      <c r="B282" t="s">
        <v>2028</v>
      </c>
      <c r="C282" t="s">
        <v>2019</v>
      </c>
      <c r="D282" t="s">
        <v>2019</v>
      </c>
      <c r="E282">
        <v>1562</v>
      </c>
      <c r="F282">
        <v>1562</v>
      </c>
      <c r="G282">
        <v>1</v>
      </c>
      <c r="H282" t="s">
        <v>71</v>
      </c>
      <c r="K282">
        <v>678</v>
      </c>
      <c r="L282">
        <v>-0.56594110115236895</v>
      </c>
    </row>
    <row r="283" spans="1:12" x14ac:dyDescent="0.25">
      <c r="A283" s="55">
        <v>26290011100028</v>
      </c>
      <c r="B283" t="s">
        <v>2028</v>
      </c>
      <c r="C283" t="s">
        <v>2019</v>
      </c>
      <c r="D283" t="s">
        <v>2019</v>
      </c>
      <c r="E283">
        <v>751</v>
      </c>
      <c r="F283">
        <v>702</v>
      </c>
      <c r="G283">
        <v>0.93479999999999996</v>
      </c>
      <c r="H283" t="s">
        <v>57</v>
      </c>
      <c r="K283">
        <v>345</v>
      </c>
      <c r="L283">
        <v>-0.50854700854700896</v>
      </c>
    </row>
    <row r="284" spans="1:12" x14ac:dyDescent="0.25">
      <c r="A284" s="55">
        <v>26290012900012</v>
      </c>
      <c r="B284" t="s">
        <v>2028</v>
      </c>
      <c r="C284" t="s">
        <v>2019</v>
      </c>
      <c r="D284" t="s">
        <v>2019</v>
      </c>
      <c r="E284">
        <v>1108</v>
      </c>
      <c r="F284">
        <v>1072</v>
      </c>
      <c r="G284">
        <v>0.96750000000000003</v>
      </c>
      <c r="H284" t="s">
        <v>57</v>
      </c>
      <c r="K284">
        <v>579</v>
      </c>
      <c r="L284">
        <v>-0.45988805970149199</v>
      </c>
    </row>
    <row r="285" spans="1:12" x14ac:dyDescent="0.25">
      <c r="A285" s="55">
        <v>26290013700015</v>
      </c>
      <c r="B285" t="s">
        <v>2028</v>
      </c>
      <c r="C285" t="s">
        <v>2019</v>
      </c>
      <c r="D285" t="s">
        <v>2019</v>
      </c>
      <c r="E285">
        <v>1072</v>
      </c>
      <c r="F285">
        <v>983</v>
      </c>
      <c r="G285">
        <v>0.91700000000000004</v>
      </c>
      <c r="H285" t="s">
        <v>38</v>
      </c>
      <c r="K285">
        <v>866</v>
      </c>
      <c r="L285">
        <v>-0.119023397761953</v>
      </c>
    </row>
    <row r="286" spans="1:12" x14ac:dyDescent="0.25">
      <c r="A286" s="55">
        <v>26290361000018</v>
      </c>
      <c r="B286" t="s">
        <v>2028</v>
      </c>
      <c r="C286" t="s">
        <v>2019</v>
      </c>
      <c r="D286" t="s">
        <v>2020</v>
      </c>
      <c r="E286">
        <v>8875</v>
      </c>
      <c r="F286">
        <v>0</v>
      </c>
      <c r="G286">
        <v>0</v>
      </c>
      <c r="H286" t="s">
        <v>2011</v>
      </c>
      <c r="I286" t="s">
        <v>1977</v>
      </c>
      <c r="J286" t="s">
        <v>9</v>
      </c>
      <c r="K286">
        <v>5230</v>
      </c>
      <c r="L286">
        <v>5230</v>
      </c>
    </row>
    <row r="287" spans="1:12" x14ac:dyDescent="0.25">
      <c r="A287" s="55">
        <v>26300001000011</v>
      </c>
      <c r="B287" t="s">
        <v>2028</v>
      </c>
      <c r="C287" t="s">
        <v>2019</v>
      </c>
      <c r="D287" t="s">
        <v>2019</v>
      </c>
      <c r="E287">
        <v>4103</v>
      </c>
      <c r="F287">
        <v>2495</v>
      </c>
      <c r="G287">
        <v>0.60809999999999997</v>
      </c>
      <c r="H287" t="s">
        <v>57</v>
      </c>
      <c r="I287" t="s">
        <v>1977</v>
      </c>
      <c r="K287">
        <v>2437</v>
      </c>
      <c r="L287">
        <v>-2.3246492985971898E-2</v>
      </c>
    </row>
    <row r="288" spans="1:12" x14ac:dyDescent="0.25">
      <c r="A288" s="55">
        <v>26300003600032</v>
      </c>
      <c r="B288" t="s">
        <v>2028</v>
      </c>
      <c r="C288" t="s">
        <v>2019</v>
      </c>
      <c r="D288" t="s">
        <v>2019</v>
      </c>
      <c r="E288">
        <v>23308</v>
      </c>
      <c r="F288">
        <v>20261</v>
      </c>
      <c r="G288">
        <v>0.86929999999999996</v>
      </c>
      <c r="H288" t="s">
        <v>38</v>
      </c>
      <c r="I288" t="s">
        <v>1977</v>
      </c>
      <c r="J288" t="s">
        <v>9</v>
      </c>
      <c r="K288">
        <v>16081</v>
      </c>
      <c r="L288">
        <v>-0.206307684714476</v>
      </c>
    </row>
    <row r="289" spans="1:12" x14ac:dyDescent="0.25">
      <c r="A289" s="55">
        <v>26300004400093</v>
      </c>
      <c r="B289" t="s">
        <v>2028</v>
      </c>
      <c r="C289" t="s">
        <v>2019</v>
      </c>
      <c r="D289" t="s">
        <v>2019</v>
      </c>
      <c r="E289">
        <v>2366</v>
      </c>
      <c r="F289">
        <v>2366</v>
      </c>
      <c r="G289">
        <v>1</v>
      </c>
      <c r="H289" t="s">
        <v>65</v>
      </c>
      <c r="I289" t="s">
        <v>1977</v>
      </c>
      <c r="K289">
        <v>1224</v>
      </c>
      <c r="L289">
        <v>-0.48267117497886702</v>
      </c>
    </row>
    <row r="290" spans="1:12" x14ac:dyDescent="0.25">
      <c r="A290" s="55">
        <v>26300013500016</v>
      </c>
      <c r="B290" t="s">
        <v>2028</v>
      </c>
      <c r="C290" t="s">
        <v>2019</v>
      </c>
      <c r="D290" t="s">
        <v>2019</v>
      </c>
      <c r="E290">
        <v>2201</v>
      </c>
      <c r="F290">
        <v>2201</v>
      </c>
      <c r="G290">
        <v>1</v>
      </c>
      <c r="H290" t="s">
        <v>50</v>
      </c>
      <c r="I290" t="s">
        <v>1977</v>
      </c>
      <c r="K290">
        <v>774</v>
      </c>
      <c r="L290">
        <v>-0.64834166288050898</v>
      </c>
    </row>
    <row r="291" spans="1:12" x14ac:dyDescent="0.25">
      <c r="A291" s="55">
        <v>26300014300010</v>
      </c>
      <c r="B291" t="s">
        <v>2028</v>
      </c>
      <c r="C291" t="s">
        <v>2019</v>
      </c>
      <c r="D291" t="s">
        <v>2019</v>
      </c>
      <c r="E291">
        <v>1281</v>
      </c>
      <c r="F291">
        <v>1186</v>
      </c>
      <c r="G291">
        <v>0.92579999999999996</v>
      </c>
      <c r="H291" t="s">
        <v>71</v>
      </c>
      <c r="I291" t="s">
        <v>1977</v>
      </c>
      <c r="K291">
        <v>1674</v>
      </c>
      <c r="L291">
        <v>0.41146711635750399</v>
      </c>
    </row>
    <row r="292" spans="1:12" x14ac:dyDescent="0.25">
      <c r="A292" s="55">
        <v>26300015000015</v>
      </c>
      <c r="B292" t="s">
        <v>2028</v>
      </c>
      <c r="C292" t="s">
        <v>2019</v>
      </c>
      <c r="D292" t="s">
        <v>2019</v>
      </c>
      <c r="E292">
        <v>1383</v>
      </c>
      <c r="F292">
        <v>1381</v>
      </c>
      <c r="G292">
        <v>0.99860000000000004</v>
      </c>
      <c r="H292" t="s">
        <v>71</v>
      </c>
      <c r="K292">
        <v>558</v>
      </c>
      <c r="L292">
        <v>-0.59594496741491698</v>
      </c>
    </row>
    <row r="293" spans="1:12" x14ac:dyDescent="0.25">
      <c r="A293" s="55">
        <v>26300017600010</v>
      </c>
      <c r="B293" t="s">
        <v>2028</v>
      </c>
      <c r="C293" t="s">
        <v>2019</v>
      </c>
      <c r="D293" t="s">
        <v>2019</v>
      </c>
      <c r="E293">
        <v>3975</v>
      </c>
      <c r="F293">
        <v>2357</v>
      </c>
      <c r="G293">
        <v>0.59299999999999997</v>
      </c>
      <c r="H293" t="s">
        <v>57</v>
      </c>
      <c r="I293" t="s">
        <v>1977</v>
      </c>
      <c r="K293">
        <v>2696</v>
      </c>
      <c r="L293">
        <v>0.14382689859991499</v>
      </c>
    </row>
    <row r="294" spans="1:12" x14ac:dyDescent="0.25">
      <c r="A294" s="55">
        <v>26300050700016</v>
      </c>
      <c r="B294" t="s">
        <v>2028</v>
      </c>
      <c r="C294" t="s">
        <v>2019</v>
      </c>
      <c r="D294" t="s">
        <v>2019</v>
      </c>
      <c r="E294">
        <v>671</v>
      </c>
      <c r="F294">
        <v>671</v>
      </c>
      <c r="G294">
        <v>1</v>
      </c>
      <c r="H294" t="s">
        <v>71</v>
      </c>
      <c r="K294">
        <v>600</v>
      </c>
      <c r="L294">
        <v>-0.105812220566319</v>
      </c>
    </row>
    <row r="295" spans="1:12" x14ac:dyDescent="0.25">
      <c r="A295" s="55">
        <v>26310011700013</v>
      </c>
      <c r="B295" t="s">
        <v>2028</v>
      </c>
      <c r="C295" t="s">
        <v>2019</v>
      </c>
      <c r="D295" t="s">
        <v>2019</v>
      </c>
      <c r="E295">
        <v>797</v>
      </c>
      <c r="F295">
        <v>797</v>
      </c>
      <c r="G295">
        <v>1</v>
      </c>
      <c r="H295" t="s">
        <v>50</v>
      </c>
      <c r="K295">
        <v>483</v>
      </c>
      <c r="L295">
        <v>-0.39397741530740299</v>
      </c>
    </row>
    <row r="296" spans="1:12" x14ac:dyDescent="0.25">
      <c r="A296" s="55">
        <v>26310012500016</v>
      </c>
      <c r="B296" t="s">
        <v>2028</v>
      </c>
      <c r="C296" t="s">
        <v>2019</v>
      </c>
      <c r="D296" t="s">
        <v>2019</v>
      </c>
      <c r="E296">
        <v>38921</v>
      </c>
      <c r="F296">
        <v>38917</v>
      </c>
      <c r="G296">
        <v>0.99990000000000001</v>
      </c>
      <c r="H296" t="s">
        <v>50</v>
      </c>
      <c r="I296" t="s">
        <v>1977</v>
      </c>
      <c r="J296" t="s">
        <v>9</v>
      </c>
      <c r="K296">
        <v>23023</v>
      </c>
      <c r="L296">
        <v>-0.40840763676542402</v>
      </c>
    </row>
    <row r="297" spans="1:12" x14ac:dyDescent="0.25">
      <c r="A297" s="55">
        <v>26310013300010</v>
      </c>
      <c r="B297" t="s">
        <v>2028</v>
      </c>
      <c r="C297" t="s">
        <v>2019</v>
      </c>
      <c r="D297" t="s">
        <v>2019</v>
      </c>
      <c r="E297">
        <v>3207</v>
      </c>
      <c r="F297">
        <v>3205</v>
      </c>
      <c r="G297">
        <v>0.99939999999999996</v>
      </c>
      <c r="H297" t="s">
        <v>50</v>
      </c>
      <c r="I297" t="s">
        <v>1977</v>
      </c>
      <c r="K297">
        <v>1552</v>
      </c>
      <c r="L297">
        <v>-0.51575663026521101</v>
      </c>
    </row>
    <row r="298" spans="1:12" x14ac:dyDescent="0.25">
      <c r="A298" s="55">
        <v>26310015800041</v>
      </c>
      <c r="B298" t="s">
        <v>2028</v>
      </c>
      <c r="C298" t="s">
        <v>2019</v>
      </c>
      <c r="D298" t="s">
        <v>2020</v>
      </c>
      <c r="E298">
        <v>1432</v>
      </c>
      <c r="F298">
        <v>392</v>
      </c>
      <c r="G298">
        <v>0.2737</v>
      </c>
      <c r="H298" t="s">
        <v>50</v>
      </c>
      <c r="K298">
        <v>729</v>
      </c>
      <c r="L298">
        <v>0.85969387755102</v>
      </c>
    </row>
    <row r="299" spans="1:12" x14ac:dyDescent="0.25">
      <c r="A299" s="55">
        <v>26310018200017</v>
      </c>
      <c r="B299" t="s">
        <v>2028</v>
      </c>
      <c r="C299" t="s">
        <v>2019</v>
      </c>
      <c r="D299" t="s">
        <v>2020</v>
      </c>
      <c r="E299">
        <v>3905</v>
      </c>
      <c r="F299">
        <v>616</v>
      </c>
      <c r="G299">
        <v>0.15770000000000001</v>
      </c>
      <c r="H299" t="s">
        <v>50</v>
      </c>
      <c r="I299" t="s">
        <v>1977</v>
      </c>
      <c r="K299">
        <v>2131</v>
      </c>
      <c r="L299">
        <v>2.4594155844155798</v>
      </c>
    </row>
    <row r="300" spans="1:12" x14ac:dyDescent="0.25">
      <c r="A300" s="55">
        <v>26310060400010</v>
      </c>
      <c r="B300" t="s">
        <v>2028</v>
      </c>
      <c r="C300" t="s">
        <v>2019</v>
      </c>
      <c r="D300" t="s">
        <v>2019</v>
      </c>
      <c r="E300">
        <v>2305</v>
      </c>
      <c r="F300">
        <v>2300</v>
      </c>
      <c r="G300">
        <v>0.99780000000000002</v>
      </c>
      <c r="H300" t="s">
        <v>50</v>
      </c>
      <c r="I300" t="s">
        <v>1977</v>
      </c>
      <c r="K300">
        <v>1275</v>
      </c>
      <c r="L300">
        <v>-0.44565217391304301</v>
      </c>
    </row>
    <row r="301" spans="1:12" x14ac:dyDescent="0.25">
      <c r="A301" s="55">
        <v>26320003200013</v>
      </c>
      <c r="B301" t="s">
        <v>2028</v>
      </c>
      <c r="C301" t="s">
        <v>2019</v>
      </c>
      <c r="D301" t="s">
        <v>2019</v>
      </c>
      <c r="E301">
        <v>2313</v>
      </c>
      <c r="F301">
        <v>2291</v>
      </c>
      <c r="G301">
        <v>0.99050000000000005</v>
      </c>
      <c r="H301" t="s">
        <v>50</v>
      </c>
      <c r="I301" t="s">
        <v>1977</v>
      </c>
      <c r="K301">
        <v>1014</v>
      </c>
      <c r="L301">
        <v>-0.55739851593190703</v>
      </c>
    </row>
    <row r="302" spans="1:12" x14ac:dyDescent="0.25">
      <c r="A302" s="55">
        <v>26320004000016</v>
      </c>
      <c r="B302" t="s">
        <v>2028</v>
      </c>
      <c r="C302" t="s">
        <v>2019</v>
      </c>
      <c r="D302" t="s">
        <v>2019</v>
      </c>
      <c r="E302">
        <v>5445</v>
      </c>
      <c r="F302">
        <v>5444</v>
      </c>
      <c r="G302">
        <v>0.99980000000000002</v>
      </c>
      <c r="H302" t="s">
        <v>50</v>
      </c>
      <c r="I302" t="s">
        <v>1977</v>
      </c>
      <c r="J302" t="s">
        <v>9</v>
      </c>
      <c r="K302">
        <v>3000</v>
      </c>
      <c r="L302">
        <v>-0.44893460690668602</v>
      </c>
    </row>
    <row r="303" spans="1:12" x14ac:dyDescent="0.25">
      <c r="A303" s="55">
        <v>26320005700010</v>
      </c>
      <c r="B303" t="s">
        <v>2028</v>
      </c>
      <c r="C303" t="s">
        <v>2019</v>
      </c>
      <c r="D303" t="s">
        <v>2019</v>
      </c>
      <c r="E303">
        <v>501</v>
      </c>
      <c r="F303">
        <v>501</v>
      </c>
      <c r="G303">
        <v>1</v>
      </c>
      <c r="H303" t="s">
        <v>65</v>
      </c>
      <c r="K303">
        <v>463</v>
      </c>
      <c r="L303">
        <v>-7.5848303393213606E-2</v>
      </c>
    </row>
    <row r="304" spans="1:12" x14ac:dyDescent="0.25">
      <c r="A304" s="55">
        <v>26320008100010</v>
      </c>
      <c r="B304" t="s">
        <v>2028</v>
      </c>
      <c r="C304" t="s">
        <v>2019</v>
      </c>
      <c r="D304" t="s">
        <v>2019</v>
      </c>
      <c r="E304">
        <v>956</v>
      </c>
      <c r="F304">
        <v>954</v>
      </c>
      <c r="G304">
        <v>0.99790000000000001</v>
      </c>
      <c r="H304" t="s">
        <v>65</v>
      </c>
      <c r="K304">
        <v>546</v>
      </c>
      <c r="L304">
        <v>-0.42767295597484301</v>
      </c>
    </row>
    <row r="305" spans="1:12" x14ac:dyDescent="0.25">
      <c r="A305" s="55">
        <v>26320012300010</v>
      </c>
      <c r="B305" t="s">
        <v>2028</v>
      </c>
      <c r="C305" t="s">
        <v>2019</v>
      </c>
      <c r="D305" t="s">
        <v>2019</v>
      </c>
      <c r="E305">
        <v>925</v>
      </c>
      <c r="F305">
        <v>905</v>
      </c>
      <c r="G305">
        <v>0.97840000000000005</v>
      </c>
      <c r="H305" t="s">
        <v>71</v>
      </c>
      <c r="K305">
        <v>445</v>
      </c>
      <c r="L305">
        <v>-0.50828729281768004</v>
      </c>
    </row>
    <row r="306" spans="1:12" x14ac:dyDescent="0.25">
      <c r="A306" s="55">
        <v>26320013100013</v>
      </c>
      <c r="B306" t="s">
        <v>2028</v>
      </c>
      <c r="C306" t="s">
        <v>2019</v>
      </c>
      <c r="D306" t="s">
        <v>2019</v>
      </c>
      <c r="E306">
        <v>760</v>
      </c>
      <c r="F306">
        <v>760</v>
      </c>
      <c r="G306">
        <v>1</v>
      </c>
      <c r="H306" t="s">
        <v>65</v>
      </c>
      <c r="K306">
        <v>494</v>
      </c>
      <c r="L306">
        <v>-0.35</v>
      </c>
    </row>
    <row r="307" spans="1:12" x14ac:dyDescent="0.25">
      <c r="A307" s="55">
        <v>26320014900015</v>
      </c>
      <c r="B307" t="s">
        <v>2028</v>
      </c>
      <c r="C307" t="s">
        <v>2019</v>
      </c>
      <c r="D307" t="s">
        <v>2019</v>
      </c>
      <c r="E307">
        <v>1140</v>
      </c>
      <c r="F307">
        <v>1125</v>
      </c>
      <c r="G307">
        <v>0.98680000000000001</v>
      </c>
      <c r="H307" t="s">
        <v>65</v>
      </c>
      <c r="K307">
        <v>657</v>
      </c>
      <c r="L307">
        <v>-0.41599999999999998</v>
      </c>
    </row>
    <row r="308" spans="1:12" x14ac:dyDescent="0.25">
      <c r="A308" s="55">
        <v>26320019800061</v>
      </c>
      <c r="B308" t="s">
        <v>2028</v>
      </c>
      <c r="C308" t="s">
        <v>2019</v>
      </c>
      <c r="D308" t="s">
        <v>2019</v>
      </c>
      <c r="E308">
        <v>720</v>
      </c>
      <c r="F308">
        <v>720</v>
      </c>
      <c r="G308">
        <v>1</v>
      </c>
      <c r="H308" t="s">
        <v>71</v>
      </c>
      <c r="K308">
        <v>509</v>
      </c>
      <c r="L308">
        <v>-0.29305555555555601</v>
      </c>
    </row>
    <row r="309" spans="1:12" x14ac:dyDescent="0.25">
      <c r="A309" s="55">
        <v>26330559100095</v>
      </c>
      <c r="B309" t="s">
        <v>2028</v>
      </c>
      <c r="C309" t="s">
        <v>2019</v>
      </c>
      <c r="D309" t="s">
        <v>2019</v>
      </c>
      <c r="E309">
        <v>3309</v>
      </c>
      <c r="F309">
        <v>3266</v>
      </c>
      <c r="G309">
        <v>0.98699999999999999</v>
      </c>
      <c r="H309" t="s">
        <v>57</v>
      </c>
      <c r="I309" t="s">
        <v>1977</v>
      </c>
      <c r="K309">
        <v>2443</v>
      </c>
      <c r="L309">
        <v>-0.25199020208205802</v>
      </c>
    </row>
    <row r="310" spans="1:12" x14ac:dyDescent="0.25">
      <c r="A310" s="55">
        <v>26330560900012</v>
      </c>
      <c r="B310" t="s">
        <v>2028</v>
      </c>
      <c r="C310" t="s">
        <v>2019</v>
      </c>
      <c r="D310" t="s">
        <v>2019</v>
      </c>
      <c r="E310">
        <v>1444</v>
      </c>
      <c r="F310">
        <v>1441</v>
      </c>
      <c r="G310">
        <v>0.99790000000000001</v>
      </c>
      <c r="H310" t="s">
        <v>50</v>
      </c>
      <c r="K310">
        <v>586</v>
      </c>
      <c r="L310">
        <v>-0.593337959750174</v>
      </c>
    </row>
    <row r="311" spans="1:12" x14ac:dyDescent="0.25">
      <c r="A311" s="55">
        <v>26330561700015</v>
      </c>
      <c r="B311" t="s">
        <v>2028</v>
      </c>
      <c r="C311" t="s">
        <v>2019</v>
      </c>
      <c r="D311" t="s">
        <v>2019</v>
      </c>
      <c r="E311">
        <v>2524</v>
      </c>
      <c r="F311">
        <v>2513</v>
      </c>
      <c r="G311">
        <v>0.99560000000000004</v>
      </c>
      <c r="H311" t="s">
        <v>57</v>
      </c>
      <c r="I311" t="s">
        <v>1977</v>
      </c>
      <c r="K311">
        <v>1145</v>
      </c>
      <c r="L311">
        <v>-0.54436927974532401</v>
      </c>
    </row>
    <row r="312" spans="1:12" x14ac:dyDescent="0.25">
      <c r="A312" s="55">
        <v>26330565800019</v>
      </c>
      <c r="B312" t="s">
        <v>2028</v>
      </c>
      <c r="C312" t="s">
        <v>2019</v>
      </c>
      <c r="D312" t="s">
        <v>2020</v>
      </c>
      <c r="E312">
        <v>10399</v>
      </c>
      <c r="F312">
        <v>6438</v>
      </c>
      <c r="G312">
        <v>0.61909999999999998</v>
      </c>
      <c r="H312" t="s">
        <v>38</v>
      </c>
      <c r="I312" t="s">
        <v>1977</v>
      </c>
      <c r="K312">
        <v>6302</v>
      </c>
      <c r="L312">
        <v>-2.1124572848710801E-2</v>
      </c>
    </row>
    <row r="313" spans="1:12" x14ac:dyDescent="0.25">
      <c r="A313" s="55">
        <v>26330566600012</v>
      </c>
      <c r="B313" t="s">
        <v>2028</v>
      </c>
      <c r="C313" t="s">
        <v>2019</v>
      </c>
      <c r="D313" t="s">
        <v>2020</v>
      </c>
      <c r="E313">
        <v>890</v>
      </c>
      <c r="F313">
        <v>890</v>
      </c>
      <c r="G313">
        <v>1</v>
      </c>
      <c r="H313" t="s">
        <v>65</v>
      </c>
      <c r="K313">
        <v>615</v>
      </c>
      <c r="L313">
        <v>-0.30898876404494402</v>
      </c>
    </row>
    <row r="314" spans="1:12" x14ac:dyDescent="0.25">
      <c r="A314" s="55">
        <v>26330569000012</v>
      </c>
      <c r="B314" t="s">
        <v>2028</v>
      </c>
      <c r="C314" t="s">
        <v>2019</v>
      </c>
      <c r="D314" t="s">
        <v>2020</v>
      </c>
      <c r="E314">
        <v>1108</v>
      </c>
      <c r="F314">
        <v>1026</v>
      </c>
      <c r="G314">
        <v>0.92600000000000005</v>
      </c>
      <c r="H314" t="s">
        <v>38</v>
      </c>
      <c r="I314" t="s">
        <v>1977</v>
      </c>
      <c r="K314">
        <v>911</v>
      </c>
      <c r="L314">
        <v>-0.112085769980507</v>
      </c>
    </row>
    <row r="315" spans="1:12" x14ac:dyDescent="0.25">
      <c r="A315" s="55">
        <v>26330582300019</v>
      </c>
      <c r="B315" t="s">
        <v>2028</v>
      </c>
      <c r="C315" t="s">
        <v>2019</v>
      </c>
      <c r="D315" t="s">
        <v>2019</v>
      </c>
      <c r="E315">
        <v>39300</v>
      </c>
      <c r="F315">
        <v>39178</v>
      </c>
      <c r="G315">
        <v>0.99690000000000001</v>
      </c>
      <c r="H315" t="s">
        <v>38</v>
      </c>
      <c r="I315" t="s">
        <v>1977</v>
      </c>
      <c r="J315" t="s">
        <v>9</v>
      </c>
      <c r="K315">
        <v>38790</v>
      </c>
      <c r="L315">
        <v>-9.9035172801061905E-3</v>
      </c>
    </row>
    <row r="316" spans="1:12" x14ac:dyDescent="0.25">
      <c r="A316" s="55">
        <v>26330584900014</v>
      </c>
      <c r="B316" t="s">
        <v>2028</v>
      </c>
      <c r="C316" t="s">
        <v>2019</v>
      </c>
      <c r="D316" t="s">
        <v>2019</v>
      </c>
      <c r="E316">
        <v>2346</v>
      </c>
      <c r="F316">
        <v>2288</v>
      </c>
      <c r="G316">
        <v>0.97529999999999994</v>
      </c>
      <c r="H316" t="s">
        <v>57</v>
      </c>
      <c r="I316" t="s">
        <v>1977</v>
      </c>
      <c r="K316">
        <v>1248</v>
      </c>
      <c r="L316">
        <v>-0.45454545454545497</v>
      </c>
    </row>
    <row r="317" spans="1:12" x14ac:dyDescent="0.25">
      <c r="A317" s="55">
        <v>26330585600019</v>
      </c>
      <c r="B317" t="s">
        <v>2028</v>
      </c>
      <c r="C317" t="s">
        <v>2019</v>
      </c>
      <c r="D317" t="s">
        <v>2019</v>
      </c>
      <c r="E317">
        <v>3193</v>
      </c>
      <c r="F317">
        <v>3193</v>
      </c>
      <c r="G317">
        <v>1</v>
      </c>
      <c r="H317" t="s">
        <v>50</v>
      </c>
      <c r="I317" t="s">
        <v>1977</v>
      </c>
      <c r="K317">
        <v>1401</v>
      </c>
      <c r="L317">
        <v>-0.56122768556216696</v>
      </c>
    </row>
    <row r="318" spans="1:12" x14ac:dyDescent="0.25">
      <c r="A318" s="55">
        <v>26340007900012</v>
      </c>
      <c r="B318" t="s">
        <v>2028</v>
      </c>
      <c r="C318" t="s">
        <v>2019</v>
      </c>
      <c r="D318" t="s">
        <v>2019</v>
      </c>
      <c r="E318">
        <v>993</v>
      </c>
      <c r="F318">
        <v>962</v>
      </c>
      <c r="G318">
        <v>0.96879999999999999</v>
      </c>
      <c r="H318" t="s">
        <v>57</v>
      </c>
      <c r="K318">
        <v>491</v>
      </c>
      <c r="L318">
        <v>-0.48960498960498999</v>
      </c>
    </row>
    <row r="319" spans="1:12" x14ac:dyDescent="0.25">
      <c r="A319" s="55">
        <v>26340008700015</v>
      </c>
      <c r="B319" t="s">
        <v>2028</v>
      </c>
      <c r="C319" t="s">
        <v>2019</v>
      </c>
      <c r="D319" t="s">
        <v>2019</v>
      </c>
      <c r="E319">
        <v>877</v>
      </c>
      <c r="F319">
        <v>874</v>
      </c>
      <c r="G319">
        <v>0.99660000000000004</v>
      </c>
      <c r="H319" t="s">
        <v>65</v>
      </c>
      <c r="K319">
        <v>449</v>
      </c>
      <c r="L319">
        <v>-0.48627002288329502</v>
      </c>
    </row>
    <row r="320" spans="1:12" x14ac:dyDescent="0.25">
      <c r="A320" s="55">
        <v>26340010300010</v>
      </c>
      <c r="B320" t="s">
        <v>2028</v>
      </c>
      <c r="C320" t="s">
        <v>2019</v>
      </c>
      <c r="D320" t="s">
        <v>2019</v>
      </c>
      <c r="E320">
        <v>1321</v>
      </c>
      <c r="F320">
        <v>1273</v>
      </c>
      <c r="G320">
        <v>0.9637</v>
      </c>
      <c r="H320" t="s">
        <v>65</v>
      </c>
      <c r="K320">
        <v>720</v>
      </c>
      <c r="L320">
        <v>-0.43440691280439903</v>
      </c>
    </row>
    <row r="321" spans="1:12" x14ac:dyDescent="0.25">
      <c r="A321" s="55">
        <v>26340011100013</v>
      </c>
      <c r="B321" t="s">
        <v>2028</v>
      </c>
      <c r="C321" t="s">
        <v>2019</v>
      </c>
      <c r="D321" t="s">
        <v>2019</v>
      </c>
      <c r="E321">
        <v>8448</v>
      </c>
      <c r="F321">
        <v>8444</v>
      </c>
      <c r="G321">
        <v>0.99950000000000006</v>
      </c>
      <c r="H321" t="s">
        <v>50</v>
      </c>
      <c r="I321" t="s">
        <v>1977</v>
      </c>
      <c r="J321" t="s">
        <v>9</v>
      </c>
      <c r="K321">
        <v>5474</v>
      </c>
      <c r="L321">
        <v>-0.35172903837044101</v>
      </c>
    </row>
    <row r="322" spans="1:12" x14ac:dyDescent="0.25">
      <c r="A322" s="55">
        <v>26340012900015</v>
      </c>
      <c r="B322" t="s">
        <v>2028</v>
      </c>
      <c r="C322" t="s">
        <v>2019</v>
      </c>
      <c r="D322" t="s">
        <v>2019</v>
      </c>
      <c r="E322">
        <v>866</v>
      </c>
      <c r="F322">
        <v>766</v>
      </c>
      <c r="G322">
        <v>0.88449999999999995</v>
      </c>
      <c r="H322" t="s">
        <v>71</v>
      </c>
      <c r="K322">
        <v>504</v>
      </c>
      <c r="L322">
        <v>-0.342036553524804</v>
      </c>
    </row>
    <row r="323" spans="1:12" x14ac:dyDescent="0.25">
      <c r="A323" s="55">
        <v>26340014500011</v>
      </c>
      <c r="B323" t="s">
        <v>2028</v>
      </c>
      <c r="C323" t="s">
        <v>2019</v>
      </c>
      <c r="D323" t="s">
        <v>2019</v>
      </c>
      <c r="E323">
        <v>955</v>
      </c>
      <c r="F323">
        <v>912</v>
      </c>
      <c r="G323">
        <v>0.95499999999999996</v>
      </c>
      <c r="H323" t="s">
        <v>57</v>
      </c>
      <c r="K323">
        <v>604</v>
      </c>
      <c r="L323">
        <v>-0.33771929824561397</v>
      </c>
    </row>
    <row r="324" spans="1:12" x14ac:dyDescent="0.25">
      <c r="A324" s="55">
        <v>26340015200017</v>
      </c>
      <c r="B324" t="s">
        <v>2028</v>
      </c>
      <c r="C324" t="s">
        <v>2019</v>
      </c>
      <c r="D324" t="s">
        <v>2019</v>
      </c>
      <c r="E324">
        <v>2054</v>
      </c>
      <c r="F324">
        <v>2051</v>
      </c>
      <c r="G324">
        <v>0.99850000000000005</v>
      </c>
      <c r="H324" t="s">
        <v>71</v>
      </c>
      <c r="K324">
        <v>907</v>
      </c>
      <c r="L324">
        <v>-0.55777669429546595</v>
      </c>
    </row>
    <row r="325" spans="1:12" x14ac:dyDescent="0.25">
      <c r="A325" s="55">
        <v>26340016000382</v>
      </c>
      <c r="B325" t="s">
        <v>2028</v>
      </c>
      <c r="C325" t="s">
        <v>2019</v>
      </c>
      <c r="D325" t="s">
        <v>2019</v>
      </c>
      <c r="E325">
        <v>34663</v>
      </c>
      <c r="F325">
        <v>34262</v>
      </c>
      <c r="G325">
        <v>0.98839999999999995</v>
      </c>
      <c r="H325" t="s">
        <v>50</v>
      </c>
      <c r="I325" t="s">
        <v>1977</v>
      </c>
      <c r="J325" t="s">
        <v>9</v>
      </c>
      <c r="K325">
        <v>21023</v>
      </c>
      <c r="L325">
        <v>-0.38640476329461199</v>
      </c>
    </row>
    <row r="326" spans="1:12" x14ac:dyDescent="0.25">
      <c r="A326" s="55">
        <v>26340072300015</v>
      </c>
      <c r="B326" t="s">
        <v>2028</v>
      </c>
      <c r="C326" t="s">
        <v>2019</v>
      </c>
      <c r="D326" t="s">
        <v>2019</v>
      </c>
      <c r="E326">
        <v>1746</v>
      </c>
      <c r="F326">
        <v>1690</v>
      </c>
      <c r="G326">
        <v>0.96789999999999998</v>
      </c>
      <c r="H326" t="s">
        <v>65</v>
      </c>
      <c r="K326">
        <v>903</v>
      </c>
      <c r="L326">
        <v>-0.46568047337278101</v>
      </c>
    </row>
    <row r="327" spans="1:12" x14ac:dyDescent="0.25">
      <c r="A327" s="55">
        <v>26340390900017</v>
      </c>
      <c r="B327" t="s">
        <v>2028</v>
      </c>
      <c r="C327" t="s">
        <v>2019</v>
      </c>
      <c r="D327" t="s">
        <v>2019</v>
      </c>
      <c r="E327">
        <v>5214</v>
      </c>
      <c r="F327">
        <v>5090</v>
      </c>
      <c r="G327">
        <v>0.97619999999999996</v>
      </c>
      <c r="H327" t="s">
        <v>57</v>
      </c>
      <c r="I327" t="s">
        <v>1977</v>
      </c>
      <c r="K327">
        <v>3330</v>
      </c>
      <c r="L327">
        <v>-0.345776031434185</v>
      </c>
    </row>
    <row r="328" spans="1:12" x14ac:dyDescent="0.25">
      <c r="A328" s="55">
        <v>26350001900017</v>
      </c>
      <c r="B328" t="s">
        <v>2028</v>
      </c>
      <c r="C328" t="s">
        <v>2019</v>
      </c>
      <c r="D328" t="s">
        <v>2019</v>
      </c>
      <c r="E328">
        <v>913</v>
      </c>
      <c r="F328">
        <v>903</v>
      </c>
      <c r="G328">
        <v>0.98899999999999999</v>
      </c>
      <c r="H328" t="s">
        <v>57</v>
      </c>
      <c r="K328">
        <v>836</v>
      </c>
      <c r="L328">
        <v>-7.4197120708748607E-2</v>
      </c>
    </row>
    <row r="329" spans="1:12" x14ac:dyDescent="0.25">
      <c r="A329" s="55">
        <v>26350002700010</v>
      </c>
      <c r="B329" t="s">
        <v>2028</v>
      </c>
      <c r="C329" t="s">
        <v>2019</v>
      </c>
      <c r="D329" t="s">
        <v>2019</v>
      </c>
      <c r="E329">
        <v>1052</v>
      </c>
      <c r="F329">
        <v>1026</v>
      </c>
      <c r="G329">
        <v>0.97529999999999994</v>
      </c>
      <c r="H329" t="s">
        <v>57</v>
      </c>
      <c r="K329">
        <v>840</v>
      </c>
      <c r="L329">
        <v>-0.181286549707602</v>
      </c>
    </row>
    <row r="330" spans="1:12" x14ac:dyDescent="0.25">
      <c r="A330" s="55">
        <v>26350003500013</v>
      </c>
      <c r="B330" t="s">
        <v>2028</v>
      </c>
      <c r="C330" t="s">
        <v>2019</v>
      </c>
      <c r="D330" t="s">
        <v>2019</v>
      </c>
      <c r="E330">
        <v>1269</v>
      </c>
      <c r="F330">
        <v>1212</v>
      </c>
      <c r="G330">
        <v>0.95509999999999995</v>
      </c>
      <c r="H330" t="s">
        <v>57</v>
      </c>
      <c r="K330">
        <v>786</v>
      </c>
      <c r="L330">
        <v>-0.35148514851485102</v>
      </c>
    </row>
    <row r="331" spans="1:12" x14ac:dyDescent="0.25">
      <c r="A331" s="55">
        <v>26350005000012</v>
      </c>
      <c r="B331" t="s">
        <v>2028</v>
      </c>
      <c r="C331" t="s">
        <v>2019</v>
      </c>
      <c r="D331" t="s">
        <v>2019</v>
      </c>
      <c r="E331">
        <v>6036</v>
      </c>
      <c r="F331">
        <v>803</v>
      </c>
      <c r="G331">
        <v>0.13300000000000001</v>
      </c>
      <c r="H331" t="s">
        <v>50</v>
      </c>
      <c r="I331" t="s">
        <v>1977</v>
      </c>
      <c r="J331" t="s">
        <v>9</v>
      </c>
      <c r="K331">
        <v>3408</v>
      </c>
      <c r="L331">
        <v>3.24408468244085</v>
      </c>
    </row>
    <row r="332" spans="1:12" x14ac:dyDescent="0.25">
      <c r="A332" s="55">
        <v>26350006800014</v>
      </c>
      <c r="B332" t="s">
        <v>2028</v>
      </c>
      <c r="C332" t="s">
        <v>2019</v>
      </c>
      <c r="D332" t="s">
        <v>2020</v>
      </c>
      <c r="E332">
        <v>3352</v>
      </c>
      <c r="F332">
        <v>665</v>
      </c>
      <c r="G332">
        <v>0.19839999999999999</v>
      </c>
      <c r="H332" t="s">
        <v>50</v>
      </c>
      <c r="I332" t="s">
        <v>1977</v>
      </c>
      <c r="K332">
        <v>1879</v>
      </c>
      <c r="L332">
        <v>1.8255639097744401</v>
      </c>
    </row>
    <row r="333" spans="1:12" x14ac:dyDescent="0.25">
      <c r="A333" s="55">
        <v>26350007600017</v>
      </c>
      <c r="B333" t="s">
        <v>2028</v>
      </c>
      <c r="C333" t="s">
        <v>2019</v>
      </c>
      <c r="D333" t="s">
        <v>2019</v>
      </c>
      <c r="E333">
        <v>24093</v>
      </c>
      <c r="F333">
        <v>24076</v>
      </c>
      <c r="G333">
        <v>0.99929999999999997</v>
      </c>
      <c r="H333" t="s">
        <v>50</v>
      </c>
      <c r="I333" t="s">
        <v>1977</v>
      </c>
      <c r="J333" t="s">
        <v>9</v>
      </c>
      <c r="K333">
        <v>15538</v>
      </c>
      <c r="L333">
        <v>-0.35462701445422801</v>
      </c>
    </row>
    <row r="334" spans="1:12" x14ac:dyDescent="0.25">
      <c r="A334" s="55">
        <v>26350008400011</v>
      </c>
      <c r="B334" t="s">
        <v>2028</v>
      </c>
      <c r="C334" t="s">
        <v>2019</v>
      </c>
      <c r="D334" t="s">
        <v>2019</v>
      </c>
      <c r="E334">
        <v>3019</v>
      </c>
      <c r="F334">
        <v>3019</v>
      </c>
      <c r="G334">
        <v>1</v>
      </c>
      <c r="H334" t="s">
        <v>50</v>
      </c>
      <c r="I334" t="s">
        <v>1977</v>
      </c>
      <c r="K334">
        <v>1909</v>
      </c>
      <c r="L334">
        <v>-0.36767141437562101</v>
      </c>
    </row>
    <row r="335" spans="1:12" x14ac:dyDescent="0.25">
      <c r="A335" s="55">
        <v>26350009200014</v>
      </c>
      <c r="B335" t="s">
        <v>2028</v>
      </c>
      <c r="C335" t="s">
        <v>2019</v>
      </c>
      <c r="D335" t="s">
        <v>2019</v>
      </c>
      <c r="E335">
        <v>839</v>
      </c>
      <c r="F335">
        <v>800</v>
      </c>
      <c r="G335">
        <v>0.95350000000000001</v>
      </c>
      <c r="H335" t="s">
        <v>919</v>
      </c>
      <c r="K335">
        <v>290</v>
      </c>
      <c r="L335">
        <v>-0.63749999999999996</v>
      </c>
    </row>
    <row r="336" spans="1:12" x14ac:dyDescent="0.25">
      <c r="A336" s="55">
        <v>26350011800017</v>
      </c>
      <c r="B336" t="s">
        <v>2028</v>
      </c>
      <c r="C336" t="s">
        <v>2019</v>
      </c>
      <c r="D336" t="s">
        <v>2019</v>
      </c>
      <c r="E336">
        <v>1330</v>
      </c>
      <c r="F336">
        <v>1319</v>
      </c>
      <c r="G336">
        <v>0.99170000000000003</v>
      </c>
      <c r="H336" t="s">
        <v>57</v>
      </c>
      <c r="K336">
        <v>749</v>
      </c>
      <c r="L336">
        <v>-0.43214556482183503</v>
      </c>
    </row>
    <row r="337" spans="1:12" x14ac:dyDescent="0.25">
      <c r="A337" s="55">
        <v>26350012600010</v>
      </c>
      <c r="B337" t="s">
        <v>2028</v>
      </c>
      <c r="C337" t="s">
        <v>2019</v>
      </c>
      <c r="D337" t="s">
        <v>2020</v>
      </c>
      <c r="E337">
        <v>3250</v>
      </c>
      <c r="F337">
        <v>500</v>
      </c>
      <c r="G337">
        <v>0.15379999999999999</v>
      </c>
      <c r="H337" t="s">
        <v>50</v>
      </c>
      <c r="I337" t="s">
        <v>1977</v>
      </c>
      <c r="K337">
        <v>2124</v>
      </c>
      <c r="L337">
        <v>3.2480000000000002</v>
      </c>
    </row>
    <row r="338" spans="1:12" x14ac:dyDescent="0.25">
      <c r="A338" s="55">
        <v>26350014200017</v>
      </c>
      <c r="B338" t="s">
        <v>2028</v>
      </c>
      <c r="C338" t="s">
        <v>2019</v>
      </c>
      <c r="D338" t="s">
        <v>2019</v>
      </c>
      <c r="E338">
        <v>5805</v>
      </c>
      <c r="F338">
        <v>4928</v>
      </c>
      <c r="G338">
        <v>0.84889999999999999</v>
      </c>
      <c r="H338" t="s">
        <v>2011</v>
      </c>
      <c r="I338" t="s">
        <v>1977</v>
      </c>
      <c r="K338">
        <v>2659</v>
      </c>
      <c r="L338">
        <v>-0.46043019480519498</v>
      </c>
    </row>
    <row r="339" spans="1:12" x14ac:dyDescent="0.25">
      <c r="A339" s="55">
        <v>26350585100059</v>
      </c>
      <c r="B339" t="s">
        <v>2028</v>
      </c>
      <c r="C339" t="s">
        <v>2019</v>
      </c>
      <c r="D339" t="s">
        <v>2020</v>
      </c>
      <c r="E339">
        <v>800</v>
      </c>
      <c r="F339">
        <v>224</v>
      </c>
      <c r="G339">
        <v>0.28000000000000003</v>
      </c>
      <c r="H339" t="s">
        <v>50</v>
      </c>
      <c r="K339">
        <v>311</v>
      </c>
      <c r="L339">
        <v>0.38839285714285698</v>
      </c>
    </row>
    <row r="340" spans="1:12" x14ac:dyDescent="0.25">
      <c r="A340" s="55">
        <v>26360002500013</v>
      </c>
      <c r="B340" t="s">
        <v>2028</v>
      </c>
      <c r="C340" t="s">
        <v>2019</v>
      </c>
      <c r="D340" t="s">
        <v>2020</v>
      </c>
      <c r="E340">
        <v>712</v>
      </c>
      <c r="F340">
        <v>5</v>
      </c>
      <c r="G340">
        <v>7.0000000000000001E-3</v>
      </c>
      <c r="H340" t="s">
        <v>38</v>
      </c>
      <c r="K340">
        <v>606</v>
      </c>
      <c r="L340">
        <v>120.2</v>
      </c>
    </row>
    <row r="341" spans="1:12" x14ac:dyDescent="0.25">
      <c r="A341" s="55">
        <v>26360003300017</v>
      </c>
      <c r="B341" t="s">
        <v>2028</v>
      </c>
      <c r="C341" t="s">
        <v>2019</v>
      </c>
      <c r="D341" t="s">
        <v>2019</v>
      </c>
      <c r="E341">
        <v>5622</v>
      </c>
      <c r="F341">
        <v>5545</v>
      </c>
      <c r="G341">
        <v>0.98629999999999995</v>
      </c>
      <c r="H341" t="s">
        <v>38</v>
      </c>
      <c r="I341" t="s">
        <v>1977</v>
      </c>
      <c r="J341" t="s">
        <v>9</v>
      </c>
      <c r="K341">
        <v>4651</v>
      </c>
      <c r="L341">
        <v>-0.161226330027051</v>
      </c>
    </row>
    <row r="342" spans="1:12" x14ac:dyDescent="0.25">
      <c r="A342" s="55">
        <v>26360004100028</v>
      </c>
      <c r="B342" t="s">
        <v>2028</v>
      </c>
      <c r="C342" t="s">
        <v>2019</v>
      </c>
      <c r="D342" t="s">
        <v>2019</v>
      </c>
      <c r="E342">
        <v>1604</v>
      </c>
      <c r="F342">
        <v>1604</v>
      </c>
      <c r="G342">
        <v>1</v>
      </c>
      <c r="H342" t="s">
        <v>71</v>
      </c>
      <c r="I342" t="s">
        <v>1977</v>
      </c>
      <c r="K342">
        <v>952</v>
      </c>
      <c r="L342">
        <v>-0.40648379052369099</v>
      </c>
    </row>
    <row r="343" spans="1:12" x14ac:dyDescent="0.25">
      <c r="A343" s="55">
        <v>26360005800014</v>
      </c>
      <c r="B343" t="s">
        <v>2028</v>
      </c>
      <c r="C343" t="s">
        <v>2019</v>
      </c>
      <c r="D343" t="s">
        <v>2020</v>
      </c>
      <c r="E343">
        <v>918</v>
      </c>
      <c r="F343">
        <v>3</v>
      </c>
      <c r="G343">
        <v>3.3E-3</v>
      </c>
      <c r="H343" t="s">
        <v>38</v>
      </c>
      <c r="K343">
        <v>619</v>
      </c>
      <c r="L343">
        <v>205.333333333333</v>
      </c>
    </row>
    <row r="344" spans="1:12" x14ac:dyDescent="0.25">
      <c r="A344" s="55">
        <v>26360006600017</v>
      </c>
      <c r="B344" t="s">
        <v>2028</v>
      </c>
      <c r="C344" t="s">
        <v>2019</v>
      </c>
      <c r="D344" t="s">
        <v>2019</v>
      </c>
      <c r="E344">
        <v>1502</v>
      </c>
      <c r="F344">
        <v>1501</v>
      </c>
      <c r="G344">
        <v>0.99929999999999997</v>
      </c>
      <c r="H344" t="s">
        <v>50</v>
      </c>
      <c r="I344" t="s">
        <v>1977</v>
      </c>
      <c r="K344">
        <v>875</v>
      </c>
      <c r="L344">
        <v>-0.41705529646902101</v>
      </c>
    </row>
    <row r="345" spans="1:12" x14ac:dyDescent="0.25">
      <c r="A345" s="55">
        <v>26360009000017</v>
      </c>
      <c r="B345" t="s">
        <v>2028</v>
      </c>
      <c r="C345" t="s">
        <v>2019</v>
      </c>
      <c r="D345" t="s">
        <v>2019</v>
      </c>
      <c r="E345">
        <v>2565</v>
      </c>
      <c r="F345">
        <v>2557</v>
      </c>
      <c r="G345">
        <v>0.99690000000000001</v>
      </c>
      <c r="H345" t="s">
        <v>71</v>
      </c>
      <c r="I345" t="s">
        <v>1977</v>
      </c>
      <c r="K345">
        <v>1224</v>
      </c>
      <c r="L345">
        <v>-0.52131403989049696</v>
      </c>
    </row>
    <row r="346" spans="1:12" x14ac:dyDescent="0.25">
      <c r="A346" s="55">
        <v>26360010800017</v>
      </c>
      <c r="B346" t="s">
        <v>2028</v>
      </c>
      <c r="C346" t="s">
        <v>2019</v>
      </c>
      <c r="D346" t="s">
        <v>2019</v>
      </c>
      <c r="E346">
        <v>765</v>
      </c>
      <c r="F346">
        <v>756</v>
      </c>
      <c r="G346">
        <v>0.98819999999999997</v>
      </c>
      <c r="H346" t="s">
        <v>71</v>
      </c>
      <c r="K346">
        <v>475</v>
      </c>
      <c r="L346">
        <v>-0.37169312169312202</v>
      </c>
    </row>
    <row r="347" spans="1:12" x14ac:dyDescent="0.25">
      <c r="A347" s="55">
        <v>26360013200058</v>
      </c>
      <c r="B347" t="s">
        <v>2028</v>
      </c>
      <c r="C347" t="s">
        <v>2019</v>
      </c>
      <c r="D347" t="s">
        <v>2019</v>
      </c>
      <c r="E347">
        <v>1181</v>
      </c>
      <c r="F347">
        <v>1143</v>
      </c>
      <c r="G347">
        <v>0.96779999999999999</v>
      </c>
      <c r="H347" t="s">
        <v>71</v>
      </c>
      <c r="K347">
        <v>486</v>
      </c>
      <c r="L347">
        <v>-0.57480314960629897</v>
      </c>
    </row>
    <row r="348" spans="1:12" x14ac:dyDescent="0.25">
      <c r="A348" s="55">
        <v>26370010600010</v>
      </c>
      <c r="B348" t="s">
        <v>2028</v>
      </c>
      <c r="C348" t="s">
        <v>2019</v>
      </c>
      <c r="D348" t="s">
        <v>2019</v>
      </c>
      <c r="E348">
        <v>2154</v>
      </c>
      <c r="F348">
        <v>2149</v>
      </c>
      <c r="G348">
        <v>0.99770000000000003</v>
      </c>
      <c r="H348" t="s">
        <v>71</v>
      </c>
      <c r="I348" t="s">
        <v>1977</v>
      </c>
      <c r="K348">
        <v>1416</v>
      </c>
      <c r="L348">
        <v>-0.341088878548162</v>
      </c>
    </row>
    <row r="349" spans="1:12" x14ac:dyDescent="0.25">
      <c r="A349" s="55">
        <v>26370011400014</v>
      </c>
      <c r="B349" t="s">
        <v>2028</v>
      </c>
      <c r="C349" t="s">
        <v>2019</v>
      </c>
      <c r="D349" t="s">
        <v>2019</v>
      </c>
      <c r="E349">
        <v>1170</v>
      </c>
      <c r="F349">
        <v>1170</v>
      </c>
      <c r="G349">
        <v>1</v>
      </c>
      <c r="H349" t="s">
        <v>71</v>
      </c>
      <c r="K349">
        <v>643</v>
      </c>
      <c r="L349">
        <v>-0.45042735042734999</v>
      </c>
    </row>
    <row r="350" spans="1:12" x14ac:dyDescent="0.25">
      <c r="A350" s="55">
        <v>26370014800111</v>
      </c>
      <c r="B350" t="s">
        <v>2028</v>
      </c>
      <c r="C350" t="s">
        <v>2019</v>
      </c>
      <c r="D350" t="s">
        <v>2019</v>
      </c>
      <c r="E350">
        <v>1376</v>
      </c>
      <c r="F350">
        <v>1375</v>
      </c>
      <c r="G350">
        <v>0.99929999999999997</v>
      </c>
      <c r="H350" t="s">
        <v>71</v>
      </c>
      <c r="K350">
        <v>760</v>
      </c>
      <c r="L350">
        <v>-0.44727272727272699</v>
      </c>
    </row>
    <row r="351" spans="1:12" x14ac:dyDescent="0.25">
      <c r="A351" s="55">
        <v>26370015500017</v>
      </c>
      <c r="B351" t="s">
        <v>2028</v>
      </c>
      <c r="C351" t="s">
        <v>2019</v>
      </c>
      <c r="D351" t="s">
        <v>2019</v>
      </c>
      <c r="E351">
        <v>805</v>
      </c>
      <c r="F351">
        <v>797</v>
      </c>
      <c r="G351">
        <v>0.99009999999999998</v>
      </c>
      <c r="H351" t="s">
        <v>71</v>
      </c>
      <c r="K351">
        <v>254</v>
      </c>
      <c r="L351">
        <v>-0.68130489335006295</v>
      </c>
    </row>
    <row r="352" spans="1:12" x14ac:dyDescent="0.25">
      <c r="A352" s="55">
        <v>26370018900016</v>
      </c>
      <c r="B352" t="s">
        <v>2028</v>
      </c>
      <c r="C352" t="s">
        <v>2019</v>
      </c>
      <c r="D352" t="s">
        <v>2019</v>
      </c>
      <c r="E352">
        <v>22439</v>
      </c>
      <c r="F352">
        <v>21571</v>
      </c>
      <c r="G352">
        <v>0.96130000000000004</v>
      </c>
      <c r="H352" t="s">
        <v>2011</v>
      </c>
      <c r="I352" t="s">
        <v>1977</v>
      </c>
      <c r="J352" t="s">
        <v>9</v>
      </c>
      <c r="K352">
        <v>16590</v>
      </c>
      <c r="L352">
        <v>-0.23091187242130601</v>
      </c>
    </row>
    <row r="353" spans="1:12" x14ac:dyDescent="0.25">
      <c r="A353" s="55">
        <v>26370391000178</v>
      </c>
      <c r="B353" t="s">
        <v>2028</v>
      </c>
      <c r="C353" t="s">
        <v>2019</v>
      </c>
      <c r="D353" t="s">
        <v>2019</v>
      </c>
      <c r="E353">
        <v>3245</v>
      </c>
      <c r="F353">
        <v>3194</v>
      </c>
      <c r="G353">
        <v>0.98429999999999995</v>
      </c>
      <c r="H353" t="s">
        <v>57</v>
      </c>
      <c r="I353" t="s">
        <v>1977</v>
      </c>
      <c r="K353">
        <v>2370</v>
      </c>
      <c r="L353">
        <v>-0.25798371947401399</v>
      </c>
    </row>
    <row r="354" spans="1:12" x14ac:dyDescent="0.25">
      <c r="A354" s="55">
        <v>26370707700016</v>
      </c>
      <c r="B354" t="s">
        <v>2028</v>
      </c>
      <c r="C354" t="s">
        <v>2019</v>
      </c>
      <c r="D354" t="s">
        <v>2019</v>
      </c>
      <c r="E354">
        <v>2749</v>
      </c>
      <c r="F354">
        <v>2682</v>
      </c>
      <c r="G354">
        <v>0.97560000000000002</v>
      </c>
      <c r="H354" t="s">
        <v>38</v>
      </c>
      <c r="I354" t="s">
        <v>1977</v>
      </c>
      <c r="K354">
        <v>2110</v>
      </c>
      <c r="L354">
        <v>-0.21327367636092501</v>
      </c>
    </row>
    <row r="355" spans="1:12" x14ac:dyDescent="0.25">
      <c r="A355" s="55">
        <v>26380003900012</v>
      </c>
      <c r="B355" t="s">
        <v>2028</v>
      </c>
      <c r="C355" t="s">
        <v>2019</v>
      </c>
      <c r="D355" t="s">
        <v>2020</v>
      </c>
      <c r="E355">
        <v>338</v>
      </c>
      <c r="F355">
        <v>328</v>
      </c>
      <c r="G355">
        <v>0.97040000000000004</v>
      </c>
      <c r="H355" t="s">
        <v>57</v>
      </c>
      <c r="K355">
        <v>226</v>
      </c>
      <c r="L355">
        <v>-0.310975609756098</v>
      </c>
    </row>
    <row r="356" spans="1:12" x14ac:dyDescent="0.25">
      <c r="A356" s="55">
        <v>26380006200238</v>
      </c>
      <c r="B356" t="s">
        <v>2028</v>
      </c>
      <c r="C356" t="s">
        <v>2019</v>
      </c>
      <c r="D356" t="s">
        <v>2019</v>
      </c>
      <c r="E356">
        <v>5749</v>
      </c>
      <c r="F356">
        <v>5747</v>
      </c>
      <c r="G356">
        <v>0.99970000000000003</v>
      </c>
      <c r="H356" t="s">
        <v>50</v>
      </c>
      <c r="I356" t="s">
        <v>1977</v>
      </c>
      <c r="J356" t="s">
        <v>9</v>
      </c>
      <c r="K356">
        <v>3137</v>
      </c>
      <c r="L356">
        <v>-0.45414999129980899</v>
      </c>
    </row>
    <row r="357" spans="1:12" x14ac:dyDescent="0.25">
      <c r="A357" s="55">
        <v>26380014600015</v>
      </c>
      <c r="B357" t="s">
        <v>2028</v>
      </c>
      <c r="C357" t="s">
        <v>2019</v>
      </c>
      <c r="D357" t="s">
        <v>2020</v>
      </c>
      <c r="E357">
        <v>707</v>
      </c>
      <c r="F357">
        <v>18</v>
      </c>
      <c r="G357">
        <v>2.5499999999999998E-2</v>
      </c>
      <c r="H357" t="s">
        <v>65</v>
      </c>
      <c r="K357">
        <v>623</v>
      </c>
      <c r="L357">
        <v>33.6111111111111</v>
      </c>
    </row>
    <row r="358" spans="1:12" x14ac:dyDescent="0.25">
      <c r="A358" s="55">
        <v>26380015300011</v>
      </c>
      <c r="B358" t="s">
        <v>2028</v>
      </c>
      <c r="C358" t="s">
        <v>2019</v>
      </c>
      <c r="D358" t="s">
        <v>2020</v>
      </c>
      <c r="E358">
        <v>1723</v>
      </c>
      <c r="F358">
        <v>0</v>
      </c>
      <c r="G358">
        <v>0</v>
      </c>
      <c r="H358" t="s">
        <v>38</v>
      </c>
      <c r="K358">
        <v>1168</v>
      </c>
      <c r="L358">
        <v>1168</v>
      </c>
    </row>
    <row r="359" spans="1:12" x14ac:dyDescent="0.25">
      <c r="A359" s="55">
        <v>26380017900016</v>
      </c>
      <c r="B359" t="s">
        <v>2028</v>
      </c>
      <c r="C359" t="s">
        <v>2019</v>
      </c>
      <c r="D359" t="s">
        <v>2019</v>
      </c>
      <c r="E359">
        <v>2346</v>
      </c>
      <c r="F359">
        <v>2346</v>
      </c>
      <c r="G359">
        <v>1</v>
      </c>
      <c r="H359" t="s">
        <v>50</v>
      </c>
      <c r="I359" t="s">
        <v>1977</v>
      </c>
      <c r="K359">
        <v>1120</v>
      </c>
      <c r="L359">
        <v>-0.52259164535379399</v>
      </c>
    </row>
    <row r="360" spans="1:12" x14ac:dyDescent="0.25">
      <c r="A360" s="55">
        <v>26380018700019</v>
      </c>
      <c r="B360" t="s">
        <v>2028</v>
      </c>
      <c r="C360" t="s">
        <v>2019</v>
      </c>
      <c r="D360" t="s">
        <v>2019</v>
      </c>
      <c r="E360">
        <v>1670</v>
      </c>
      <c r="F360">
        <v>1670</v>
      </c>
      <c r="G360">
        <v>1</v>
      </c>
      <c r="H360" t="s">
        <v>65</v>
      </c>
      <c r="K360">
        <v>971</v>
      </c>
      <c r="L360">
        <v>-0.41856287425149702</v>
      </c>
    </row>
    <row r="361" spans="1:12" x14ac:dyDescent="0.25">
      <c r="A361" s="55">
        <v>26380021100017</v>
      </c>
      <c r="B361" t="s">
        <v>2028</v>
      </c>
      <c r="C361" t="s">
        <v>2019</v>
      </c>
      <c r="D361" t="s">
        <v>2019</v>
      </c>
      <c r="E361">
        <v>3781</v>
      </c>
      <c r="F361">
        <v>1031</v>
      </c>
      <c r="G361">
        <v>0.2727</v>
      </c>
      <c r="H361" t="s">
        <v>2011</v>
      </c>
      <c r="I361" t="s">
        <v>1977</v>
      </c>
      <c r="K361">
        <v>1479</v>
      </c>
      <c r="L361">
        <v>0.43452958292919502</v>
      </c>
    </row>
    <row r="362" spans="1:12" x14ac:dyDescent="0.25">
      <c r="A362" s="55">
        <v>26380022900019</v>
      </c>
      <c r="B362" t="s">
        <v>2028</v>
      </c>
      <c r="C362" t="s">
        <v>2019</v>
      </c>
      <c r="D362" t="s">
        <v>2019</v>
      </c>
      <c r="E362">
        <v>1033</v>
      </c>
      <c r="F362">
        <v>1013</v>
      </c>
      <c r="G362">
        <v>0.98060000000000003</v>
      </c>
      <c r="H362" t="s">
        <v>65</v>
      </c>
      <c r="K362">
        <v>550</v>
      </c>
      <c r="L362">
        <v>-0.45705824284303997</v>
      </c>
    </row>
    <row r="363" spans="1:12" x14ac:dyDescent="0.25">
      <c r="A363" s="55">
        <v>26380025200011</v>
      </c>
      <c r="B363" t="s">
        <v>2028</v>
      </c>
      <c r="C363" t="s">
        <v>2019</v>
      </c>
      <c r="D363" t="s">
        <v>2020</v>
      </c>
      <c r="E363">
        <v>1497</v>
      </c>
      <c r="F363">
        <v>3</v>
      </c>
      <c r="G363">
        <v>2E-3</v>
      </c>
      <c r="H363" t="s">
        <v>38</v>
      </c>
      <c r="I363" t="s">
        <v>1977</v>
      </c>
      <c r="K363">
        <v>1049</v>
      </c>
      <c r="L363">
        <v>348.66666666666703</v>
      </c>
    </row>
    <row r="364" spans="1:12" x14ac:dyDescent="0.25">
      <c r="A364" s="55">
        <v>26380026000014</v>
      </c>
      <c r="B364" t="s">
        <v>2028</v>
      </c>
      <c r="C364" t="s">
        <v>2019</v>
      </c>
      <c r="D364" t="s">
        <v>2019</v>
      </c>
      <c r="E364">
        <v>1732</v>
      </c>
      <c r="F364">
        <v>1732</v>
      </c>
      <c r="G364">
        <v>1</v>
      </c>
      <c r="H364" t="s">
        <v>65</v>
      </c>
      <c r="K364">
        <v>1062</v>
      </c>
      <c r="L364">
        <v>-0.38683602771362602</v>
      </c>
    </row>
    <row r="365" spans="1:12" x14ac:dyDescent="0.25">
      <c r="A365" s="55">
        <v>26380027800016</v>
      </c>
      <c r="B365" t="s">
        <v>2028</v>
      </c>
      <c r="C365" t="s">
        <v>2019</v>
      </c>
      <c r="D365" t="s">
        <v>2020</v>
      </c>
      <c r="E365">
        <v>568</v>
      </c>
      <c r="F365">
        <v>224</v>
      </c>
      <c r="G365">
        <v>0.39439999999999997</v>
      </c>
      <c r="H365" t="s">
        <v>38</v>
      </c>
      <c r="K365">
        <v>269</v>
      </c>
      <c r="L365">
        <v>0.20089285714285701</v>
      </c>
    </row>
    <row r="366" spans="1:12" x14ac:dyDescent="0.25">
      <c r="A366" s="55">
        <v>26380029400013</v>
      </c>
      <c r="B366" t="s">
        <v>2028</v>
      </c>
      <c r="C366" t="s">
        <v>2019</v>
      </c>
      <c r="D366" t="s">
        <v>2019</v>
      </c>
      <c r="E366">
        <v>677</v>
      </c>
      <c r="F366">
        <v>668</v>
      </c>
      <c r="G366">
        <v>0.98670000000000002</v>
      </c>
      <c r="H366" t="s">
        <v>65</v>
      </c>
      <c r="K366">
        <v>397</v>
      </c>
      <c r="L366">
        <v>-0.40568862275449102</v>
      </c>
    </row>
    <row r="367" spans="1:12" x14ac:dyDescent="0.25">
      <c r="A367" s="55">
        <v>26380030200014</v>
      </c>
      <c r="B367" t="s">
        <v>2028</v>
      </c>
      <c r="C367" t="s">
        <v>2019</v>
      </c>
      <c r="D367" t="s">
        <v>2019</v>
      </c>
      <c r="E367">
        <v>18603</v>
      </c>
      <c r="F367">
        <v>13702</v>
      </c>
      <c r="G367">
        <v>0.73650000000000004</v>
      </c>
      <c r="H367" t="s">
        <v>38</v>
      </c>
      <c r="I367" t="s">
        <v>1977</v>
      </c>
      <c r="J367" t="s">
        <v>9</v>
      </c>
      <c r="K367">
        <v>15059</v>
      </c>
      <c r="L367">
        <v>9.9036636987301002E-2</v>
      </c>
    </row>
    <row r="368" spans="1:12" x14ac:dyDescent="0.25">
      <c r="A368" s="55">
        <v>26380031000017</v>
      </c>
      <c r="B368" t="s">
        <v>2028</v>
      </c>
      <c r="C368" t="s">
        <v>2019</v>
      </c>
      <c r="D368" t="s">
        <v>2019</v>
      </c>
      <c r="E368">
        <v>901</v>
      </c>
      <c r="F368">
        <v>852</v>
      </c>
      <c r="G368">
        <v>0.9456</v>
      </c>
      <c r="H368" t="s">
        <v>57</v>
      </c>
      <c r="K368">
        <v>479</v>
      </c>
      <c r="L368">
        <v>-0.43779342723004699</v>
      </c>
    </row>
    <row r="369" spans="1:12" x14ac:dyDescent="0.25">
      <c r="A369" s="55">
        <v>26380032800019</v>
      </c>
      <c r="B369" t="s">
        <v>2028</v>
      </c>
      <c r="C369" t="s">
        <v>2019</v>
      </c>
      <c r="D369" t="s">
        <v>2020</v>
      </c>
      <c r="E369">
        <v>5676</v>
      </c>
      <c r="F369">
        <v>5586</v>
      </c>
      <c r="G369">
        <v>0.98409999999999997</v>
      </c>
      <c r="H369" t="s">
        <v>57</v>
      </c>
      <c r="I369" t="s">
        <v>1977</v>
      </c>
      <c r="J369" t="s">
        <v>9</v>
      </c>
      <c r="K369">
        <v>2687</v>
      </c>
      <c r="L369">
        <v>-0.51897601145721395</v>
      </c>
    </row>
    <row r="370" spans="1:12" x14ac:dyDescent="0.25">
      <c r="A370" s="55">
        <v>26380038500019</v>
      </c>
      <c r="B370" t="s">
        <v>2028</v>
      </c>
      <c r="C370" t="s">
        <v>2019</v>
      </c>
      <c r="D370" t="s">
        <v>2019</v>
      </c>
      <c r="E370">
        <v>2994</v>
      </c>
      <c r="F370">
        <v>2931</v>
      </c>
      <c r="G370">
        <v>0.97899999999999998</v>
      </c>
      <c r="H370" t="s">
        <v>57</v>
      </c>
      <c r="I370" t="s">
        <v>1977</v>
      </c>
      <c r="K370">
        <v>1659</v>
      </c>
      <c r="L370">
        <v>-0.43398157625383799</v>
      </c>
    </row>
    <row r="371" spans="1:12" x14ac:dyDescent="0.25">
      <c r="A371" s="55">
        <v>26390004500018</v>
      </c>
      <c r="B371" t="s">
        <v>2028</v>
      </c>
      <c r="C371" t="s">
        <v>2019</v>
      </c>
      <c r="D371" t="s">
        <v>2019</v>
      </c>
      <c r="E371">
        <v>3914</v>
      </c>
      <c r="F371">
        <v>3825</v>
      </c>
      <c r="G371">
        <v>0.97729999999999995</v>
      </c>
      <c r="H371" t="s">
        <v>38</v>
      </c>
      <c r="I371" t="s">
        <v>1977</v>
      </c>
      <c r="K371">
        <v>2980</v>
      </c>
      <c r="L371">
        <v>-0.220915032679739</v>
      </c>
    </row>
    <row r="372" spans="1:12" x14ac:dyDescent="0.25">
      <c r="A372" s="55">
        <v>26390005200014</v>
      </c>
      <c r="B372" t="s">
        <v>2028</v>
      </c>
      <c r="C372" t="s">
        <v>2019</v>
      </c>
      <c r="D372" t="s">
        <v>2019</v>
      </c>
      <c r="E372">
        <v>6221</v>
      </c>
      <c r="F372">
        <v>6159</v>
      </c>
      <c r="G372">
        <v>0.99</v>
      </c>
      <c r="H372" t="s">
        <v>38</v>
      </c>
      <c r="I372" t="s">
        <v>1977</v>
      </c>
      <c r="J372" t="s">
        <v>9</v>
      </c>
      <c r="K372">
        <v>3674</v>
      </c>
      <c r="L372">
        <v>-0.40347459003084901</v>
      </c>
    </row>
    <row r="373" spans="1:12" x14ac:dyDescent="0.25">
      <c r="A373" s="55">
        <v>26390006000017</v>
      </c>
      <c r="B373" t="s">
        <v>2028</v>
      </c>
      <c r="C373" t="s">
        <v>2019</v>
      </c>
      <c r="D373" t="s">
        <v>2019</v>
      </c>
      <c r="E373">
        <v>862</v>
      </c>
      <c r="F373">
        <v>832</v>
      </c>
      <c r="G373">
        <v>0.96519999999999995</v>
      </c>
      <c r="H373" t="s">
        <v>38</v>
      </c>
      <c r="K373">
        <v>541</v>
      </c>
      <c r="L373">
        <v>-0.34975961538461497</v>
      </c>
    </row>
    <row r="374" spans="1:12" x14ac:dyDescent="0.25">
      <c r="A374" s="55">
        <v>26390011000010</v>
      </c>
      <c r="B374" t="s">
        <v>2028</v>
      </c>
      <c r="C374" t="s">
        <v>2019</v>
      </c>
      <c r="D374" t="s">
        <v>2019</v>
      </c>
      <c r="E374">
        <v>1395</v>
      </c>
      <c r="F374">
        <v>1369</v>
      </c>
      <c r="G374">
        <v>0.98140000000000005</v>
      </c>
      <c r="H374" t="s">
        <v>38</v>
      </c>
      <c r="I374" t="s">
        <v>1977</v>
      </c>
      <c r="K374">
        <v>829</v>
      </c>
      <c r="L374">
        <v>-0.39444850255661101</v>
      </c>
    </row>
    <row r="375" spans="1:12" x14ac:dyDescent="0.25">
      <c r="A375" s="55">
        <v>26390012800012</v>
      </c>
      <c r="B375" t="s">
        <v>2028</v>
      </c>
      <c r="C375" t="s">
        <v>2019</v>
      </c>
      <c r="D375" t="s">
        <v>2020</v>
      </c>
      <c r="E375">
        <v>2585</v>
      </c>
      <c r="F375">
        <v>0</v>
      </c>
      <c r="G375">
        <v>0</v>
      </c>
      <c r="H375" t="s">
        <v>38</v>
      </c>
      <c r="K375">
        <v>2031</v>
      </c>
      <c r="L375">
        <v>2031</v>
      </c>
    </row>
    <row r="376" spans="1:12" x14ac:dyDescent="0.25">
      <c r="A376" s="55">
        <v>26390014400019</v>
      </c>
      <c r="B376" t="s">
        <v>2028</v>
      </c>
      <c r="C376" t="s">
        <v>2019</v>
      </c>
      <c r="D376" t="s">
        <v>2019</v>
      </c>
      <c r="E376">
        <v>2122</v>
      </c>
      <c r="F376">
        <v>2043</v>
      </c>
      <c r="G376">
        <v>0.96279999999999999</v>
      </c>
      <c r="H376" t="s">
        <v>38</v>
      </c>
      <c r="I376" t="s">
        <v>1977</v>
      </c>
      <c r="J376" t="s">
        <v>9</v>
      </c>
      <c r="K376">
        <v>1872</v>
      </c>
      <c r="L376">
        <v>-8.3700440528634304E-2</v>
      </c>
    </row>
    <row r="377" spans="1:12" x14ac:dyDescent="0.25">
      <c r="A377" s="55">
        <v>26400331000010</v>
      </c>
      <c r="B377" t="s">
        <v>2028</v>
      </c>
      <c r="C377" t="s">
        <v>2019</v>
      </c>
      <c r="D377" t="s">
        <v>2019</v>
      </c>
      <c r="E377">
        <v>331</v>
      </c>
      <c r="F377">
        <v>325</v>
      </c>
      <c r="G377">
        <v>0.9819</v>
      </c>
      <c r="H377" t="s">
        <v>71</v>
      </c>
      <c r="K377">
        <v>414</v>
      </c>
      <c r="L377">
        <v>0.27384615384615402</v>
      </c>
    </row>
    <row r="378" spans="1:12" x14ac:dyDescent="0.25">
      <c r="A378" s="55">
        <v>26400332800087</v>
      </c>
      <c r="B378" t="s">
        <v>2028</v>
      </c>
      <c r="C378" t="s">
        <v>2019</v>
      </c>
      <c r="D378" t="s">
        <v>2019</v>
      </c>
      <c r="E378">
        <v>7060</v>
      </c>
      <c r="F378">
        <v>6988</v>
      </c>
      <c r="G378">
        <v>0.98980000000000001</v>
      </c>
      <c r="H378" t="s">
        <v>65</v>
      </c>
      <c r="I378" t="s">
        <v>1977</v>
      </c>
      <c r="K378">
        <v>4787</v>
      </c>
      <c r="L378">
        <v>-0.31496851745850002</v>
      </c>
    </row>
    <row r="379" spans="1:12" x14ac:dyDescent="0.25">
      <c r="A379" s="55">
        <v>26400428400016</v>
      </c>
      <c r="B379" t="s">
        <v>2028</v>
      </c>
      <c r="C379" t="s">
        <v>2019</v>
      </c>
      <c r="D379" t="s">
        <v>2019</v>
      </c>
      <c r="E379">
        <v>8776</v>
      </c>
      <c r="F379">
        <v>8776</v>
      </c>
      <c r="G379">
        <v>1</v>
      </c>
      <c r="H379" t="s">
        <v>50</v>
      </c>
      <c r="I379" t="s">
        <v>1977</v>
      </c>
      <c r="J379" t="s">
        <v>9</v>
      </c>
      <c r="K379">
        <v>5591</v>
      </c>
      <c r="L379">
        <v>-0.36292160437556997</v>
      </c>
    </row>
    <row r="380" spans="1:12" x14ac:dyDescent="0.25">
      <c r="A380" s="55">
        <v>26410003300010</v>
      </c>
      <c r="B380" t="s">
        <v>2028</v>
      </c>
      <c r="C380" t="s">
        <v>2019</v>
      </c>
      <c r="D380" t="s">
        <v>2020</v>
      </c>
      <c r="E380">
        <v>8958</v>
      </c>
      <c r="F380">
        <v>8907</v>
      </c>
      <c r="G380">
        <v>0.99429999999999996</v>
      </c>
      <c r="H380" t="s">
        <v>57</v>
      </c>
      <c r="I380" t="s">
        <v>1977</v>
      </c>
      <c r="J380" t="s">
        <v>9</v>
      </c>
      <c r="K380">
        <v>6114</v>
      </c>
      <c r="L380">
        <v>-0.313573593802627</v>
      </c>
    </row>
    <row r="381" spans="1:12" x14ac:dyDescent="0.25">
      <c r="A381" s="55">
        <v>26410010800044</v>
      </c>
      <c r="B381" t="s">
        <v>2028</v>
      </c>
      <c r="C381" t="s">
        <v>2019</v>
      </c>
      <c r="D381" t="s">
        <v>2019</v>
      </c>
      <c r="E381">
        <v>540</v>
      </c>
      <c r="F381">
        <v>540</v>
      </c>
      <c r="G381">
        <v>1</v>
      </c>
      <c r="H381" t="s">
        <v>71</v>
      </c>
      <c r="K381">
        <v>186</v>
      </c>
      <c r="L381">
        <v>-0.655555555555556</v>
      </c>
    </row>
    <row r="382" spans="1:12" x14ac:dyDescent="0.25">
      <c r="A382" s="55">
        <v>26410012400017</v>
      </c>
      <c r="B382" t="s">
        <v>2028</v>
      </c>
      <c r="C382" t="s">
        <v>2019</v>
      </c>
      <c r="D382" t="s">
        <v>2020</v>
      </c>
      <c r="E382">
        <v>2621</v>
      </c>
      <c r="F382">
        <v>2606</v>
      </c>
      <c r="G382">
        <v>0.99429999999999996</v>
      </c>
      <c r="H382" t="s">
        <v>38</v>
      </c>
      <c r="I382" t="s">
        <v>1977</v>
      </c>
      <c r="K382">
        <v>1787</v>
      </c>
      <c r="L382">
        <v>-0.31427475057559501</v>
      </c>
    </row>
    <row r="383" spans="1:12" x14ac:dyDescent="0.25">
      <c r="A383" s="55">
        <v>26410013200143</v>
      </c>
      <c r="B383" t="s">
        <v>2028</v>
      </c>
      <c r="C383" t="s">
        <v>2019</v>
      </c>
      <c r="D383" t="s">
        <v>2019</v>
      </c>
      <c r="E383">
        <v>2144</v>
      </c>
      <c r="F383">
        <v>2144</v>
      </c>
      <c r="G383">
        <v>1</v>
      </c>
      <c r="H383" t="s">
        <v>71</v>
      </c>
      <c r="I383" t="s">
        <v>1977</v>
      </c>
      <c r="K383">
        <v>1302</v>
      </c>
      <c r="L383">
        <v>-0.39272388059701502</v>
      </c>
    </row>
    <row r="384" spans="1:12" x14ac:dyDescent="0.25">
      <c r="A384" s="55">
        <v>26410015700017</v>
      </c>
      <c r="B384" t="s">
        <v>2028</v>
      </c>
      <c r="C384" t="s">
        <v>2019</v>
      </c>
      <c r="D384" t="s">
        <v>2019</v>
      </c>
      <c r="E384">
        <v>822</v>
      </c>
      <c r="F384">
        <v>814</v>
      </c>
      <c r="G384">
        <v>0.99029999999999996</v>
      </c>
      <c r="H384" t="s">
        <v>71</v>
      </c>
      <c r="K384">
        <v>342</v>
      </c>
      <c r="L384">
        <v>-0.57985257985257999</v>
      </c>
    </row>
    <row r="385" spans="1:12" x14ac:dyDescent="0.25">
      <c r="A385" s="55">
        <v>26410024900012</v>
      </c>
      <c r="B385" t="s">
        <v>2028</v>
      </c>
      <c r="C385" t="s">
        <v>2019</v>
      </c>
      <c r="D385" t="s">
        <v>2019</v>
      </c>
      <c r="E385">
        <v>2641</v>
      </c>
      <c r="F385">
        <v>2583</v>
      </c>
      <c r="G385">
        <v>0.97799999999999998</v>
      </c>
      <c r="H385" t="s">
        <v>57</v>
      </c>
      <c r="I385" t="s">
        <v>1977</v>
      </c>
      <c r="K385">
        <v>2489</v>
      </c>
      <c r="L385">
        <v>-3.6391792489353397E-2</v>
      </c>
    </row>
    <row r="386" spans="1:12" x14ac:dyDescent="0.25">
      <c r="A386" s="55">
        <v>26420003100062</v>
      </c>
      <c r="B386" t="s">
        <v>2028</v>
      </c>
      <c r="C386" t="s">
        <v>2019</v>
      </c>
      <c r="D386" t="s">
        <v>2019</v>
      </c>
      <c r="E386">
        <v>877</v>
      </c>
      <c r="F386">
        <v>867</v>
      </c>
      <c r="G386">
        <v>0.98860000000000003</v>
      </c>
      <c r="H386" t="s">
        <v>71</v>
      </c>
      <c r="K386">
        <v>47</v>
      </c>
      <c r="L386">
        <v>-0.94579008073817805</v>
      </c>
    </row>
    <row r="387" spans="1:12" x14ac:dyDescent="0.25">
      <c r="A387" s="55">
        <v>26420006400014</v>
      </c>
      <c r="B387" t="s">
        <v>2028</v>
      </c>
      <c r="C387" t="s">
        <v>2019</v>
      </c>
      <c r="D387" t="s">
        <v>2019</v>
      </c>
      <c r="E387">
        <v>1053</v>
      </c>
      <c r="F387">
        <v>1051</v>
      </c>
      <c r="G387">
        <v>0.99809999999999999</v>
      </c>
      <c r="H387" t="s">
        <v>2012</v>
      </c>
      <c r="K387">
        <v>423</v>
      </c>
      <c r="L387">
        <v>-0.59752616555661298</v>
      </c>
    </row>
    <row r="388" spans="1:12" x14ac:dyDescent="0.25">
      <c r="A388" s="55">
        <v>26420008000028</v>
      </c>
      <c r="B388" t="s">
        <v>2028</v>
      </c>
      <c r="C388" t="s">
        <v>2019</v>
      </c>
      <c r="D388" t="s">
        <v>2019</v>
      </c>
      <c r="E388">
        <v>851</v>
      </c>
      <c r="F388">
        <v>746</v>
      </c>
      <c r="G388">
        <v>0.87660000000000005</v>
      </c>
      <c r="H388" t="s">
        <v>71</v>
      </c>
      <c r="K388">
        <v>373</v>
      </c>
      <c r="L388">
        <v>-0.5</v>
      </c>
    </row>
    <row r="389" spans="1:12" x14ac:dyDescent="0.25">
      <c r="A389" s="55">
        <v>26420009800012</v>
      </c>
      <c r="B389" t="s">
        <v>2028</v>
      </c>
      <c r="C389" t="s">
        <v>2019</v>
      </c>
      <c r="D389" t="s">
        <v>2019</v>
      </c>
      <c r="E389">
        <v>781</v>
      </c>
      <c r="F389">
        <v>730</v>
      </c>
      <c r="G389">
        <v>0.93469999999999998</v>
      </c>
      <c r="H389" t="s">
        <v>57</v>
      </c>
      <c r="K389">
        <v>507</v>
      </c>
      <c r="L389">
        <v>-0.30547945205479499</v>
      </c>
    </row>
    <row r="390" spans="1:12" x14ac:dyDescent="0.25">
      <c r="A390" s="55">
        <v>26420013000013</v>
      </c>
      <c r="B390" t="s">
        <v>2028</v>
      </c>
      <c r="C390" t="s">
        <v>2019</v>
      </c>
      <c r="D390" t="s">
        <v>2019</v>
      </c>
      <c r="E390">
        <v>4015</v>
      </c>
      <c r="F390">
        <v>4014</v>
      </c>
      <c r="G390">
        <v>0.99980000000000002</v>
      </c>
      <c r="H390" t="s">
        <v>50</v>
      </c>
      <c r="I390" t="s">
        <v>1977</v>
      </c>
      <c r="K390">
        <v>2447</v>
      </c>
      <c r="L390">
        <v>-0.390383657199801</v>
      </c>
    </row>
    <row r="391" spans="1:12" x14ac:dyDescent="0.25">
      <c r="A391" s="55">
        <v>26420023900012</v>
      </c>
      <c r="B391" t="s">
        <v>2028</v>
      </c>
      <c r="C391" t="s">
        <v>2019</v>
      </c>
      <c r="D391" t="s">
        <v>2020</v>
      </c>
      <c r="E391">
        <v>313</v>
      </c>
      <c r="F391">
        <v>61</v>
      </c>
      <c r="G391">
        <v>0.19489999999999999</v>
      </c>
      <c r="H391" t="s">
        <v>65</v>
      </c>
      <c r="K391">
        <v>361</v>
      </c>
      <c r="L391">
        <v>4.9180327868852496</v>
      </c>
    </row>
    <row r="392" spans="1:12" x14ac:dyDescent="0.25">
      <c r="A392" s="55">
        <v>26420027000017</v>
      </c>
      <c r="B392" t="s">
        <v>2028</v>
      </c>
      <c r="C392" t="s">
        <v>2019</v>
      </c>
      <c r="D392" t="s">
        <v>2019</v>
      </c>
      <c r="E392">
        <v>6469</v>
      </c>
      <c r="F392">
        <v>6465</v>
      </c>
      <c r="G392">
        <v>0.99939999999999996</v>
      </c>
      <c r="H392" t="s">
        <v>57</v>
      </c>
      <c r="I392" t="s">
        <v>1977</v>
      </c>
      <c r="K392">
        <v>3791</v>
      </c>
      <c r="L392">
        <v>-0.41361175560711499</v>
      </c>
    </row>
    <row r="393" spans="1:12" x14ac:dyDescent="0.25">
      <c r="A393" s="55">
        <v>26420028800019</v>
      </c>
      <c r="B393" t="s">
        <v>2028</v>
      </c>
      <c r="C393" t="s">
        <v>2019</v>
      </c>
      <c r="D393" t="s">
        <v>2019</v>
      </c>
      <c r="E393">
        <v>742</v>
      </c>
      <c r="F393">
        <v>742</v>
      </c>
      <c r="G393">
        <v>1</v>
      </c>
      <c r="H393" t="s">
        <v>71</v>
      </c>
      <c r="K393">
        <v>472</v>
      </c>
      <c r="L393">
        <v>-0.36388140161725102</v>
      </c>
    </row>
    <row r="394" spans="1:12" x14ac:dyDescent="0.25">
      <c r="A394" s="55">
        <v>26420030400808</v>
      </c>
      <c r="B394" t="s">
        <v>2028</v>
      </c>
      <c r="C394" t="s">
        <v>2019</v>
      </c>
      <c r="D394" t="s">
        <v>2019</v>
      </c>
      <c r="E394">
        <v>19873</v>
      </c>
      <c r="F394">
        <v>19844</v>
      </c>
      <c r="G394">
        <v>0.99850000000000005</v>
      </c>
      <c r="H394" t="s">
        <v>50</v>
      </c>
      <c r="I394" t="s">
        <v>1977</v>
      </c>
      <c r="J394" t="s">
        <v>9</v>
      </c>
      <c r="K394">
        <v>12656</v>
      </c>
      <c r="L394">
        <v>-0.36222535779076798</v>
      </c>
    </row>
    <row r="395" spans="1:12" x14ac:dyDescent="0.25">
      <c r="A395" s="55">
        <v>26420032000069</v>
      </c>
      <c r="B395" t="s">
        <v>2028</v>
      </c>
      <c r="C395" t="s">
        <v>2019</v>
      </c>
      <c r="D395" t="s">
        <v>2019</v>
      </c>
      <c r="E395">
        <v>27</v>
      </c>
      <c r="F395">
        <v>27</v>
      </c>
      <c r="G395">
        <v>1</v>
      </c>
      <c r="H395" t="s">
        <v>71</v>
      </c>
      <c r="K395">
        <v>586</v>
      </c>
      <c r="L395">
        <v>20.703703703703699</v>
      </c>
    </row>
    <row r="396" spans="1:12" x14ac:dyDescent="0.25">
      <c r="A396" s="55">
        <v>26420039500012</v>
      </c>
      <c r="B396" t="s">
        <v>2028</v>
      </c>
      <c r="C396" t="s">
        <v>2019</v>
      </c>
      <c r="D396" t="s">
        <v>2020</v>
      </c>
      <c r="E396">
        <v>89</v>
      </c>
      <c r="F396">
        <v>83</v>
      </c>
      <c r="G396">
        <v>0.93259999999999998</v>
      </c>
      <c r="H396" t="s">
        <v>65</v>
      </c>
      <c r="K396">
        <v>223</v>
      </c>
      <c r="L396">
        <v>1.68674698795181</v>
      </c>
    </row>
    <row r="397" spans="1:12" x14ac:dyDescent="0.25">
      <c r="A397" s="55">
        <v>26420041100017</v>
      </c>
      <c r="B397" t="s">
        <v>2028</v>
      </c>
      <c r="C397" t="s">
        <v>2019</v>
      </c>
      <c r="D397" t="s">
        <v>2020</v>
      </c>
      <c r="E397">
        <v>286</v>
      </c>
      <c r="F397">
        <v>82</v>
      </c>
      <c r="G397">
        <v>0.28670000000000001</v>
      </c>
      <c r="H397" t="s">
        <v>65</v>
      </c>
      <c r="K397">
        <v>229</v>
      </c>
      <c r="L397">
        <v>1.7926829268292701</v>
      </c>
    </row>
    <row r="398" spans="1:12" x14ac:dyDescent="0.25">
      <c r="A398" s="55">
        <v>26420396900037</v>
      </c>
      <c r="B398" t="s">
        <v>2028</v>
      </c>
      <c r="C398" t="s">
        <v>2019</v>
      </c>
      <c r="D398" t="s">
        <v>2019</v>
      </c>
      <c r="E398">
        <v>5072</v>
      </c>
      <c r="F398">
        <v>5063</v>
      </c>
      <c r="G398">
        <v>0.99819999999999998</v>
      </c>
      <c r="H398" t="s">
        <v>50</v>
      </c>
      <c r="I398" t="s">
        <v>1977</v>
      </c>
      <c r="K398">
        <v>2784</v>
      </c>
      <c r="L398">
        <v>-0.45012838238198699</v>
      </c>
    </row>
    <row r="399" spans="1:12" x14ac:dyDescent="0.25">
      <c r="A399" s="55">
        <v>26430003900015</v>
      </c>
      <c r="B399" t="s">
        <v>2028</v>
      </c>
      <c r="C399" t="s">
        <v>2019</v>
      </c>
      <c r="D399" t="s">
        <v>2020</v>
      </c>
      <c r="E399">
        <v>2236</v>
      </c>
      <c r="F399">
        <v>0</v>
      </c>
      <c r="G399">
        <v>0</v>
      </c>
      <c r="H399" t="s">
        <v>38</v>
      </c>
      <c r="I399" t="s">
        <v>1977</v>
      </c>
      <c r="K399">
        <v>1180</v>
      </c>
      <c r="L399">
        <v>1180</v>
      </c>
    </row>
    <row r="400" spans="1:12" x14ac:dyDescent="0.25">
      <c r="A400" s="55">
        <v>26430005400048</v>
      </c>
      <c r="B400" t="s">
        <v>2028</v>
      </c>
      <c r="C400" t="s">
        <v>2019</v>
      </c>
      <c r="D400" t="s">
        <v>2019</v>
      </c>
      <c r="E400">
        <v>1157</v>
      </c>
      <c r="F400">
        <v>1112</v>
      </c>
      <c r="G400">
        <v>0.96109999999999995</v>
      </c>
      <c r="H400" t="s">
        <v>65</v>
      </c>
      <c r="K400">
        <v>406</v>
      </c>
      <c r="L400">
        <v>-0.63489208633093497</v>
      </c>
    </row>
    <row r="401" spans="1:12" x14ac:dyDescent="0.25">
      <c r="A401" s="55">
        <v>26430006200066</v>
      </c>
      <c r="B401" t="s">
        <v>2028</v>
      </c>
      <c r="C401" t="s">
        <v>2019</v>
      </c>
      <c r="D401" t="s">
        <v>2020</v>
      </c>
      <c r="E401">
        <v>1014</v>
      </c>
      <c r="F401">
        <v>147</v>
      </c>
      <c r="G401">
        <v>0.14499999999999999</v>
      </c>
      <c r="H401" t="s">
        <v>38</v>
      </c>
      <c r="K401">
        <v>728</v>
      </c>
      <c r="L401">
        <v>3.9523809523809499</v>
      </c>
    </row>
    <row r="402" spans="1:12" x14ac:dyDescent="0.25">
      <c r="A402" s="55">
        <v>26430021100010</v>
      </c>
      <c r="B402" t="s">
        <v>2028</v>
      </c>
      <c r="C402" t="s">
        <v>2019</v>
      </c>
      <c r="D402" t="s">
        <v>2020</v>
      </c>
      <c r="E402">
        <v>1578</v>
      </c>
      <c r="F402">
        <v>1555</v>
      </c>
      <c r="G402">
        <v>0.98540000000000005</v>
      </c>
      <c r="H402" t="s">
        <v>65</v>
      </c>
      <c r="K402">
        <v>659</v>
      </c>
      <c r="L402">
        <v>-0.57620578778135001</v>
      </c>
    </row>
    <row r="403" spans="1:12" x14ac:dyDescent="0.25">
      <c r="A403" s="55">
        <v>26430284500013</v>
      </c>
      <c r="B403" t="s">
        <v>2028</v>
      </c>
      <c r="C403" t="s">
        <v>2019</v>
      </c>
      <c r="D403" t="s">
        <v>2019</v>
      </c>
      <c r="E403">
        <v>8212</v>
      </c>
      <c r="F403">
        <v>8162</v>
      </c>
      <c r="G403">
        <v>0.99390000000000001</v>
      </c>
      <c r="H403" t="s">
        <v>57</v>
      </c>
      <c r="I403" t="s">
        <v>1977</v>
      </c>
      <c r="J403" t="s">
        <v>9</v>
      </c>
      <c r="K403">
        <v>4179</v>
      </c>
      <c r="L403">
        <v>-0.48799313893653501</v>
      </c>
    </row>
    <row r="404" spans="1:12" x14ac:dyDescent="0.25">
      <c r="A404" s="55">
        <v>26440005200017</v>
      </c>
      <c r="B404" t="s">
        <v>2028</v>
      </c>
      <c r="C404" t="s">
        <v>2019</v>
      </c>
      <c r="D404" t="s">
        <v>2019</v>
      </c>
      <c r="E404">
        <v>463</v>
      </c>
      <c r="F404">
        <v>455</v>
      </c>
      <c r="G404">
        <v>0.98270000000000002</v>
      </c>
      <c r="H404" t="s">
        <v>65</v>
      </c>
      <c r="K404">
        <v>494</v>
      </c>
      <c r="L404">
        <v>8.5714285714285604E-2</v>
      </c>
    </row>
    <row r="405" spans="1:12" x14ac:dyDescent="0.25">
      <c r="A405" s="55">
        <v>26440007800012</v>
      </c>
      <c r="B405" t="s">
        <v>2028</v>
      </c>
      <c r="C405" t="s">
        <v>2019</v>
      </c>
      <c r="D405" t="s">
        <v>2019</v>
      </c>
      <c r="E405">
        <v>930</v>
      </c>
      <c r="F405">
        <v>873</v>
      </c>
      <c r="G405">
        <v>0.93869999999999998</v>
      </c>
      <c r="H405" t="s">
        <v>57</v>
      </c>
      <c r="K405">
        <v>669</v>
      </c>
      <c r="L405">
        <v>-0.23367697594501699</v>
      </c>
    </row>
    <row r="406" spans="1:12" x14ac:dyDescent="0.25">
      <c r="A406" s="55">
        <v>26440012800478</v>
      </c>
      <c r="B406" t="s">
        <v>2028</v>
      </c>
      <c r="C406" t="s">
        <v>2019</v>
      </c>
      <c r="D406" t="s">
        <v>2019</v>
      </c>
      <c r="E406">
        <v>1364</v>
      </c>
      <c r="F406">
        <v>1300</v>
      </c>
      <c r="G406">
        <v>0.95309999999999995</v>
      </c>
      <c r="H406" t="s">
        <v>71</v>
      </c>
      <c r="I406" t="s">
        <v>1977</v>
      </c>
      <c r="K406">
        <v>613</v>
      </c>
      <c r="L406">
        <v>-0.52846153846153898</v>
      </c>
    </row>
    <row r="407" spans="1:12" x14ac:dyDescent="0.25">
      <c r="A407" s="55">
        <v>26440013600471</v>
      </c>
      <c r="B407" t="s">
        <v>2028</v>
      </c>
      <c r="C407" t="s">
        <v>2019</v>
      </c>
      <c r="D407" t="s">
        <v>2019</v>
      </c>
      <c r="E407">
        <v>32047</v>
      </c>
      <c r="F407">
        <v>32017</v>
      </c>
      <c r="G407">
        <v>0.99909999999999999</v>
      </c>
      <c r="H407" t="s">
        <v>50</v>
      </c>
      <c r="I407" t="s">
        <v>1977</v>
      </c>
      <c r="J407" t="s">
        <v>9</v>
      </c>
      <c r="K407">
        <v>18459</v>
      </c>
      <c r="L407">
        <v>-0.42346253552800101</v>
      </c>
    </row>
    <row r="408" spans="1:12" x14ac:dyDescent="0.25">
      <c r="A408" s="55">
        <v>26440026800456</v>
      </c>
      <c r="B408" t="s">
        <v>2028</v>
      </c>
      <c r="C408" t="s">
        <v>2019</v>
      </c>
      <c r="D408" t="s">
        <v>2019</v>
      </c>
      <c r="E408">
        <v>4947</v>
      </c>
      <c r="F408">
        <v>4178</v>
      </c>
      <c r="G408">
        <v>0.84460000000000002</v>
      </c>
      <c r="H408" t="s">
        <v>2011</v>
      </c>
      <c r="I408" t="s">
        <v>1977</v>
      </c>
      <c r="K408">
        <v>2404</v>
      </c>
      <c r="L408">
        <v>-0.424605074198181</v>
      </c>
    </row>
    <row r="409" spans="1:12" x14ac:dyDescent="0.25">
      <c r="A409" s="55">
        <v>26440029200019</v>
      </c>
      <c r="B409" t="s">
        <v>2028</v>
      </c>
      <c r="C409" t="s">
        <v>2019</v>
      </c>
      <c r="D409" t="s">
        <v>2019</v>
      </c>
      <c r="E409">
        <v>833</v>
      </c>
      <c r="F409">
        <v>833</v>
      </c>
      <c r="G409">
        <v>1</v>
      </c>
      <c r="H409" t="s">
        <v>65</v>
      </c>
      <c r="K409">
        <v>437</v>
      </c>
      <c r="L409">
        <v>-0.47539015606242502</v>
      </c>
    </row>
    <row r="410" spans="1:12" x14ac:dyDescent="0.25">
      <c r="A410" s="55">
        <v>26440053200034</v>
      </c>
      <c r="B410" t="s">
        <v>2028</v>
      </c>
      <c r="C410" t="s">
        <v>2019</v>
      </c>
      <c r="D410" t="s">
        <v>2020</v>
      </c>
      <c r="E410">
        <v>213</v>
      </c>
      <c r="F410">
        <v>213</v>
      </c>
      <c r="G410">
        <v>1</v>
      </c>
      <c r="H410" t="s">
        <v>65</v>
      </c>
      <c r="K410">
        <v>42</v>
      </c>
      <c r="L410">
        <v>-0.80281690140845097</v>
      </c>
    </row>
    <row r="411" spans="1:12" x14ac:dyDescent="0.25">
      <c r="A411" s="55">
        <v>26440054000011</v>
      </c>
      <c r="B411" t="s">
        <v>2028</v>
      </c>
      <c r="C411" t="s">
        <v>2019</v>
      </c>
      <c r="D411" t="s">
        <v>2019</v>
      </c>
      <c r="E411">
        <v>1353</v>
      </c>
      <c r="F411">
        <v>1123</v>
      </c>
      <c r="G411">
        <v>0.83</v>
      </c>
      <c r="H411" t="s">
        <v>71</v>
      </c>
      <c r="I411" t="s">
        <v>1977</v>
      </c>
      <c r="K411">
        <v>878</v>
      </c>
      <c r="L411">
        <v>-0.218165627782725</v>
      </c>
    </row>
    <row r="412" spans="1:12" x14ac:dyDescent="0.25">
      <c r="A412" s="55">
        <v>26440304900077</v>
      </c>
      <c r="B412" t="s">
        <v>2028</v>
      </c>
      <c r="C412" t="s">
        <v>2019</v>
      </c>
      <c r="D412" t="s">
        <v>2019</v>
      </c>
      <c r="E412">
        <v>1690</v>
      </c>
      <c r="F412">
        <v>1687</v>
      </c>
      <c r="G412">
        <v>0.99819999999999998</v>
      </c>
      <c r="H412" t="s">
        <v>65</v>
      </c>
      <c r="I412" t="s">
        <v>1977</v>
      </c>
      <c r="K412">
        <v>815</v>
      </c>
      <c r="L412">
        <v>-0.51689389448725498</v>
      </c>
    </row>
    <row r="413" spans="1:12" x14ac:dyDescent="0.25">
      <c r="A413" s="55">
        <v>26440306400092</v>
      </c>
      <c r="B413" t="s">
        <v>2028</v>
      </c>
      <c r="C413" t="s">
        <v>2019</v>
      </c>
      <c r="D413" t="s">
        <v>2019</v>
      </c>
      <c r="E413">
        <v>1936</v>
      </c>
      <c r="F413">
        <v>1841</v>
      </c>
      <c r="G413">
        <v>0.95089999999999997</v>
      </c>
      <c r="H413" t="s">
        <v>57</v>
      </c>
      <c r="I413" t="s">
        <v>1977</v>
      </c>
      <c r="K413">
        <v>1112</v>
      </c>
      <c r="L413">
        <v>-0.39598044541010302</v>
      </c>
    </row>
    <row r="414" spans="1:12" x14ac:dyDescent="0.25">
      <c r="A414" s="55">
        <v>26440310600018</v>
      </c>
      <c r="B414" t="s">
        <v>2028</v>
      </c>
      <c r="C414" t="s">
        <v>2019</v>
      </c>
      <c r="D414" t="s">
        <v>2019</v>
      </c>
      <c r="E414">
        <v>2059</v>
      </c>
      <c r="F414">
        <v>1998</v>
      </c>
      <c r="G414">
        <v>0.97040000000000004</v>
      </c>
      <c r="H414" t="s">
        <v>57</v>
      </c>
      <c r="I414" t="s">
        <v>1977</v>
      </c>
      <c r="K414">
        <v>1186</v>
      </c>
      <c r="L414">
        <v>-0.40640640640640602</v>
      </c>
    </row>
    <row r="415" spans="1:12" x14ac:dyDescent="0.25">
      <c r="A415" s="55">
        <v>26450001800017</v>
      </c>
      <c r="B415" t="s">
        <v>2028</v>
      </c>
      <c r="C415" t="s">
        <v>2019</v>
      </c>
      <c r="D415" t="s">
        <v>2019</v>
      </c>
      <c r="E415">
        <v>686</v>
      </c>
      <c r="F415">
        <v>683</v>
      </c>
      <c r="G415">
        <v>0.99560000000000004</v>
      </c>
      <c r="H415" t="s">
        <v>71</v>
      </c>
      <c r="K415">
        <v>310</v>
      </c>
      <c r="L415">
        <v>-0.546120058565154</v>
      </c>
    </row>
    <row r="416" spans="1:12" x14ac:dyDescent="0.25">
      <c r="A416" s="55">
        <v>26450004200017</v>
      </c>
      <c r="B416" t="s">
        <v>2028</v>
      </c>
      <c r="C416" t="s">
        <v>2019</v>
      </c>
      <c r="D416" t="s">
        <v>2019</v>
      </c>
      <c r="E416">
        <v>2956</v>
      </c>
      <c r="F416">
        <v>2955</v>
      </c>
      <c r="G416">
        <v>0.99970000000000003</v>
      </c>
      <c r="H416" t="s">
        <v>50</v>
      </c>
      <c r="I416" t="s">
        <v>1977</v>
      </c>
      <c r="K416">
        <v>974</v>
      </c>
      <c r="L416">
        <v>-0.67038917089678496</v>
      </c>
    </row>
    <row r="417" spans="1:12" x14ac:dyDescent="0.25">
      <c r="A417" s="55">
        <v>26450007500017</v>
      </c>
      <c r="B417" t="s">
        <v>2028</v>
      </c>
      <c r="C417" t="s">
        <v>2019</v>
      </c>
      <c r="D417" t="s">
        <v>2020</v>
      </c>
      <c r="E417">
        <v>1677</v>
      </c>
      <c r="F417">
        <v>1397</v>
      </c>
      <c r="G417">
        <v>0.83299999999999996</v>
      </c>
      <c r="H417" t="s">
        <v>71</v>
      </c>
      <c r="K417">
        <v>753</v>
      </c>
      <c r="L417">
        <v>-0.46098783106657099</v>
      </c>
    </row>
    <row r="418" spans="1:12" x14ac:dyDescent="0.25">
      <c r="A418" s="55">
        <v>26450009100014</v>
      </c>
      <c r="B418" t="s">
        <v>2028</v>
      </c>
      <c r="C418" t="s">
        <v>2019</v>
      </c>
      <c r="D418" t="s">
        <v>2019</v>
      </c>
      <c r="E418">
        <v>15419</v>
      </c>
      <c r="F418">
        <v>15419</v>
      </c>
      <c r="G418">
        <v>1</v>
      </c>
      <c r="H418" t="s">
        <v>50</v>
      </c>
      <c r="I418" t="s">
        <v>1977</v>
      </c>
      <c r="J418" t="s">
        <v>9</v>
      </c>
      <c r="K418">
        <v>8363</v>
      </c>
      <c r="L418">
        <v>-0.45761722550100498</v>
      </c>
    </row>
    <row r="419" spans="1:12" x14ac:dyDescent="0.25">
      <c r="A419" s="55">
        <v>26450011700017</v>
      </c>
      <c r="B419" t="s">
        <v>2028</v>
      </c>
      <c r="C419" t="s">
        <v>2019</v>
      </c>
      <c r="D419" t="s">
        <v>2020</v>
      </c>
      <c r="E419">
        <v>1492</v>
      </c>
      <c r="F419">
        <v>1403</v>
      </c>
      <c r="G419">
        <v>0.94030000000000002</v>
      </c>
      <c r="H419" t="s">
        <v>38</v>
      </c>
      <c r="I419" t="s">
        <v>1977</v>
      </c>
      <c r="K419">
        <v>879</v>
      </c>
      <c r="L419">
        <v>-0.37348538845331403</v>
      </c>
    </row>
    <row r="420" spans="1:12" x14ac:dyDescent="0.25">
      <c r="A420" s="55">
        <v>26450014100017</v>
      </c>
      <c r="B420" t="s">
        <v>2028</v>
      </c>
      <c r="C420" t="s">
        <v>2019</v>
      </c>
      <c r="D420" t="s">
        <v>2019</v>
      </c>
      <c r="E420">
        <v>560</v>
      </c>
      <c r="F420">
        <v>548</v>
      </c>
      <c r="G420">
        <v>0.97860000000000003</v>
      </c>
      <c r="H420" t="s">
        <v>71</v>
      </c>
      <c r="K420">
        <v>297</v>
      </c>
      <c r="L420">
        <v>-0.45802919708029199</v>
      </c>
    </row>
    <row r="421" spans="1:12" x14ac:dyDescent="0.25">
      <c r="A421" s="55">
        <v>26450020800014</v>
      </c>
      <c r="B421" t="s">
        <v>2028</v>
      </c>
      <c r="C421" t="s">
        <v>2019</v>
      </c>
      <c r="D421" t="s">
        <v>2019</v>
      </c>
      <c r="E421">
        <v>1329</v>
      </c>
      <c r="F421">
        <v>1280</v>
      </c>
      <c r="G421">
        <v>0.96309999999999996</v>
      </c>
      <c r="H421" t="s">
        <v>38</v>
      </c>
      <c r="I421" t="s">
        <v>1977</v>
      </c>
      <c r="K421">
        <v>1058</v>
      </c>
      <c r="L421">
        <v>-0.17343749999999999</v>
      </c>
    </row>
    <row r="422" spans="1:12" x14ac:dyDescent="0.25">
      <c r="A422" s="55">
        <v>26450022400102</v>
      </c>
      <c r="B422" t="s">
        <v>2028</v>
      </c>
      <c r="C422" t="s">
        <v>2019</v>
      </c>
      <c r="D422" t="s">
        <v>2019</v>
      </c>
      <c r="E422">
        <v>4527</v>
      </c>
      <c r="F422">
        <v>4527</v>
      </c>
      <c r="G422">
        <v>1</v>
      </c>
      <c r="H422" t="s">
        <v>57</v>
      </c>
      <c r="I422" t="s">
        <v>1977</v>
      </c>
      <c r="K422">
        <v>3121</v>
      </c>
      <c r="L422">
        <v>-0.31058095869229102</v>
      </c>
    </row>
    <row r="423" spans="1:12" x14ac:dyDescent="0.25">
      <c r="A423" s="55">
        <v>26450025700011</v>
      </c>
      <c r="B423" t="s">
        <v>2028</v>
      </c>
      <c r="C423" t="s">
        <v>2019</v>
      </c>
      <c r="D423" t="s">
        <v>2019</v>
      </c>
      <c r="E423">
        <v>1089</v>
      </c>
      <c r="F423">
        <v>1089</v>
      </c>
      <c r="G423">
        <v>1</v>
      </c>
      <c r="H423" t="s">
        <v>65</v>
      </c>
      <c r="K423">
        <v>589</v>
      </c>
      <c r="L423">
        <v>-0.45913682277318602</v>
      </c>
    </row>
    <row r="424" spans="1:12" x14ac:dyDescent="0.25">
      <c r="A424" s="55">
        <v>26460001600010</v>
      </c>
      <c r="B424" t="s">
        <v>2028</v>
      </c>
      <c r="C424" t="s">
        <v>2019</v>
      </c>
      <c r="D424" t="s">
        <v>2019</v>
      </c>
      <c r="E424">
        <v>3644</v>
      </c>
      <c r="F424">
        <v>3594</v>
      </c>
      <c r="G424">
        <v>0.98629999999999995</v>
      </c>
      <c r="H424" t="s">
        <v>57</v>
      </c>
      <c r="I424" t="s">
        <v>1977</v>
      </c>
      <c r="J424" t="s">
        <v>9</v>
      </c>
      <c r="K424">
        <v>2441</v>
      </c>
      <c r="L424">
        <v>-0.32081246521981099</v>
      </c>
    </row>
    <row r="425" spans="1:12" x14ac:dyDescent="0.25">
      <c r="A425" s="55">
        <v>26460003200017</v>
      </c>
      <c r="B425" t="s">
        <v>2028</v>
      </c>
      <c r="C425" t="s">
        <v>2019</v>
      </c>
      <c r="D425" t="s">
        <v>2019</v>
      </c>
      <c r="E425">
        <v>2669</v>
      </c>
      <c r="F425">
        <v>2669</v>
      </c>
      <c r="G425">
        <v>1</v>
      </c>
      <c r="H425" t="s">
        <v>50</v>
      </c>
      <c r="I425" t="s">
        <v>1977</v>
      </c>
      <c r="K425">
        <v>1591</v>
      </c>
      <c r="L425">
        <v>-0.40389659048332699</v>
      </c>
    </row>
    <row r="426" spans="1:12" x14ac:dyDescent="0.25">
      <c r="A426" s="55">
        <v>26460004000010</v>
      </c>
      <c r="B426" t="s">
        <v>2028</v>
      </c>
      <c r="C426" t="s">
        <v>2019</v>
      </c>
      <c r="D426" t="s">
        <v>2019</v>
      </c>
      <c r="E426">
        <v>2496</v>
      </c>
      <c r="F426">
        <v>2495</v>
      </c>
      <c r="G426">
        <v>0.99960000000000004</v>
      </c>
      <c r="H426" t="s">
        <v>50</v>
      </c>
      <c r="I426" t="s">
        <v>1977</v>
      </c>
      <c r="K426">
        <v>1172</v>
      </c>
      <c r="L426">
        <v>-0.53026052104208399</v>
      </c>
    </row>
    <row r="427" spans="1:12" x14ac:dyDescent="0.25">
      <c r="A427" s="55">
        <v>26460011500010</v>
      </c>
      <c r="B427" t="s">
        <v>2028</v>
      </c>
      <c r="C427" t="s">
        <v>2019</v>
      </c>
      <c r="D427" t="s">
        <v>2019</v>
      </c>
      <c r="E427">
        <v>1246</v>
      </c>
      <c r="F427">
        <v>1242</v>
      </c>
      <c r="G427">
        <v>0.99680000000000002</v>
      </c>
      <c r="H427" t="s">
        <v>65</v>
      </c>
      <c r="K427">
        <v>906</v>
      </c>
      <c r="L427">
        <v>-0.270531400966184</v>
      </c>
    </row>
    <row r="428" spans="1:12" x14ac:dyDescent="0.25">
      <c r="A428" s="55">
        <v>26460017200011</v>
      </c>
      <c r="B428" t="s">
        <v>2028</v>
      </c>
      <c r="C428" t="s">
        <v>2019</v>
      </c>
      <c r="D428" t="s">
        <v>2019</v>
      </c>
      <c r="E428">
        <v>602</v>
      </c>
      <c r="F428">
        <v>596</v>
      </c>
      <c r="G428">
        <v>0.99</v>
      </c>
      <c r="H428" t="s">
        <v>65</v>
      </c>
      <c r="K428">
        <v>386</v>
      </c>
      <c r="L428">
        <v>-0.35234899328859098</v>
      </c>
    </row>
    <row r="429" spans="1:12" x14ac:dyDescent="0.25">
      <c r="A429" s="55">
        <v>26470243200081</v>
      </c>
      <c r="B429" t="s">
        <v>2028</v>
      </c>
      <c r="C429" t="s">
        <v>2019</v>
      </c>
      <c r="D429" t="s">
        <v>2019</v>
      </c>
      <c r="E429">
        <v>2277</v>
      </c>
      <c r="F429">
        <v>2277</v>
      </c>
      <c r="G429">
        <v>1</v>
      </c>
      <c r="H429" t="s">
        <v>50</v>
      </c>
      <c r="I429" t="s">
        <v>1977</v>
      </c>
      <c r="K429">
        <v>976</v>
      </c>
      <c r="L429">
        <v>-0.57136583223539705</v>
      </c>
    </row>
    <row r="430" spans="1:12" x14ac:dyDescent="0.25">
      <c r="A430" s="55">
        <v>26470249900023</v>
      </c>
      <c r="B430" t="s">
        <v>2028</v>
      </c>
      <c r="C430" t="s">
        <v>2019</v>
      </c>
      <c r="D430" t="s">
        <v>2019</v>
      </c>
      <c r="E430">
        <v>1315</v>
      </c>
      <c r="F430">
        <v>1104</v>
      </c>
      <c r="G430">
        <v>0.83950000000000002</v>
      </c>
      <c r="H430" t="s">
        <v>71</v>
      </c>
      <c r="K430">
        <v>516</v>
      </c>
      <c r="L430">
        <v>-0.53260869565217395</v>
      </c>
    </row>
    <row r="431" spans="1:12" x14ac:dyDescent="0.25">
      <c r="A431" s="55">
        <v>26470268900011</v>
      </c>
      <c r="B431" t="s">
        <v>2028</v>
      </c>
      <c r="C431" t="s">
        <v>2019</v>
      </c>
      <c r="D431" t="s">
        <v>2019</v>
      </c>
      <c r="E431">
        <v>2458</v>
      </c>
      <c r="F431">
        <v>2458</v>
      </c>
      <c r="G431">
        <v>1</v>
      </c>
      <c r="H431" t="s">
        <v>50</v>
      </c>
      <c r="I431" t="s">
        <v>1977</v>
      </c>
      <c r="K431">
        <v>771</v>
      </c>
      <c r="L431">
        <v>-0.68633034987795005</v>
      </c>
    </row>
    <row r="432" spans="1:12" x14ac:dyDescent="0.25">
      <c r="A432" s="55">
        <v>26470348900049</v>
      </c>
      <c r="B432" t="s">
        <v>2028</v>
      </c>
      <c r="C432" t="s">
        <v>2019</v>
      </c>
      <c r="D432" t="s">
        <v>2019</v>
      </c>
      <c r="E432">
        <v>530</v>
      </c>
      <c r="F432">
        <v>524</v>
      </c>
      <c r="G432">
        <v>0.98870000000000002</v>
      </c>
      <c r="H432" t="s">
        <v>71</v>
      </c>
      <c r="K432">
        <v>273</v>
      </c>
      <c r="L432">
        <v>-0.47900763358778597</v>
      </c>
    </row>
    <row r="433" spans="1:12" x14ac:dyDescent="0.25">
      <c r="A433" s="55">
        <v>26470349700018</v>
      </c>
      <c r="B433" t="s">
        <v>2028</v>
      </c>
      <c r="C433" t="s">
        <v>2019</v>
      </c>
      <c r="D433" t="s">
        <v>2019</v>
      </c>
      <c r="E433">
        <v>622</v>
      </c>
      <c r="F433">
        <v>565</v>
      </c>
      <c r="G433">
        <v>0.90839999999999999</v>
      </c>
      <c r="H433" t="s">
        <v>71</v>
      </c>
      <c r="K433">
        <v>390</v>
      </c>
      <c r="L433">
        <v>-0.30973451327433599</v>
      </c>
    </row>
    <row r="434" spans="1:12" x14ac:dyDescent="0.25">
      <c r="A434" s="55">
        <v>26470361200012</v>
      </c>
      <c r="B434" t="s">
        <v>2028</v>
      </c>
      <c r="C434" t="s">
        <v>2019</v>
      </c>
      <c r="D434" t="s">
        <v>2019</v>
      </c>
      <c r="E434">
        <v>3479</v>
      </c>
      <c r="F434">
        <v>3478</v>
      </c>
      <c r="G434">
        <v>0.99970000000000003</v>
      </c>
      <c r="H434" t="s">
        <v>50</v>
      </c>
      <c r="I434" t="s">
        <v>1977</v>
      </c>
      <c r="K434">
        <v>2091</v>
      </c>
      <c r="L434">
        <v>-0.39879240943070698</v>
      </c>
    </row>
    <row r="435" spans="1:12" x14ac:dyDescent="0.25">
      <c r="A435" s="55">
        <v>26480004600015</v>
      </c>
      <c r="B435" t="s">
        <v>2028</v>
      </c>
      <c r="C435" t="s">
        <v>2019</v>
      </c>
      <c r="D435" t="s">
        <v>2020</v>
      </c>
      <c r="E435">
        <v>676</v>
      </c>
      <c r="F435">
        <v>0</v>
      </c>
      <c r="G435">
        <v>0</v>
      </c>
      <c r="K435">
        <v>331</v>
      </c>
      <c r="L435">
        <v>331</v>
      </c>
    </row>
    <row r="436" spans="1:12" x14ac:dyDescent="0.25">
      <c r="A436" s="55">
        <v>26480005300011</v>
      </c>
      <c r="B436" t="s">
        <v>2028</v>
      </c>
      <c r="C436" t="s">
        <v>2019</v>
      </c>
      <c r="D436" t="s">
        <v>2020</v>
      </c>
      <c r="E436">
        <v>827</v>
      </c>
      <c r="F436">
        <v>826</v>
      </c>
      <c r="G436">
        <v>0.99880000000000002</v>
      </c>
      <c r="H436" t="s">
        <v>38</v>
      </c>
      <c r="K436">
        <v>411</v>
      </c>
      <c r="L436">
        <v>-0.50242130750605296</v>
      </c>
    </row>
    <row r="437" spans="1:12" x14ac:dyDescent="0.25">
      <c r="A437" s="55">
        <v>26480008700019</v>
      </c>
      <c r="B437" t="s">
        <v>2028</v>
      </c>
      <c r="C437" t="s">
        <v>2019</v>
      </c>
      <c r="D437" t="s">
        <v>2020</v>
      </c>
      <c r="E437">
        <v>388</v>
      </c>
      <c r="F437">
        <v>388</v>
      </c>
      <c r="G437">
        <v>1</v>
      </c>
      <c r="H437" t="s">
        <v>38</v>
      </c>
      <c r="K437">
        <v>67</v>
      </c>
      <c r="L437">
        <v>-0.82731958762886604</v>
      </c>
    </row>
    <row r="438" spans="1:12" x14ac:dyDescent="0.25">
      <c r="A438" s="55">
        <v>26480009500012</v>
      </c>
      <c r="B438" t="s">
        <v>2028</v>
      </c>
      <c r="C438" t="s">
        <v>2019</v>
      </c>
      <c r="D438" t="s">
        <v>2020</v>
      </c>
      <c r="E438">
        <v>3211</v>
      </c>
      <c r="F438">
        <v>3143</v>
      </c>
      <c r="G438">
        <v>0.9788</v>
      </c>
      <c r="H438" t="s">
        <v>38</v>
      </c>
      <c r="I438" t="s">
        <v>1977</v>
      </c>
      <c r="J438" t="s">
        <v>9</v>
      </c>
      <c r="K438">
        <v>2305</v>
      </c>
      <c r="L438">
        <v>-0.26662424435252902</v>
      </c>
    </row>
    <row r="439" spans="1:12" x14ac:dyDescent="0.25">
      <c r="A439" s="55">
        <v>26480011100017</v>
      </c>
      <c r="B439" t="s">
        <v>2028</v>
      </c>
      <c r="C439" t="s">
        <v>2019</v>
      </c>
      <c r="D439" t="s">
        <v>2019</v>
      </c>
      <c r="E439">
        <v>1246</v>
      </c>
      <c r="F439">
        <v>1238</v>
      </c>
      <c r="G439">
        <v>0.99360000000000004</v>
      </c>
      <c r="H439" t="s">
        <v>65</v>
      </c>
      <c r="I439" t="s">
        <v>1977</v>
      </c>
      <c r="K439">
        <v>573</v>
      </c>
      <c r="L439">
        <v>-0.53715670436187402</v>
      </c>
    </row>
    <row r="440" spans="1:12" x14ac:dyDescent="0.25">
      <c r="A440" s="55">
        <v>26480012900027</v>
      </c>
      <c r="B440" t="s">
        <v>2028</v>
      </c>
      <c r="C440" t="s">
        <v>2019</v>
      </c>
      <c r="D440" t="s">
        <v>2020</v>
      </c>
      <c r="E440">
        <v>726</v>
      </c>
      <c r="F440">
        <v>695</v>
      </c>
      <c r="G440">
        <v>0.95730000000000004</v>
      </c>
      <c r="H440" t="s">
        <v>57</v>
      </c>
      <c r="K440">
        <v>354</v>
      </c>
      <c r="L440">
        <v>-0.49064748201438801</v>
      </c>
    </row>
    <row r="441" spans="1:12" x14ac:dyDescent="0.25">
      <c r="A441" s="55">
        <v>26490002800012</v>
      </c>
      <c r="B441" t="s">
        <v>2028</v>
      </c>
      <c r="C441" t="s">
        <v>2019</v>
      </c>
      <c r="D441" t="s">
        <v>2020</v>
      </c>
      <c r="E441">
        <v>619</v>
      </c>
      <c r="F441">
        <v>0</v>
      </c>
      <c r="G441">
        <v>0</v>
      </c>
      <c r="H441" t="s">
        <v>2011</v>
      </c>
      <c r="I441" t="s">
        <v>1977</v>
      </c>
      <c r="K441">
        <v>868</v>
      </c>
      <c r="L441">
        <v>868</v>
      </c>
    </row>
    <row r="442" spans="1:12" x14ac:dyDescent="0.25">
      <c r="A442" s="55">
        <v>26490003600015</v>
      </c>
      <c r="B442" t="s">
        <v>2028</v>
      </c>
      <c r="C442" t="s">
        <v>2019</v>
      </c>
      <c r="D442" t="s">
        <v>2019</v>
      </c>
      <c r="E442">
        <v>20124</v>
      </c>
      <c r="F442">
        <v>15406</v>
      </c>
      <c r="G442">
        <v>0.76559999999999995</v>
      </c>
      <c r="H442" t="s">
        <v>2011</v>
      </c>
      <c r="I442" t="s">
        <v>1977</v>
      </c>
      <c r="J442" t="s">
        <v>9</v>
      </c>
      <c r="K442">
        <v>12958</v>
      </c>
      <c r="L442">
        <v>-0.158899130209009</v>
      </c>
    </row>
    <row r="443" spans="1:12" x14ac:dyDescent="0.25">
      <c r="A443" s="55">
        <v>26490008500012</v>
      </c>
      <c r="B443" t="s">
        <v>2028</v>
      </c>
      <c r="C443" t="s">
        <v>2019</v>
      </c>
      <c r="D443" t="s">
        <v>2019</v>
      </c>
      <c r="E443">
        <v>994</v>
      </c>
      <c r="F443">
        <v>986</v>
      </c>
      <c r="G443">
        <v>0.99199999999999999</v>
      </c>
      <c r="H443" t="s">
        <v>71</v>
      </c>
      <c r="K443">
        <v>532</v>
      </c>
      <c r="L443">
        <v>-0.46044624746450302</v>
      </c>
    </row>
    <row r="444" spans="1:12" x14ac:dyDescent="0.25">
      <c r="A444" s="55">
        <v>26490039000016</v>
      </c>
      <c r="B444" t="s">
        <v>2028</v>
      </c>
      <c r="C444" t="s">
        <v>2019</v>
      </c>
      <c r="D444" t="s">
        <v>2019</v>
      </c>
      <c r="E444">
        <v>8425</v>
      </c>
      <c r="F444">
        <v>8422</v>
      </c>
      <c r="G444">
        <v>0.99960000000000004</v>
      </c>
      <c r="H444" t="s">
        <v>50</v>
      </c>
      <c r="I444" t="s">
        <v>1977</v>
      </c>
      <c r="K444">
        <v>3847</v>
      </c>
      <c r="L444">
        <v>-0.54322013773450495</v>
      </c>
    </row>
    <row r="445" spans="1:12" x14ac:dyDescent="0.25">
      <c r="A445" s="55">
        <v>26490046500016</v>
      </c>
      <c r="B445" t="s">
        <v>2028</v>
      </c>
      <c r="C445" t="s">
        <v>2019</v>
      </c>
      <c r="D445" t="s">
        <v>2020</v>
      </c>
      <c r="E445">
        <v>1453</v>
      </c>
      <c r="F445">
        <v>1424</v>
      </c>
      <c r="G445">
        <v>0.98</v>
      </c>
      <c r="H445" t="s">
        <v>65</v>
      </c>
      <c r="K445">
        <v>583</v>
      </c>
      <c r="L445">
        <v>-0.59058988764044895</v>
      </c>
    </row>
    <row r="446" spans="1:12" x14ac:dyDescent="0.25">
      <c r="A446" s="55">
        <v>26490048100013</v>
      </c>
      <c r="B446" t="s">
        <v>2028</v>
      </c>
      <c r="C446" t="s">
        <v>2019</v>
      </c>
      <c r="D446" t="s">
        <v>2019</v>
      </c>
      <c r="E446">
        <v>817</v>
      </c>
      <c r="F446">
        <v>810</v>
      </c>
      <c r="G446">
        <v>0.99139999999999995</v>
      </c>
      <c r="H446" t="s">
        <v>65</v>
      </c>
      <c r="K446">
        <v>537</v>
      </c>
      <c r="L446">
        <v>-0.33703703703703702</v>
      </c>
    </row>
    <row r="447" spans="1:12" x14ac:dyDescent="0.25">
      <c r="A447" s="55">
        <v>26490049900049</v>
      </c>
      <c r="B447" t="s">
        <v>2028</v>
      </c>
      <c r="C447" t="s">
        <v>2019</v>
      </c>
      <c r="D447" t="s">
        <v>2020</v>
      </c>
      <c r="E447">
        <v>527</v>
      </c>
      <c r="F447">
        <v>73</v>
      </c>
      <c r="G447">
        <v>0.13850000000000001</v>
      </c>
      <c r="H447" t="s">
        <v>38</v>
      </c>
      <c r="K447">
        <v>293</v>
      </c>
      <c r="L447">
        <v>3.0136986301369899</v>
      </c>
    </row>
    <row r="448" spans="1:12" x14ac:dyDescent="0.25">
      <c r="A448" s="55">
        <v>26490052300012</v>
      </c>
      <c r="B448" t="s">
        <v>2028</v>
      </c>
      <c r="C448" t="s">
        <v>2019</v>
      </c>
      <c r="D448" t="s">
        <v>2019</v>
      </c>
      <c r="E448">
        <v>2757</v>
      </c>
      <c r="F448">
        <v>2680</v>
      </c>
      <c r="G448">
        <v>0.97209999999999996</v>
      </c>
      <c r="H448" t="s">
        <v>38</v>
      </c>
      <c r="I448" t="s">
        <v>1977</v>
      </c>
      <c r="K448">
        <v>2366</v>
      </c>
      <c r="L448">
        <v>-0.117164179104478</v>
      </c>
    </row>
    <row r="449" spans="1:12" x14ac:dyDescent="0.25">
      <c r="A449" s="55">
        <v>26490061400019</v>
      </c>
      <c r="B449" t="s">
        <v>2028</v>
      </c>
      <c r="C449" t="s">
        <v>2019</v>
      </c>
      <c r="D449" t="s">
        <v>2019</v>
      </c>
      <c r="E449">
        <v>2948</v>
      </c>
      <c r="F449">
        <v>2471</v>
      </c>
      <c r="G449">
        <v>0.83819999999999995</v>
      </c>
      <c r="H449" t="s">
        <v>50</v>
      </c>
      <c r="I449" t="s">
        <v>1977</v>
      </c>
      <c r="K449">
        <v>950</v>
      </c>
      <c r="L449">
        <v>-0.61554026709834098</v>
      </c>
    </row>
    <row r="450" spans="1:12" x14ac:dyDescent="0.25">
      <c r="A450" s="55">
        <v>26490664500017</v>
      </c>
      <c r="B450" t="s">
        <v>2028</v>
      </c>
      <c r="C450" t="s">
        <v>2019</v>
      </c>
      <c r="D450" t="s">
        <v>2020</v>
      </c>
      <c r="E450">
        <v>1616</v>
      </c>
      <c r="F450">
        <v>229</v>
      </c>
      <c r="G450">
        <v>0.14169999999999999</v>
      </c>
      <c r="H450" t="s">
        <v>71</v>
      </c>
      <c r="I450" t="s">
        <v>1977</v>
      </c>
      <c r="K450">
        <v>865</v>
      </c>
      <c r="L450">
        <v>2.7772925764192098</v>
      </c>
    </row>
    <row r="451" spans="1:12" x14ac:dyDescent="0.25">
      <c r="A451" s="55">
        <v>26490667800018</v>
      </c>
      <c r="B451" t="s">
        <v>2028</v>
      </c>
      <c r="C451" t="s">
        <v>2019</v>
      </c>
      <c r="D451" t="s">
        <v>2020</v>
      </c>
      <c r="E451">
        <v>1290</v>
      </c>
      <c r="F451">
        <v>480</v>
      </c>
      <c r="G451">
        <v>0.37209999999999999</v>
      </c>
      <c r="H451" t="s">
        <v>65</v>
      </c>
      <c r="K451">
        <v>899</v>
      </c>
      <c r="L451">
        <v>0.87291666666666701</v>
      </c>
    </row>
    <row r="452" spans="1:12" x14ac:dyDescent="0.25">
      <c r="A452" s="55">
        <v>26500101600012</v>
      </c>
      <c r="B452" t="s">
        <v>2028</v>
      </c>
      <c r="C452" t="s">
        <v>2019</v>
      </c>
      <c r="D452" t="s">
        <v>2019</v>
      </c>
      <c r="E452">
        <v>1248</v>
      </c>
      <c r="F452">
        <v>1244</v>
      </c>
      <c r="G452">
        <v>0.99680000000000002</v>
      </c>
      <c r="H452" t="s">
        <v>71</v>
      </c>
      <c r="K452">
        <v>628</v>
      </c>
      <c r="L452">
        <v>-0.49517684887459801</v>
      </c>
    </row>
    <row r="453" spans="1:12" x14ac:dyDescent="0.25">
      <c r="A453" s="55">
        <v>26500103200019</v>
      </c>
      <c r="B453" t="s">
        <v>2028</v>
      </c>
      <c r="C453" t="s">
        <v>2019</v>
      </c>
      <c r="D453" t="s">
        <v>2020</v>
      </c>
      <c r="E453">
        <v>860</v>
      </c>
      <c r="F453">
        <v>804</v>
      </c>
      <c r="G453">
        <v>0.93489999999999995</v>
      </c>
      <c r="H453" t="s">
        <v>38</v>
      </c>
      <c r="K453">
        <v>414</v>
      </c>
      <c r="L453">
        <v>-0.48507462686567199</v>
      </c>
    </row>
    <row r="454" spans="1:12" x14ac:dyDescent="0.25">
      <c r="A454" s="55">
        <v>26500105700016</v>
      </c>
      <c r="B454" t="s">
        <v>2028</v>
      </c>
      <c r="C454" t="s">
        <v>2019</v>
      </c>
      <c r="D454" t="s">
        <v>2019</v>
      </c>
      <c r="E454">
        <v>1050</v>
      </c>
      <c r="F454">
        <v>993</v>
      </c>
      <c r="G454">
        <v>0.94569999999999999</v>
      </c>
      <c r="H454" t="s">
        <v>57</v>
      </c>
      <c r="K454">
        <v>637</v>
      </c>
      <c r="L454">
        <v>-0.358509566968781</v>
      </c>
    </row>
    <row r="455" spans="1:12" x14ac:dyDescent="0.25">
      <c r="A455" s="55">
        <v>26500106500019</v>
      </c>
      <c r="B455" t="s">
        <v>2028</v>
      </c>
      <c r="C455" t="s">
        <v>2019</v>
      </c>
      <c r="D455" t="s">
        <v>2019</v>
      </c>
      <c r="E455">
        <v>1421</v>
      </c>
      <c r="F455">
        <v>1371</v>
      </c>
      <c r="G455">
        <v>0.96479999999999999</v>
      </c>
      <c r="H455" t="s">
        <v>57</v>
      </c>
      <c r="K455">
        <v>1075</v>
      </c>
      <c r="L455">
        <v>-0.215900802334063</v>
      </c>
    </row>
    <row r="456" spans="1:12" x14ac:dyDescent="0.25">
      <c r="A456" s="55">
        <v>26500107300013</v>
      </c>
      <c r="B456" t="s">
        <v>2028</v>
      </c>
      <c r="C456" t="s">
        <v>2019</v>
      </c>
      <c r="D456" t="s">
        <v>2019</v>
      </c>
      <c r="E456">
        <v>6304</v>
      </c>
      <c r="F456">
        <v>6299</v>
      </c>
      <c r="G456">
        <v>0.99919999999999998</v>
      </c>
      <c r="H456" t="s">
        <v>50</v>
      </c>
      <c r="I456" t="s">
        <v>1977</v>
      </c>
      <c r="J456" t="s">
        <v>9</v>
      </c>
      <c r="K456">
        <v>4122</v>
      </c>
      <c r="L456">
        <v>-0.34561041435148399</v>
      </c>
    </row>
    <row r="457" spans="1:12" x14ac:dyDescent="0.25">
      <c r="A457" s="55">
        <v>26500109900018</v>
      </c>
      <c r="B457" t="s">
        <v>2028</v>
      </c>
      <c r="C457" t="s">
        <v>2019</v>
      </c>
      <c r="D457" t="s">
        <v>2020</v>
      </c>
      <c r="E457">
        <v>464</v>
      </c>
      <c r="F457">
        <v>3</v>
      </c>
      <c r="G457">
        <v>6.4999999999999997E-3</v>
      </c>
      <c r="H457" t="s">
        <v>38</v>
      </c>
      <c r="K457">
        <v>312</v>
      </c>
      <c r="L457">
        <v>103</v>
      </c>
    </row>
    <row r="458" spans="1:12" x14ac:dyDescent="0.25">
      <c r="A458" s="55">
        <v>26500110700019</v>
      </c>
      <c r="B458" t="s">
        <v>2028</v>
      </c>
      <c r="C458" t="s">
        <v>2019</v>
      </c>
      <c r="D458" t="s">
        <v>2019</v>
      </c>
      <c r="E458">
        <v>1774</v>
      </c>
      <c r="F458">
        <v>1774</v>
      </c>
      <c r="G458">
        <v>1</v>
      </c>
      <c r="H458" t="s">
        <v>50</v>
      </c>
      <c r="I458" t="s">
        <v>1977</v>
      </c>
      <c r="K458">
        <v>906</v>
      </c>
      <c r="L458">
        <v>-0.48928974069898501</v>
      </c>
    </row>
    <row r="459" spans="1:12" x14ac:dyDescent="0.25">
      <c r="A459" s="55">
        <v>26500133900018</v>
      </c>
      <c r="B459" t="s">
        <v>2028</v>
      </c>
      <c r="C459" t="s">
        <v>2019</v>
      </c>
      <c r="D459" t="s">
        <v>2020</v>
      </c>
      <c r="E459">
        <v>2680</v>
      </c>
      <c r="F459">
        <v>349</v>
      </c>
      <c r="G459">
        <v>0.13020000000000001</v>
      </c>
      <c r="H459" t="s">
        <v>50</v>
      </c>
      <c r="I459" t="s">
        <v>1977</v>
      </c>
      <c r="K459">
        <v>1416</v>
      </c>
      <c r="L459">
        <v>3.05730659025788</v>
      </c>
    </row>
    <row r="460" spans="1:12" x14ac:dyDescent="0.25">
      <c r="A460" s="55">
        <v>26500165100016</v>
      </c>
      <c r="B460" t="s">
        <v>2028</v>
      </c>
      <c r="C460" t="s">
        <v>2019</v>
      </c>
      <c r="D460" t="s">
        <v>2019</v>
      </c>
      <c r="E460">
        <v>5972</v>
      </c>
      <c r="F460">
        <v>5282</v>
      </c>
      <c r="G460">
        <v>0.88449999999999995</v>
      </c>
      <c r="H460" t="s">
        <v>2011</v>
      </c>
      <c r="I460" t="s">
        <v>1977</v>
      </c>
      <c r="J460" t="s">
        <v>9</v>
      </c>
      <c r="K460">
        <v>3532</v>
      </c>
      <c r="L460">
        <v>-0.33131389625141999</v>
      </c>
    </row>
    <row r="461" spans="1:12" x14ac:dyDescent="0.25">
      <c r="A461" s="55">
        <v>26510001600012</v>
      </c>
      <c r="B461" t="s">
        <v>2028</v>
      </c>
      <c r="C461" t="s">
        <v>2019</v>
      </c>
      <c r="D461" t="s">
        <v>2019</v>
      </c>
      <c r="E461">
        <v>4212</v>
      </c>
      <c r="F461">
        <v>4212</v>
      </c>
      <c r="G461">
        <v>1</v>
      </c>
      <c r="H461" t="s">
        <v>50</v>
      </c>
      <c r="I461" t="s">
        <v>1977</v>
      </c>
      <c r="K461">
        <v>2456</v>
      </c>
      <c r="L461">
        <v>-0.41690408357074998</v>
      </c>
    </row>
    <row r="462" spans="1:12" x14ac:dyDescent="0.25">
      <c r="A462" s="55">
        <v>26510002400016</v>
      </c>
      <c r="B462" t="s">
        <v>2028</v>
      </c>
      <c r="C462" t="s">
        <v>2019</v>
      </c>
      <c r="D462" t="s">
        <v>2019</v>
      </c>
      <c r="E462">
        <v>3342</v>
      </c>
      <c r="F462">
        <v>3342</v>
      </c>
      <c r="G462">
        <v>1</v>
      </c>
      <c r="H462" t="s">
        <v>50</v>
      </c>
      <c r="I462" t="s">
        <v>1977</v>
      </c>
      <c r="K462">
        <v>2075</v>
      </c>
      <c r="L462">
        <v>-0.37911430281268699</v>
      </c>
    </row>
    <row r="463" spans="1:12" x14ac:dyDescent="0.25">
      <c r="A463" s="55">
        <v>26510003200019</v>
      </c>
      <c r="B463" t="s">
        <v>2028</v>
      </c>
      <c r="C463" t="s">
        <v>2019</v>
      </c>
      <c r="D463" t="s">
        <v>2020</v>
      </c>
      <c r="E463">
        <v>1227</v>
      </c>
      <c r="F463">
        <v>315</v>
      </c>
      <c r="G463">
        <v>0.25669999999999998</v>
      </c>
      <c r="H463" t="s">
        <v>50</v>
      </c>
      <c r="K463">
        <v>843</v>
      </c>
      <c r="L463">
        <v>1.67619047619048</v>
      </c>
    </row>
    <row r="464" spans="1:12" x14ac:dyDescent="0.25">
      <c r="A464" s="55">
        <v>26510004000053</v>
      </c>
      <c r="B464" t="s">
        <v>2028</v>
      </c>
      <c r="C464" t="s">
        <v>2019</v>
      </c>
      <c r="D464" t="s">
        <v>2020</v>
      </c>
      <c r="E464">
        <v>1421</v>
      </c>
      <c r="F464">
        <v>733</v>
      </c>
      <c r="G464">
        <v>0.51580000000000004</v>
      </c>
      <c r="H464" t="s">
        <v>71</v>
      </c>
      <c r="K464">
        <v>614</v>
      </c>
      <c r="L464">
        <v>-0.162346521145975</v>
      </c>
    </row>
    <row r="465" spans="1:12" x14ac:dyDescent="0.25">
      <c r="A465" s="55">
        <v>26510005700487</v>
      </c>
      <c r="B465" t="s">
        <v>2028</v>
      </c>
      <c r="C465" t="s">
        <v>2019</v>
      </c>
      <c r="D465" t="s">
        <v>2019</v>
      </c>
      <c r="E465">
        <v>26027</v>
      </c>
      <c r="F465">
        <v>26023</v>
      </c>
      <c r="G465">
        <v>0.99980000000000002</v>
      </c>
      <c r="H465" t="s">
        <v>50</v>
      </c>
      <c r="I465" t="s">
        <v>1977</v>
      </c>
      <c r="J465" t="s">
        <v>9</v>
      </c>
      <c r="K465">
        <v>13943</v>
      </c>
      <c r="L465">
        <v>-0.46420474195903599</v>
      </c>
    </row>
    <row r="466" spans="1:12" x14ac:dyDescent="0.25">
      <c r="A466" s="55">
        <v>26510006500118</v>
      </c>
      <c r="B466" t="s">
        <v>2028</v>
      </c>
      <c r="C466" t="s">
        <v>2019</v>
      </c>
      <c r="D466" t="s">
        <v>2020</v>
      </c>
      <c r="E466">
        <v>1262</v>
      </c>
      <c r="F466">
        <v>444</v>
      </c>
      <c r="G466">
        <v>0.3518</v>
      </c>
      <c r="H466" t="s">
        <v>50</v>
      </c>
      <c r="K466">
        <v>519</v>
      </c>
      <c r="L466">
        <v>0.168918918918919</v>
      </c>
    </row>
    <row r="467" spans="1:12" x14ac:dyDescent="0.25">
      <c r="A467" s="55">
        <v>26510009900018</v>
      </c>
      <c r="B467" t="s">
        <v>2028</v>
      </c>
      <c r="C467" t="s">
        <v>2019</v>
      </c>
      <c r="D467" t="s">
        <v>2019</v>
      </c>
      <c r="E467">
        <v>2833</v>
      </c>
      <c r="F467">
        <v>2833</v>
      </c>
      <c r="G467">
        <v>1</v>
      </c>
      <c r="H467" t="s">
        <v>50</v>
      </c>
      <c r="I467" t="s">
        <v>1977</v>
      </c>
      <c r="K467">
        <v>1103</v>
      </c>
      <c r="L467">
        <v>-0.61066007765619501</v>
      </c>
    </row>
    <row r="468" spans="1:12" x14ac:dyDescent="0.25">
      <c r="A468" s="55">
        <v>26510915700015</v>
      </c>
      <c r="B468" t="s">
        <v>2028</v>
      </c>
      <c r="C468" t="s">
        <v>2019</v>
      </c>
      <c r="D468" t="s">
        <v>2019</v>
      </c>
      <c r="E468">
        <v>2689</v>
      </c>
      <c r="F468">
        <v>2689</v>
      </c>
      <c r="G468">
        <v>1</v>
      </c>
      <c r="H468" t="s">
        <v>50</v>
      </c>
      <c r="I468" t="s">
        <v>1977</v>
      </c>
      <c r="K468">
        <v>1015</v>
      </c>
      <c r="L468">
        <v>-0.62253625883228003</v>
      </c>
    </row>
    <row r="469" spans="1:12" x14ac:dyDescent="0.25">
      <c r="A469" s="55">
        <v>26520002200019</v>
      </c>
      <c r="B469" t="s">
        <v>2028</v>
      </c>
      <c r="C469" t="s">
        <v>2019</v>
      </c>
      <c r="D469" t="s">
        <v>2020</v>
      </c>
      <c r="E469">
        <v>367</v>
      </c>
      <c r="F469">
        <v>0</v>
      </c>
      <c r="G469">
        <v>0</v>
      </c>
      <c r="H469" t="s">
        <v>38</v>
      </c>
      <c r="K469">
        <v>118</v>
      </c>
      <c r="L469">
        <v>118</v>
      </c>
    </row>
    <row r="470" spans="1:12" x14ac:dyDescent="0.25">
      <c r="A470" s="55">
        <v>26520004800014</v>
      </c>
      <c r="B470" t="s">
        <v>2028</v>
      </c>
      <c r="C470" t="s">
        <v>2019</v>
      </c>
      <c r="D470" t="s">
        <v>2020</v>
      </c>
      <c r="E470">
        <v>778</v>
      </c>
      <c r="F470">
        <v>0</v>
      </c>
      <c r="G470">
        <v>0</v>
      </c>
      <c r="H470" t="s">
        <v>38</v>
      </c>
      <c r="I470" t="s">
        <v>1977</v>
      </c>
      <c r="K470">
        <v>700</v>
      </c>
      <c r="L470">
        <v>700</v>
      </c>
    </row>
    <row r="471" spans="1:12" x14ac:dyDescent="0.25">
      <c r="A471" s="55">
        <v>26520006300013</v>
      </c>
      <c r="B471" t="s">
        <v>2028</v>
      </c>
      <c r="C471" t="s">
        <v>2019</v>
      </c>
      <c r="D471" t="s">
        <v>2019</v>
      </c>
      <c r="E471">
        <v>710</v>
      </c>
      <c r="F471">
        <v>574</v>
      </c>
      <c r="G471">
        <v>0.8085</v>
      </c>
      <c r="H471" t="s">
        <v>71</v>
      </c>
      <c r="K471">
        <v>103</v>
      </c>
      <c r="L471">
        <v>-0.82055749128919897</v>
      </c>
    </row>
    <row r="472" spans="1:12" x14ac:dyDescent="0.25">
      <c r="A472" s="55">
        <v>26520008900018</v>
      </c>
      <c r="B472" t="s">
        <v>2028</v>
      </c>
      <c r="C472" t="s">
        <v>2019</v>
      </c>
      <c r="D472" t="s">
        <v>2020</v>
      </c>
      <c r="E472">
        <v>582</v>
      </c>
      <c r="F472">
        <v>0</v>
      </c>
      <c r="G472">
        <v>0</v>
      </c>
      <c r="H472" t="s">
        <v>38</v>
      </c>
      <c r="I472" t="s">
        <v>1977</v>
      </c>
      <c r="K472">
        <v>322</v>
      </c>
      <c r="L472">
        <v>322</v>
      </c>
    </row>
    <row r="473" spans="1:12" x14ac:dyDescent="0.25">
      <c r="A473" s="55">
        <v>26520010500012</v>
      </c>
      <c r="B473" t="s">
        <v>2028</v>
      </c>
      <c r="C473" t="s">
        <v>2019</v>
      </c>
      <c r="D473" t="s">
        <v>2019</v>
      </c>
      <c r="E473">
        <v>972</v>
      </c>
      <c r="F473">
        <v>968</v>
      </c>
      <c r="G473">
        <v>0.99590000000000001</v>
      </c>
      <c r="H473" t="s">
        <v>71</v>
      </c>
      <c r="K473">
        <v>445</v>
      </c>
      <c r="L473">
        <v>-0.540289256198347</v>
      </c>
    </row>
    <row r="474" spans="1:12" x14ac:dyDescent="0.25">
      <c r="A474" s="55">
        <v>26520015400010</v>
      </c>
      <c r="B474" t="s">
        <v>2028</v>
      </c>
      <c r="C474" t="s">
        <v>2019</v>
      </c>
      <c r="D474" t="s">
        <v>2019</v>
      </c>
      <c r="E474">
        <v>1628</v>
      </c>
      <c r="F474">
        <v>1501</v>
      </c>
      <c r="G474">
        <v>0.92200000000000004</v>
      </c>
      <c r="H474" t="s">
        <v>71</v>
      </c>
      <c r="K474">
        <v>952</v>
      </c>
      <c r="L474">
        <v>-0.36575616255829402</v>
      </c>
    </row>
    <row r="475" spans="1:12" x14ac:dyDescent="0.25">
      <c r="A475" s="55">
        <v>26520512000016</v>
      </c>
      <c r="B475" t="s">
        <v>2028</v>
      </c>
      <c r="C475" t="s">
        <v>2019</v>
      </c>
      <c r="D475" t="s">
        <v>2020</v>
      </c>
      <c r="E475">
        <v>1946</v>
      </c>
      <c r="F475">
        <v>0</v>
      </c>
      <c r="G475">
        <v>0</v>
      </c>
      <c r="H475" t="s">
        <v>38</v>
      </c>
      <c r="I475" t="s">
        <v>1977</v>
      </c>
      <c r="K475">
        <v>630</v>
      </c>
      <c r="L475">
        <v>630</v>
      </c>
    </row>
    <row r="476" spans="1:12" x14ac:dyDescent="0.25">
      <c r="A476" s="55">
        <v>26520513800117</v>
      </c>
      <c r="B476" t="s">
        <v>2028</v>
      </c>
      <c r="C476" t="s">
        <v>2019</v>
      </c>
      <c r="D476" t="s">
        <v>2020</v>
      </c>
      <c r="E476">
        <v>3371</v>
      </c>
      <c r="F476">
        <v>0</v>
      </c>
      <c r="G476">
        <v>0</v>
      </c>
      <c r="H476" t="s">
        <v>38</v>
      </c>
      <c r="I476" t="s">
        <v>1977</v>
      </c>
      <c r="K476">
        <v>2029</v>
      </c>
      <c r="L476">
        <v>2029</v>
      </c>
    </row>
    <row r="477" spans="1:12" x14ac:dyDescent="0.25">
      <c r="A477" s="55">
        <v>26530008700011</v>
      </c>
      <c r="B477" t="s">
        <v>2028</v>
      </c>
      <c r="C477" t="s">
        <v>2019</v>
      </c>
      <c r="D477" t="s">
        <v>2020</v>
      </c>
      <c r="E477">
        <v>3942</v>
      </c>
      <c r="F477">
        <v>2935</v>
      </c>
      <c r="G477">
        <v>0.74450000000000005</v>
      </c>
      <c r="H477" t="s">
        <v>2011</v>
      </c>
      <c r="I477" t="s">
        <v>1977</v>
      </c>
      <c r="K477">
        <v>2241</v>
      </c>
      <c r="L477">
        <v>-0.236456558773424</v>
      </c>
    </row>
    <row r="478" spans="1:12" x14ac:dyDescent="0.25">
      <c r="A478" s="55">
        <v>26530014500017</v>
      </c>
      <c r="B478" t="s">
        <v>2028</v>
      </c>
      <c r="C478" t="s">
        <v>2019</v>
      </c>
      <c r="D478" t="s">
        <v>2019</v>
      </c>
      <c r="E478">
        <v>1506</v>
      </c>
      <c r="F478">
        <v>1489</v>
      </c>
      <c r="G478">
        <v>0.98870000000000002</v>
      </c>
      <c r="H478" t="s">
        <v>65</v>
      </c>
      <c r="K478">
        <v>814</v>
      </c>
      <c r="L478">
        <v>-0.45332437877770299</v>
      </c>
    </row>
    <row r="479" spans="1:12" x14ac:dyDescent="0.25">
      <c r="A479" s="55">
        <v>26530015200013</v>
      </c>
      <c r="B479" t="s">
        <v>2028</v>
      </c>
      <c r="C479" t="s">
        <v>2019</v>
      </c>
      <c r="D479" t="s">
        <v>2019</v>
      </c>
      <c r="E479">
        <v>1235</v>
      </c>
      <c r="F479">
        <v>1211</v>
      </c>
      <c r="G479">
        <v>0.98060000000000003</v>
      </c>
      <c r="H479" t="s">
        <v>57</v>
      </c>
      <c r="K479">
        <v>752</v>
      </c>
      <c r="L479">
        <v>-0.379025598678778</v>
      </c>
    </row>
    <row r="480" spans="1:12" x14ac:dyDescent="0.25">
      <c r="A480" s="55">
        <v>26530023600014</v>
      </c>
      <c r="B480" t="s">
        <v>2028</v>
      </c>
      <c r="C480" t="s">
        <v>2019</v>
      </c>
      <c r="D480" t="s">
        <v>2019</v>
      </c>
      <c r="E480">
        <v>7511</v>
      </c>
      <c r="F480">
        <v>7509</v>
      </c>
      <c r="G480">
        <v>0.99970000000000003</v>
      </c>
      <c r="H480" t="s">
        <v>50</v>
      </c>
      <c r="I480" t="s">
        <v>1977</v>
      </c>
      <c r="J480" t="s">
        <v>9</v>
      </c>
      <c r="K480">
        <v>4089</v>
      </c>
      <c r="L480">
        <v>-0.45545345585297597</v>
      </c>
    </row>
    <row r="481" spans="1:12" x14ac:dyDescent="0.25">
      <c r="A481" s="55">
        <v>26530027700125</v>
      </c>
      <c r="B481" t="s">
        <v>2028</v>
      </c>
      <c r="C481" t="s">
        <v>2019</v>
      </c>
      <c r="D481" t="s">
        <v>2020</v>
      </c>
      <c r="E481">
        <v>5261</v>
      </c>
      <c r="F481">
        <v>4600</v>
      </c>
      <c r="G481">
        <v>0.87439999999999996</v>
      </c>
      <c r="H481" t="s">
        <v>2011</v>
      </c>
      <c r="I481" t="s">
        <v>1977</v>
      </c>
      <c r="K481">
        <v>2605</v>
      </c>
      <c r="L481">
        <v>-0.43369565217391298</v>
      </c>
    </row>
    <row r="482" spans="1:12" x14ac:dyDescent="0.25">
      <c r="A482" s="55">
        <v>26530036800015</v>
      </c>
      <c r="B482" t="s">
        <v>2028</v>
      </c>
      <c r="C482" t="s">
        <v>2019</v>
      </c>
      <c r="D482" t="s">
        <v>2019</v>
      </c>
      <c r="E482">
        <v>918</v>
      </c>
      <c r="F482">
        <v>891</v>
      </c>
      <c r="G482">
        <v>0.97060000000000002</v>
      </c>
      <c r="H482" t="s">
        <v>71</v>
      </c>
      <c r="K482">
        <v>508</v>
      </c>
      <c r="L482">
        <v>-0.42985409652076301</v>
      </c>
    </row>
    <row r="483" spans="1:12" x14ac:dyDescent="0.25">
      <c r="A483" s="55">
        <v>26530333900013</v>
      </c>
      <c r="B483" t="s">
        <v>2028</v>
      </c>
      <c r="C483" t="s">
        <v>2019</v>
      </c>
      <c r="D483" t="s">
        <v>2019</v>
      </c>
      <c r="E483">
        <v>1455</v>
      </c>
      <c r="F483">
        <v>1451</v>
      </c>
      <c r="G483">
        <v>0.99729999999999996</v>
      </c>
      <c r="H483" t="s">
        <v>57</v>
      </c>
      <c r="K483">
        <v>763</v>
      </c>
      <c r="L483">
        <v>-0.47415575465196402</v>
      </c>
    </row>
    <row r="484" spans="1:12" x14ac:dyDescent="0.25">
      <c r="A484" s="55">
        <v>26540006900018</v>
      </c>
      <c r="B484" t="s">
        <v>2028</v>
      </c>
      <c r="C484" t="s">
        <v>2019</v>
      </c>
      <c r="D484" t="s">
        <v>2019</v>
      </c>
      <c r="E484">
        <v>1551</v>
      </c>
      <c r="F484">
        <v>1279</v>
      </c>
      <c r="G484">
        <v>0.8246</v>
      </c>
      <c r="H484" t="s">
        <v>71</v>
      </c>
      <c r="I484" t="s">
        <v>1977</v>
      </c>
      <c r="K484">
        <v>798</v>
      </c>
      <c r="L484">
        <v>-0.37607505863956198</v>
      </c>
    </row>
    <row r="485" spans="1:12" x14ac:dyDescent="0.25">
      <c r="A485" s="55">
        <v>26540011900011</v>
      </c>
      <c r="B485" t="s">
        <v>2028</v>
      </c>
      <c r="C485" t="s">
        <v>2019</v>
      </c>
      <c r="D485" t="s">
        <v>2020</v>
      </c>
      <c r="E485">
        <v>5133</v>
      </c>
      <c r="F485">
        <v>1636</v>
      </c>
      <c r="G485">
        <v>0.31869999999999998</v>
      </c>
      <c r="H485" t="s">
        <v>2011</v>
      </c>
      <c r="I485" t="s">
        <v>1977</v>
      </c>
      <c r="K485">
        <v>2570</v>
      </c>
      <c r="L485">
        <v>0.570904645476773</v>
      </c>
    </row>
    <row r="486" spans="1:12" x14ac:dyDescent="0.25">
      <c r="A486" s="55">
        <v>26540014300011</v>
      </c>
      <c r="B486" t="s">
        <v>2028</v>
      </c>
      <c r="C486" t="s">
        <v>2019</v>
      </c>
      <c r="D486" t="s">
        <v>2019</v>
      </c>
      <c r="E486">
        <v>1277</v>
      </c>
      <c r="F486">
        <v>1229</v>
      </c>
      <c r="G486">
        <v>0.96240000000000003</v>
      </c>
      <c r="H486" t="s">
        <v>38</v>
      </c>
      <c r="K486">
        <v>824</v>
      </c>
      <c r="L486">
        <v>-0.32953620829942998</v>
      </c>
    </row>
    <row r="487" spans="1:12" x14ac:dyDescent="0.25">
      <c r="A487" s="55">
        <v>26540016800018</v>
      </c>
      <c r="B487" t="s">
        <v>2028</v>
      </c>
      <c r="C487" t="s">
        <v>2019</v>
      </c>
      <c r="D487" t="s">
        <v>2019</v>
      </c>
      <c r="E487">
        <v>1377</v>
      </c>
      <c r="F487">
        <v>1301</v>
      </c>
      <c r="G487">
        <v>0.94479999999999997</v>
      </c>
      <c r="H487" t="s">
        <v>57</v>
      </c>
      <c r="I487" t="s">
        <v>1977</v>
      </c>
      <c r="K487">
        <v>1211</v>
      </c>
      <c r="L487">
        <v>-6.9177555726364304E-2</v>
      </c>
    </row>
    <row r="488" spans="1:12" x14ac:dyDescent="0.25">
      <c r="A488" s="55">
        <v>26540018400015</v>
      </c>
      <c r="B488" t="s">
        <v>2028</v>
      </c>
      <c r="C488" t="s">
        <v>2019</v>
      </c>
      <c r="D488" t="s">
        <v>2019</v>
      </c>
      <c r="E488">
        <v>2902</v>
      </c>
      <c r="F488">
        <v>2465</v>
      </c>
      <c r="G488">
        <v>0.84940000000000004</v>
      </c>
      <c r="H488" t="s">
        <v>2011</v>
      </c>
      <c r="I488" t="s">
        <v>1977</v>
      </c>
      <c r="K488">
        <v>1458</v>
      </c>
      <c r="L488">
        <v>-0.40851926977687603</v>
      </c>
    </row>
    <row r="489" spans="1:12" x14ac:dyDescent="0.25">
      <c r="A489" s="55">
        <v>26540020000019</v>
      </c>
      <c r="B489" t="s">
        <v>2028</v>
      </c>
      <c r="C489" t="s">
        <v>2019</v>
      </c>
      <c r="D489" t="s">
        <v>2020</v>
      </c>
      <c r="E489">
        <v>5492</v>
      </c>
      <c r="F489">
        <v>0</v>
      </c>
      <c r="G489">
        <v>0</v>
      </c>
      <c r="H489" t="s">
        <v>2011</v>
      </c>
      <c r="I489" t="s">
        <v>1977</v>
      </c>
      <c r="K489">
        <v>2024</v>
      </c>
      <c r="L489">
        <v>2024</v>
      </c>
    </row>
    <row r="490" spans="1:12" x14ac:dyDescent="0.25">
      <c r="A490" s="55">
        <v>26540031700011</v>
      </c>
      <c r="B490" t="s">
        <v>2028</v>
      </c>
      <c r="C490" t="s">
        <v>2019</v>
      </c>
      <c r="D490" t="s">
        <v>2019</v>
      </c>
      <c r="E490">
        <v>4742</v>
      </c>
      <c r="F490">
        <v>4335</v>
      </c>
      <c r="G490">
        <v>0.91420000000000001</v>
      </c>
      <c r="H490" t="s">
        <v>57</v>
      </c>
      <c r="I490" t="s">
        <v>1977</v>
      </c>
      <c r="K490">
        <v>2911</v>
      </c>
      <c r="L490">
        <v>-0.32848904267589402</v>
      </c>
    </row>
    <row r="491" spans="1:12" x14ac:dyDescent="0.25">
      <c r="A491" s="55">
        <v>26540648800022</v>
      </c>
      <c r="B491" t="s">
        <v>2028</v>
      </c>
      <c r="C491" t="s">
        <v>2019</v>
      </c>
      <c r="D491" t="s">
        <v>2019</v>
      </c>
      <c r="E491">
        <v>1062</v>
      </c>
      <c r="F491">
        <v>1040</v>
      </c>
      <c r="G491">
        <v>0.97929999999999995</v>
      </c>
      <c r="H491" t="s">
        <v>57</v>
      </c>
      <c r="K491">
        <v>880</v>
      </c>
      <c r="L491">
        <v>-0.15384615384615399</v>
      </c>
    </row>
    <row r="492" spans="1:12" x14ac:dyDescent="0.25">
      <c r="A492" s="55">
        <v>26550002500019</v>
      </c>
      <c r="B492" t="s">
        <v>2028</v>
      </c>
      <c r="C492" t="s">
        <v>2019</v>
      </c>
      <c r="D492" t="s">
        <v>2019</v>
      </c>
      <c r="E492">
        <v>1449</v>
      </c>
      <c r="F492">
        <v>1443</v>
      </c>
      <c r="G492">
        <v>0.99590000000000001</v>
      </c>
      <c r="H492" t="s">
        <v>57</v>
      </c>
      <c r="I492" t="s">
        <v>1977</v>
      </c>
      <c r="K492">
        <v>225</v>
      </c>
      <c r="L492">
        <v>-0.84407484407484401</v>
      </c>
    </row>
    <row r="493" spans="1:12" x14ac:dyDescent="0.25">
      <c r="A493" s="55">
        <v>26550003300013</v>
      </c>
      <c r="B493" t="s">
        <v>2028</v>
      </c>
      <c r="C493" t="s">
        <v>2019</v>
      </c>
      <c r="D493" t="s">
        <v>2019</v>
      </c>
      <c r="E493">
        <v>1875</v>
      </c>
      <c r="F493">
        <v>1807</v>
      </c>
      <c r="G493">
        <v>0.9637</v>
      </c>
      <c r="H493" t="s">
        <v>71</v>
      </c>
      <c r="K493">
        <v>946</v>
      </c>
      <c r="L493">
        <v>-0.47648035417819601</v>
      </c>
    </row>
    <row r="494" spans="1:12" x14ac:dyDescent="0.25">
      <c r="A494" s="55">
        <v>26550004100016</v>
      </c>
      <c r="B494" t="s">
        <v>2028</v>
      </c>
      <c r="C494" t="s">
        <v>2019</v>
      </c>
      <c r="D494" t="s">
        <v>2019</v>
      </c>
      <c r="E494">
        <v>388</v>
      </c>
      <c r="F494">
        <v>377</v>
      </c>
      <c r="G494">
        <v>0.97160000000000002</v>
      </c>
      <c r="H494" t="s">
        <v>57</v>
      </c>
      <c r="I494" t="s">
        <v>1977</v>
      </c>
      <c r="K494">
        <v>59</v>
      </c>
      <c r="L494">
        <v>-0.843501326259947</v>
      </c>
    </row>
    <row r="495" spans="1:12" x14ac:dyDescent="0.25">
      <c r="A495" s="55">
        <v>26560002300013</v>
      </c>
      <c r="B495" t="s">
        <v>2028</v>
      </c>
      <c r="C495" t="s">
        <v>2019</v>
      </c>
      <c r="D495" t="s">
        <v>2019</v>
      </c>
      <c r="E495">
        <v>4001</v>
      </c>
      <c r="F495">
        <v>543</v>
      </c>
      <c r="G495">
        <v>0.13569999999999999</v>
      </c>
      <c r="H495" t="s">
        <v>50</v>
      </c>
      <c r="I495" t="s">
        <v>1977</v>
      </c>
      <c r="K495">
        <v>1915</v>
      </c>
      <c r="L495">
        <v>2.5267034990791899</v>
      </c>
    </row>
    <row r="496" spans="1:12" x14ac:dyDescent="0.25">
      <c r="A496" s="55">
        <v>26560004900018</v>
      </c>
      <c r="B496" t="s">
        <v>2028</v>
      </c>
      <c r="C496" t="s">
        <v>2019</v>
      </c>
      <c r="D496" t="s">
        <v>2019</v>
      </c>
      <c r="E496">
        <v>216</v>
      </c>
      <c r="F496">
        <v>216</v>
      </c>
      <c r="G496">
        <v>1</v>
      </c>
      <c r="H496" t="s">
        <v>50</v>
      </c>
      <c r="K496">
        <v>295</v>
      </c>
      <c r="L496">
        <v>0.36574074074074098</v>
      </c>
    </row>
    <row r="497" spans="1:12" x14ac:dyDescent="0.25">
      <c r="A497" s="55">
        <v>26560005600013</v>
      </c>
      <c r="B497" t="s">
        <v>2028</v>
      </c>
      <c r="C497" t="s">
        <v>2019</v>
      </c>
      <c r="D497" t="s">
        <v>2020</v>
      </c>
      <c r="E497">
        <v>2094</v>
      </c>
      <c r="F497">
        <v>296</v>
      </c>
      <c r="G497">
        <v>0.1414</v>
      </c>
      <c r="H497" t="s">
        <v>50</v>
      </c>
      <c r="I497" t="s">
        <v>1977</v>
      </c>
      <c r="K497">
        <v>978</v>
      </c>
      <c r="L497">
        <v>2.3040540540540499</v>
      </c>
    </row>
    <row r="498" spans="1:12" x14ac:dyDescent="0.25">
      <c r="A498" s="55">
        <v>26560017100010</v>
      </c>
      <c r="B498" t="s">
        <v>2028</v>
      </c>
      <c r="C498" t="s">
        <v>2019</v>
      </c>
      <c r="D498" t="s">
        <v>2020</v>
      </c>
      <c r="E498">
        <v>700</v>
      </c>
      <c r="F498">
        <v>0</v>
      </c>
      <c r="G498">
        <v>0</v>
      </c>
      <c r="H498" t="s">
        <v>38</v>
      </c>
      <c r="K498">
        <v>472</v>
      </c>
      <c r="L498">
        <v>472</v>
      </c>
    </row>
    <row r="499" spans="1:12" x14ac:dyDescent="0.25">
      <c r="A499" s="55">
        <v>26560018900012</v>
      </c>
      <c r="B499" t="s">
        <v>2028</v>
      </c>
      <c r="C499" t="s">
        <v>2019</v>
      </c>
      <c r="D499" t="s">
        <v>2019</v>
      </c>
      <c r="E499">
        <v>12</v>
      </c>
      <c r="F499">
        <v>12</v>
      </c>
      <c r="G499">
        <v>1</v>
      </c>
      <c r="H499" t="s">
        <v>50</v>
      </c>
      <c r="K499">
        <v>232</v>
      </c>
      <c r="L499">
        <v>18.3333333333333</v>
      </c>
    </row>
    <row r="500" spans="1:12" x14ac:dyDescent="0.25">
      <c r="A500" s="55">
        <v>26560026200017</v>
      </c>
      <c r="B500" t="s">
        <v>2028</v>
      </c>
      <c r="C500" t="s">
        <v>2019</v>
      </c>
      <c r="D500" t="s">
        <v>2019</v>
      </c>
      <c r="E500">
        <v>1102</v>
      </c>
      <c r="F500">
        <v>1038</v>
      </c>
      <c r="G500">
        <v>0.94189999999999996</v>
      </c>
      <c r="H500" t="s">
        <v>38</v>
      </c>
      <c r="I500" t="s">
        <v>1977</v>
      </c>
      <c r="K500">
        <v>402</v>
      </c>
      <c r="L500">
        <v>-0.61271676300578004</v>
      </c>
    </row>
    <row r="501" spans="1:12" x14ac:dyDescent="0.25">
      <c r="A501" s="55">
        <v>26560034600018</v>
      </c>
      <c r="B501" t="s">
        <v>2028</v>
      </c>
      <c r="C501" t="s">
        <v>2019</v>
      </c>
      <c r="D501" t="s">
        <v>2020</v>
      </c>
      <c r="E501">
        <v>1112</v>
      </c>
      <c r="F501">
        <v>311</v>
      </c>
      <c r="G501">
        <v>0.2797</v>
      </c>
      <c r="H501" t="s">
        <v>50</v>
      </c>
      <c r="K501">
        <v>225</v>
      </c>
      <c r="L501">
        <v>-0.27652733118971101</v>
      </c>
    </row>
    <row r="502" spans="1:12" x14ac:dyDescent="0.25">
      <c r="A502" s="55">
        <v>26560043700064</v>
      </c>
      <c r="B502" t="s">
        <v>2028</v>
      </c>
      <c r="C502" t="s">
        <v>2019</v>
      </c>
      <c r="D502" t="s">
        <v>2020</v>
      </c>
      <c r="E502">
        <v>383</v>
      </c>
      <c r="F502">
        <v>357</v>
      </c>
      <c r="G502">
        <v>0.93210000000000004</v>
      </c>
      <c r="H502" t="s">
        <v>38</v>
      </c>
      <c r="K502">
        <v>308</v>
      </c>
      <c r="L502">
        <v>-0.13725490196078399</v>
      </c>
    </row>
    <row r="503" spans="1:12" x14ac:dyDescent="0.25">
      <c r="A503" s="55">
        <v>26561334900140</v>
      </c>
      <c r="B503" t="s">
        <v>2028</v>
      </c>
      <c r="C503" t="s">
        <v>2019</v>
      </c>
      <c r="D503" t="s">
        <v>2020</v>
      </c>
      <c r="E503">
        <v>11360</v>
      </c>
      <c r="F503">
        <v>7</v>
      </c>
      <c r="G503">
        <v>5.9999999999999995E-4</v>
      </c>
      <c r="H503" t="s">
        <v>38</v>
      </c>
      <c r="I503" t="s">
        <v>1977</v>
      </c>
      <c r="J503" t="s">
        <v>9</v>
      </c>
      <c r="K503">
        <v>6500</v>
      </c>
      <c r="L503">
        <v>927.57142857142901</v>
      </c>
    </row>
    <row r="504" spans="1:12" x14ac:dyDescent="0.25">
      <c r="A504" s="55">
        <v>26561337200019</v>
      </c>
      <c r="B504" t="s">
        <v>2028</v>
      </c>
      <c r="C504" t="s">
        <v>2019</v>
      </c>
      <c r="D504" t="s">
        <v>2019</v>
      </c>
      <c r="E504">
        <v>9294</v>
      </c>
      <c r="F504">
        <v>9291</v>
      </c>
      <c r="G504">
        <v>0.99970000000000003</v>
      </c>
      <c r="H504" t="s">
        <v>50</v>
      </c>
      <c r="I504" t="s">
        <v>1977</v>
      </c>
      <c r="J504" t="s">
        <v>9</v>
      </c>
      <c r="K504">
        <v>4932</v>
      </c>
      <c r="L504">
        <v>-0.46916370681304498</v>
      </c>
    </row>
    <row r="505" spans="1:12" x14ac:dyDescent="0.25">
      <c r="A505" s="55">
        <v>26561343000130</v>
      </c>
      <c r="B505" t="s">
        <v>2028</v>
      </c>
      <c r="C505" t="s">
        <v>2019</v>
      </c>
      <c r="D505" t="s">
        <v>2019</v>
      </c>
      <c r="E505">
        <v>5934</v>
      </c>
      <c r="F505">
        <v>5930</v>
      </c>
      <c r="G505">
        <v>0.99929999999999997</v>
      </c>
      <c r="H505" t="s">
        <v>50</v>
      </c>
      <c r="I505" t="s">
        <v>1977</v>
      </c>
      <c r="J505" t="s">
        <v>9</v>
      </c>
      <c r="K505">
        <v>3520</v>
      </c>
      <c r="L505">
        <v>-0.40640809443507597</v>
      </c>
    </row>
    <row r="506" spans="1:12" x14ac:dyDescent="0.25">
      <c r="A506" s="55">
        <v>26570002100016</v>
      </c>
      <c r="B506" t="s">
        <v>2028</v>
      </c>
      <c r="C506" t="s">
        <v>2019</v>
      </c>
      <c r="D506" t="s">
        <v>2019</v>
      </c>
      <c r="E506">
        <v>2146</v>
      </c>
      <c r="F506">
        <v>2143</v>
      </c>
      <c r="G506">
        <v>0.99860000000000004</v>
      </c>
      <c r="H506" t="s">
        <v>57</v>
      </c>
      <c r="I506" t="s">
        <v>1977</v>
      </c>
      <c r="K506">
        <v>1035</v>
      </c>
      <c r="L506">
        <v>-0.51703219785347598</v>
      </c>
    </row>
    <row r="507" spans="1:12" x14ac:dyDescent="0.25">
      <c r="A507" s="55">
        <v>26570005400074</v>
      </c>
      <c r="B507" t="s">
        <v>2028</v>
      </c>
      <c r="C507" t="s">
        <v>2019</v>
      </c>
      <c r="D507" t="s">
        <v>2020</v>
      </c>
      <c r="E507">
        <v>4904</v>
      </c>
      <c r="F507">
        <v>4850</v>
      </c>
      <c r="G507">
        <v>0.98899999999999999</v>
      </c>
      <c r="H507" t="s">
        <v>57</v>
      </c>
      <c r="I507" t="s">
        <v>1977</v>
      </c>
      <c r="J507" t="s">
        <v>9</v>
      </c>
      <c r="K507">
        <v>3068</v>
      </c>
      <c r="L507">
        <v>-0.36742268041237103</v>
      </c>
    </row>
    <row r="508" spans="1:12" x14ac:dyDescent="0.25">
      <c r="A508" s="55">
        <v>26570008800015</v>
      </c>
      <c r="B508" t="s">
        <v>2028</v>
      </c>
      <c r="C508" t="s">
        <v>2019</v>
      </c>
      <c r="D508" t="s">
        <v>2019</v>
      </c>
      <c r="E508">
        <v>1146</v>
      </c>
      <c r="F508">
        <v>1082</v>
      </c>
      <c r="G508">
        <v>0.94420000000000004</v>
      </c>
      <c r="H508" t="s">
        <v>65</v>
      </c>
      <c r="K508">
        <v>563</v>
      </c>
      <c r="L508">
        <v>-0.47966728280961202</v>
      </c>
    </row>
    <row r="509" spans="1:12" x14ac:dyDescent="0.25">
      <c r="A509" s="55">
        <v>26570009600018</v>
      </c>
      <c r="B509" t="s">
        <v>2028</v>
      </c>
      <c r="C509" t="s">
        <v>2019</v>
      </c>
      <c r="D509" t="s">
        <v>2020</v>
      </c>
      <c r="E509">
        <v>2278</v>
      </c>
      <c r="F509">
        <v>3</v>
      </c>
      <c r="G509">
        <v>1.2999999999999999E-3</v>
      </c>
      <c r="H509" t="s">
        <v>2011</v>
      </c>
      <c r="I509" t="s">
        <v>1977</v>
      </c>
      <c r="K509">
        <v>870</v>
      </c>
      <c r="L509">
        <v>289</v>
      </c>
    </row>
    <row r="510" spans="1:12" x14ac:dyDescent="0.25">
      <c r="A510" s="55">
        <v>26570015300017</v>
      </c>
      <c r="B510" t="s">
        <v>2028</v>
      </c>
      <c r="C510" t="s">
        <v>2019</v>
      </c>
      <c r="D510" t="s">
        <v>2019</v>
      </c>
      <c r="E510">
        <v>910</v>
      </c>
      <c r="F510">
        <v>910</v>
      </c>
      <c r="G510">
        <v>1</v>
      </c>
      <c r="H510" t="s">
        <v>65</v>
      </c>
      <c r="K510">
        <v>857</v>
      </c>
      <c r="L510">
        <v>-5.8241758241758299E-2</v>
      </c>
    </row>
    <row r="511" spans="1:12" x14ac:dyDescent="0.25">
      <c r="A511" s="55">
        <v>26570016100010</v>
      </c>
      <c r="B511" t="s">
        <v>2028</v>
      </c>
      <c r="C511" t="s">
        <v>2019</v>
      </c>
      <c r="D511" t="s">
        <v>2020</v>
      </c>
      <c r="E511">
        <v>1969</v>
      </c>
      <c r="F511">
        <v>1906</v>
      </c>
      <c r="G511">
        <v>0.96799999999999997</v>
      </c>
      <c r="H511" t="s">
        <v>57</v>
      </c>
      <c r="I511" t="s">
        <v>1977</v>
      </c>
      <c r="K511">
        <v>692</v>
      </c>
      <c r="L511">
        <v>-0.636935991605456</v>
      </c>
    </row>
    <row r="512" spans="1:12" x14ac:dyDescent="0.25">
      <c r="A512" s="55">
        <v>26570017900012</v>
      </c>
      <c r="B512" t="s">
        <v>2028</v>
      </c>
      <c r="C512" t="s">
        <v>2019</v>
      </c>
      <c r="D512" t="s">
        <v>2020</v>
      </c>
      <c r="E512">
        <v>1339</v>
      </c>
      <c r="F512">
        <v>0</v>
      </c>
      <c r="G512">
        <v>0</v>
      </c>
      <c r="H512" t="s">
        <v>2011</v>
      </c>
      <c r="K512">
        <v>455</v>
      </c>
      <c r="L512">
        <v>455</v>
      </c>
    </row>
    <row r="513" spans="1:12" x14ac:dyDescent="0.25">
      <c r="A513" s="55">
        <v>26570280300510</v>
      </c>
      <c r="B513" t="s">
        <v>2028</v>
      </c>
      <c r="C513" t="s">
        <v>2019</v>
      </c>
      <c r="D513" t="s">
        <v>2020</v>
      </c>
      <c r="E513">
        <v>24730</v>
      </c>
      <c r="F513">
        <v>0</v>
      </c>
      <c r="G513">
        <v>0</v>
      </c>
      <c r="H513" t="s">
        <v>2011</v>
      </c>
      <c r="I513" t="s">
        <v>1977</v>
      </c>
      <c r="J513" t="s">
        <v>9</v>
      </c>
      <c r="K513">
        <v>12931</v>
      </c>
      <c r="L513">
        <v>12931</v>
      </c>
    </row>
    <row r="514" spans="1:12" x14ac:dyDescent="0.25">
      <c r="A514" s="55">
        <v>26570304100029</v>
      </c>
      <c r="B514" t="s">
        <v>2028</v>
      </c>
      <c r="C514" t="s">
        <v>2019</v>
      </c>
      <c r="D514" t="s">
        <v>2019</v>
      </c>
      <c r="E514">
        <v>877</v>
      </c>
      <c r="F514">
        <v>874</v>
      </c>
      <c r="G514">
        <v>0.99660000000000004</v>
      </c>
      <c r="H514" t="s">
        <v>65</v>
      </c>
      <c r="K514">
        <v>598</v>
      </c>
      <c r="L514">
        <v>-0.31578947368421101</v>
      </c>
    </row>
    <row r="515" spans="1:12" x14ac:dyDescent="0.25">
      <c r="A515" s="55">
        <v>26570313200018</v>
      </c>
      <c r="B515" t="s">
        <v>2028</v>
      </c>
      <c r="C515" t="s">
        <v>2019</v>
      </c>
      <c r="D515" t="s">
        <v>2019</v>
      </c>
      <c r="E515">
        <v>3121</v>
      </c>
      <c r="F515">
        <v>3089</v>
      </c>
      <c r="G515">
        <v>0.98970000000000002</v>
      </c>
      <c r="H515" t="s">
        <v>57</v>
      </c>
      <c r="I515" t="s">
        <v>1977</v>
      </c>
      <c r="K515">
        <v>1932</v>
      </c>
      <c r="L515">
        <v>-0.37455487212690203</v>
      </c>
    </row>
    <row r="516" spans="1:12" x14ac:dyDescent="0.25">
      <c r="A516" s="55">
        <v>26580003700011</v>
      </c>
      <c r="B516" t="s">
        <v>2028</v>
      </c>
      <c r="C516" t="s">
        <v>2019</v>
      </c>
      <c r="D516" t="s">
        <v>2020</v>
      </c>
      <c r="E516">
        <v>1843</v>
      </c>
      <c r="F516">
        <v>1774</v>
      </c>
      <c r="G516">
        <v>0.96260000000000001</v>
      </c>
      <c r="H516" t="s">
        <v>38</v>
      </c>
      <c r="I516" t="s">
        <v>1977</v>
      </c>
      <c r="K516">
        <v>1536</v>
      </c>
      <c r="L516">
        <v>-0.13416009019165701</v>
      </c>
    </row>
    <row r="517" spans="1:12" x14ac:dyDescent="0.25">
      <c r="A517" s="55">
        <v>26580004500014</v>
      </c>
      <c r="B517" t="s">
        <v>2028</v>
      </c>
      <c r="C517" t="s">
        <v>2019</v>
      </c>
      <c r="D517" t="s">
        <v>2020</v>
      </c>
      <c r="E517">
        <v>1175</v>
      </c>
      <c r="F517">
        <v>1172</v>
      </c>
      <c r="G517">
        <v>0.99739999999999995</v>
      </c>
      <c r="H517" t="s">
        <v>38</v>
      </c>
      <c r="K517">
        <v>771</v>
      </c>
      <c r="L517">
        <v>-0.34215017064846398</v>
      </c>
    </row>
    <row r="518" spans="1:12" x14ac:dyDescent="0.25">
      <c r="A518" s="55">
        <v>26580005200010</v>
      </c>
      <c r="B518" t="s">
        <v>2028</v>
      </c>
      <c r="C518" t="s">
        <v>2019</v>
      </c>
      <c r="D518" t="s">
        <v>2020</v>
      </c>
      <c r="E518">
        <v>917</v>
      </c>
      <c r="F518">
        <v>854</v>
      </c>
      <c r="G518">
        <v>0.93130000000000002</v>
      </c>
      <c r="H518" t="s">
        <v>38</v>
      </c>
      <c r="K518">
        <v>480</v>
      </c>
      <c r="L518">
        <v>-0.43793911007025799</v>
      </c>
    </row>
    <row r="519" spans="1:12" x14ac:dyDescent="0.25">
      <c r="A519" s="55">
        <v>26580006000013</v>
      </c>
      <c r="B519" t="s">
        <v>2028</v>
      </c>
      <c r="C519" t="s">
        <v>2019</v>
      </c>
      <c r="D519" t="s">
        <v>2020</v>
      </c>
      <c r="E519">
        <v>947</v>
      </c>
      <c r="F519">
        <v>686</v>
      </c>
      <c r="G519">
        <v>0.72440000000000004</v>
      </c>
      <c r="H519" t="s">
        <v>38</v>
      </c>
      <c r="K519">
        <v>704</v>
      </c>
      <c r="L519">
        <v>2.6239067055393601E-2</v>
      </c>
    </row>
    <row r="520" spans="1:12" x14ac:dyDescent="0.25">
      <c r="A520" s="55">
        <v>26580007800015</v>
      </c>
      <c r="B520" t="s">
        <v>2028</v>
      </c>
      <c r="C520" t="s">
        <v>2019</v>
      </c>
      <c r="D520" t="s">
        <v>2019</v>
      </c>
      <c r="E520">
        <v>1622</v>
      </c>
      <c r="F520">
        <v>831</v>
      </c>
      <c r="G520">
        <v>0.51229999999999998</v>
      </c>
      <c r="H520" t="s">
        <v>71</v>
      </c>
      <c r="I520" t="s">
        <v>1977</v>
      </c>
      <c r="K520">
        <v>713</v>
      </c>
      <c r="L520">
        <v>-0.14199759326113101</v>
      </c>
    </row>
    <row r="521" spans="1:12" x14ac:dyDescent="0.25">
      <c r="A521" s="55">
        <v>26580008600018</v>
      </c>
      <c r="B521" t="s">
        <v>2028</v>
      </c>
      <c r="C521" t="s">
        <v>2019</v>
      </c>
      <c r="D521" t="s">
        <v>2020</v>
      </c>
      <c r="E521">
        <v>2673</v>
      </c>
      <c r="F521">
        <v>0</v>
      </c>
      <c r="G521">
        <v>0</v>
      </c>
      <c r="H521" t="s">
        <v>2011</v>
      </c>
      <c r="I521" t="s">
        <v>1977</v>
      </c>
      <c r="K521">
        <v>1350</v>
      </c>
      <c r="L521">
        <v>1350</v>
      </c>
    </row>
    <row r="522" spans="1:12" x14ac:dyDescent="0.25">
      <c r="A522" s="55">
        <v>26580011000016</v>
      </c>
      <c r="B522" t="s">
        <v>2028</v>
      </c>
      <c r="C522" t="s">
        <v>2019</v>
      </c>
      <c r="D522" t="s">
        <v>2020</v>
      </c>
      <c r="E522">
        <v>599</v>
      </c>
      <c r="F522">
        <v>0</v>
      </c>
      <c r="G522">
        <v>0</v>
      </c>
      <c r="H522" t="s">
        <v>38</v>
      </c>
      <c r="K522">
        <v>550</v>
      </c>
      <c r="L522">
        <v>550</v>
      </c>
    </row>
    <row r="523" spans="1:12" x14ac:dyDescent="0.25">
      <c r="A523" s="55">
        <v>26580012800026</v>
      </c>
      <c r="B523" t="s">
        <v>2028</v>
      </c>
      <c r="C523" t="s">
        <v>2019</v>
      </c>
      <c r="D523" t="s">
        <v>2020</v>
      </c>
      <c r="E523">
        <v>239</v>
      </c>
      <c r="F523">
        <v>0</v>
      </c>
      <c r="G523">
        <v>0</v>
      </c>
      <c r="H523" t="s">
        <v>71</v>
      </c>
      <c r="K523">
        <v>117</v>
      </c>
      <c r="L523">
        <v>117</v>
      </c>
    </row>
    <row r="524" spans="1:12" x14ac:dyDescent="0.25">
      <c r="A524" s="55">
        <v>26580017700023</v>
      </c>
      <c r="B524" t="s">
        <v>2028</v>
      </c>
      <c r="C524" t="s">
        <v>2019</v>
      </c>
      <c r="D524" t="s">
        <v>2019</v>
      </c>
      <c r="E524">
        <v>301</v>
      </c>
      <c r="F524">
        <v>271</v>
      </c>
      <c r="G524">
        <v>0.90029999999999999</v>
      </c>
      <c r="H524" t="s">
        <v>57</v>
      </c>
      <c r="K524">
        <v>154</v>
      </c>
      <c r="L524">
        <v>-0.43173431734317302</v>
      </c>
    </row>
    <row r="525" spans="1:12" x14ac:dyDescent="0.25">
      <c r="A525" s="55">
        <v>26590671900017</v>
      </c>
      <c r="B525" t="s">
        <v>2028</v>
      </c>
      <c r="C525" t="s">
        <v>2019</v>
      </c>
      <c r="D525" t="s">
        <v>2019</v>
      </c>
      <c r="E525">
        <v>47337</v>
      </c>
      <c r="F525">
        <v>45777</v>
      </c>
      <c r="G525">
        <v>0.96699999999999997</v>
      </c>
      <c r="H525" t="s">
        <v>2011</v>
      </c>
      <c r="I525" t="s">
        <v>1977</v>
      </c>
      <c r="J525" t="s">
        <v>9</v>
      </c>
      <c r="K525">
        <v>27765</v>
      </c>
      <c r="L525">
        <v>-0.39347270463333101</v>
      </c>
    </row>
    <row r="526" spans="1:12" x14ac:dyDescent="0.25">
      <c r="A526" s="55">
        <v>26590672700184</v>
      </c>
      <c r="B526" t="s">
        <v>2028</v>
      </c>
      <c r="C526" t="s">
        <v>2019</v>
      </c>
      <c r="D526" t="s">
        <v>2019</v>
      </c>
      <c r="E526">
        <v>8770</v>
      </c>
      <c r="F526">
        <v>8766</v>
      </c>
      <c r="G526">
        <v>0.99950000000000006</v>
      </c>
      <c r="H526" t="s">
        <v>50</v>
      </c>
      <c r="I526" t="s">
        <v>1977</v>
      </c>
      <c r="K526">
        <v>5728</v>
      </c>
      <c r="L526">
        <v>-0.34656627880447199</v>
      </c>
    </row>
    <row r="527" spans="1:12" x14ac:dyDescent="0.25">
      <c r="A527" s="55">
        <v>26590673500013</v>
      </c>
      <c r="B527" t="s">
        <v>2028</v>
      </c>
      <c r="C527" t="s">
        <v>2019</v>
      </c>
      <c r="D527" t="s">
        <v>2019</v>
      </c>
      <c r="E527">
        <v>14096</v>
      </c>
      <c r="F527">
        <v>13026</v>
      </c>
      <c r="G527">
        <v>0.92410000000000003</v>
      </c>
      <c r="H527" t="s">
        <v>2011</v>
      </c>
      <c r="I527" t="s">
        <v>1977</v>
      </c>
      <c r="J527" t="s">
        <v>9</v>
      </c>
      <c r="K527">
        <v>9656</v>
      </c>
      <c r="L527">
        <v>-0.25871334254567802</v>
      </c>
    </row>
    <row r="528" spans="1:12" x14ac:dyDescent="0.25">
      <c r="A528" s="55">
        <v>26590674300017</v>
      </c>
      <c r="B528" t="s">
        <v>2028</v>
      </c>
      <c r="C528" t="s">
        <v>2019</v>
      </c>
      <c r="D528" t="s">
        <v>2019</v>
      </c>
      <c r="E528">
        <v>5833</v>
      </c>
      <c r="F528">
        <v>5794</v>
      </c>
      <c r="G528">
        <v>0.99329999999999996</v>
      </c>
      <c r="H528" t="s">
        <v>50</v>
      </c>
      <c r="I528" t="s">
        <v>1977</v>
      </c>
      <c r="K528">
        <v>2625</v>
      </c>
      <c r="L528">
        <v>-0.54694511563686599</v>
      </c>
    </row>
    <row r="529" spans="1:12" x14ac:dyDescent="0.25">
      <c r="A529" s="55">
        <v>26590675000012</v>
      </c>
      <c r="B529" t="s">
        <v>2028</v>
      </c>
      <c r="C529" t="s">
        <v>2019</v>
      </c>
      <c r="D529" t="s">
        <v>2020</v>
      </c>
      <c r="E529">
        <v>1724</v>
      </c>
      <c r="F529">
        <v>451</v>
      </c>
      <c r="G529">
        <v>0.2616</v>
      </c>
      <c r="H529" t="s">
        <v>50</v>
      </c>
      <c r="K529">
        <v>846</v>
      </c>
      <c r="L529">
        <v>0.87583148558758295</v>
      </c>
    </row>
    <row r="530" spans="1:12" x14ac:dyDescent="0.25">
      <c r="A530" s="55">
        <v>26590676800014</v>
      </c>
      <c r="B530" t="s">
        <v>2028</v>
      </c>
      <c r="C530" t="s">
        <v>2019</v>
      </c>
      <c r="D530" t="s">
        <v>2019</v>
      </c>
      <c r="E530">
        <v>1346</v>
      </c>
      <c r="F530">
        <v>1346</v>
      </c>
      <c r="G530">
        <v>1</v>
      </c>
      <c r="H530" t="s">
        <v>50</v>
      </c>
      <c r="K530">
        <v>677</v>
      </c>
      <c r="L530">
        <v>-0.49702823179791999</v>
      </c>
    </row>
    <row r="531" spans="1:12" x14ac:dyDescent="0.25">
      <c r="A531" s="55">
        <v>26590678400011</v>
      </c>
      <c r="B531" t="s">
        <v>2028</v>
      </c>
      <c r="C531" t="s">
        <v>2019</v>
      </c>
      <c r="D531" t="s">
        <v>2020</v>
      </c>
      <c r="E531">
        <v>5884</v>
      </c>
      <c r="F531">
        <v>630</v>
      </c>
      <c r="G531">
        <v>0.1071</v>
      </c>
      <c r="H531" t="s">
        <v>50</v>
      </c>
      <c r="I531" t="s">
        <v>1977</v>
      </c>
      <c r="K531">
        <v>3172</v>
      </c>
      <c r="L531">
        <v>4.0349206349206304</v>
      </c>
    </row>
    <row r="532" spans="1:12" x14ac:dyDescent="0.25">
      <c r="A532" s="55">
        <v>26590681800017</v>
      </c>
      <c r="B532" t="s">
        <v>2028</v>
      </c>
      <c r="C532" t="s">
        <v>2019</v>
      </c>
      <c r="D532" t="s">
        <v>2019</v>
      </c>
      <c r="E532">
        <v>5500</v>
      </c>
      <c r="F532">
        <v>5495</v>
      </c>
      <c r="G532">
        <v>0.99909999999999999</v>
      </c>
      <c r="H532" t="s">
        <v>50</v>
      </c>
      <c r="I532" t="s">
        <v>1977</v>
      </c>
      <c r="K532">
        <v>3444</v>
      </c>
      <c r="L532">
        <v>-0.37324840764331202</v>
      </c>
    </row>
    <row r="533" spans="1:12" x14ac:dyDescent="0.25">
      <c r="A533" s="55">
        <v>26590682600010</v>
      </c>
      <c r="B533" t="s">
        <v>2028</v>
      </c>
      <c r="C533" t="s">
        <v>2019</v>
      </c>
      <c r="D533" t="s">
        <v>2019</v>
      </c>
      <c r="E533">
        <v>7761</v>
      </c>
      <c r="F533">
        <v>7760</v>
      </c>
      <c r="G533">
        <v>0.99990000000000001</v>
      </c>
      <c r="H533" t="s">
        <v>50</v>
      </c>
      <c r="I533" t="s">
        <v>1977</v>
      </c>
      <c r="J533" t="s">
        <v>9</v>
      </c>
      <c r="K533">
        <v>4913</v>
      </c>
      <c r="L533">
        <v>-0.36688144329896899</v>
      </c>
    </row>
    <row r="534" spans="1:12" x14ac:dyDescent="0.25">
      <c r="A534" s="55">
        <v>26590683400014</v>
      </c>
      <c r="B534" t="s">
        <v>2028</v>
      </c>
      <c r="C534" t="s">
        <v>2019</v>
      </c>
      <c r="D534" t="s">
        <v>2019</v>
      </c>
      <c r="E534">
        <v>12065</v>
      </c>
      <c r="F534">
        <v>12061</v>
      </c>
      <c r="G534">
        <v>0.99970000000000003</v>
      </c>
      <c r="H534" t="s">
        <v>50</v>
      </c>
      <c r="I534" t="s">
        <v>1977</v>
      </c>
      <c r="J534" t="s">
        <v>9</v>
      </c>
      <c r="K534">
        <v>7094</v>
      </c>
      <c r="L534">
        <v>-0.411823231904486</v>
      </c>
    </row>
    <row r="535" spans="1:12" x14ac:dyDescent="0.25">
      <c r="A535" s="55">
        <v>26590684200017</v>
      </c>
      <c r="B535" t="s">
        <v>2028</v>
      </c>
      <c r="C535" t="s">
        <v>2019</v>
      </c>
      <c r="D535" t="s">
        <v>2020</v>
      </c>
      <c r="E535">
        <v>1420</v>
      </c>
      <c r="F535">
        <v>408</v>
      </c>
      <c r="G535">
        <v>0.2873</v>
      </c>
      <c r="H535" t="s">
        <v>50</v>
      </c>
      <c r="I535" t="s">
        <v>1977</v>
      </c>
      <c r="K535">
        <v>554</v>
      </c>
      <c r="L535">
        <v>0.35784313725490202</v>
      </c>
    </row>
    <row r="536" spans="1:12" x14ac:dyDescent="0.25">
      <c r="A536" s="55">
        <v>26590685900011</v>
      </c>
      <c r="B536" t="s">
        <v>2028</v>
      </c>
      <c r="C536" t="s">
        <v>2019</v>
      </c>
      <c r="D536" t="s">
        <v>2019</v>
      </c>
      <c r="E536">
        <v>3121</v>
      </c>
      <c r="F536">
        <v>3063</v>
      </c>
      <c r="G536">
        <v>0.98140000000000005</v>
      </c>
      <c r="H536" t="s">
        <v>57</v>
      </c>
      <c r="I536" t="s">
        <v>1977</v>
      </c>
      <c r="K536">
        <v>2064</v>
      </c>
      <c r="L536">
        <v>-0.32615083251714</v>
      </c>
    </row>
    <row r="537" spans="1:12" x14ac:dyDescent="0.25">
      <c r="A537" s="55">
        <v>26590688300011</v>
      </c>
      <c r="B537" t="s">
        <v>2028</v>
      </c>
      <c r="C537" t="s">
        <v>2019</v>
      </c>
      <c r="D537" t="s">
        <v>2020</v>
      </c>
      <c r="E537">
        <v>969</v>
      </c>
      <c r="F537">
        <v>398</v>
      </c>
      <c r="G537">
        <v>0.41070000000000001</v>
      </c>
      <c r="H537" t="s">
        <v>50</v>
      </c>
      <c r="K537">
        <v>436</v>
      </c>
      <c r="L537">
        <v>9.5477386934673406E-2</v>
      </c>
    </row>
    <row r="538" spans="1:12" x14ac:dyDescent="0.25">
      <c r="A538" s="55">
        <v>26590689100014</v>
      </c>
      <c r="B538" t="s">
        <v>2028</v>
      </c>
      <c r="C538" t="s">
        <v>2019</v>
      </c>
      <c r="D538" t="s">
        <v>2019</v>
      </c>
      <c r="E538">
        <v>3290</v>
      </c>
      <c r="F538">
        <v>532</v>
      </c>
      <c r="G538">
        <v>0.16170000000000001</v>
      </c>
      <c r="H538" t="s">
        <v>50</v>
      </c>
      <c r="I538" t="s">
        <v>1977</v>
      </c>
      <c r="K538">
        <v>1723</v>
      </c>
      <c r="L538">
        <v>2.2387218045112798</v>
      </c>
    </row>
    <row r="539" spans="1:12" x14ac:dyDescent="0.25">
      <c r="A539" s="55">
        <v>26590690900048</v>
      </c>
      <c r="B539" t="s">
        <v>2028</v>
      </c>
      <c r="C539" t="s">
        <v>2019</v>
      </c>
      <c r="D539" t="s">
        <v>2020</v>
      </c>
      <c r="E539">
        <v>827</v>
      </c>
      <c r="F539">
        <v>330</v>
      </c>
      <c r="G539">
        <v>0.39900000000000002</v>
      </c>
      <c r="H539" t="s">
        <v>50</v>
      </c>
      <c r="K539">
        <v>384</v>
      </c>
      <c r="L539">
        <v>0.163636363636364</v>
      </c>
    </row>
    <row r="540" spans="1:12" x14ac:dyDescent="0.25">
      <c r="A540" s="55">
        <v>26590691700017</v>
      </c>
      <c r="B540" t="s">
        <v>2028</v>
      </c>
      <c r="C540" t="s">
        <v>2019</v>
      </c>
      <c r="D540" t="s">
        <v>2020</v>
      </c>
      <c r="E540">
        <v>1300</v>
      </c>
      <c r="F540">
        <v>340</v>
      </c>
      <c r="G540">
        <v>0.26150000000000001</v>
      </c>
      <c r="H540" t="s">
        <v>50</v>
      </c>
      <c r="K540">
        <v>480</v>
      </c>
      <c r="L540">
        <v>0.41176470588235298</v>
      </c>
    </row>
    <row r="541" spans="1:12" x14ac:dyDescent="0.25">
      <c r="A541" s="55">
        <v>26590692500010</v>
      </c>
      <c r="B541" t="s">
        <v>2028</v>
      </c>
      <c r="C541" t="s">
        <v>2019</v>
      </c>
      <c r="D541" t="s">
        <v>2019</v>
      </c>
      <c r="E541">
        <v>1061</v>
      </c>
      <c r="F541">
        <v>996</v>
      </c>
      <c r="G541">
        <v>0.93869999999999998</v>
      </c>
      <c r="H541" t="s">
        <v>65</v>
      </c>
      <c r="I541" t="s">
        <v>1977</v>
      </c>
      <c r="K541">
        <v>698</v>
      </c>
      <c r="L541">
        <v>-0.29919678714859399</v>
      </c>
    </row>
    <row r="542" spans="1:12" x14ac:dyDescent="0.25">
      <c r="A542" s="55">
        <v>26590693300121</v>
      </c>
      <c r="B542" t="s">
        <v>2028</v>
      </c>
      <c r="C542" t="s">
        <v>2019</v>
      </c>
      <c r="D542" t="s">
        <v>2019</v>
      </c>
      <c r="E542">
        <v>2451</v>
      </c>
      <c r="F542">
        <v>497</v>
      </c>
      <c r="G542">
        <v>0.20280000000000001</v>
      </c>
      <c r="H542" t="s">
        <v>50</v>
      </c>
      <c r="I542" t="s">
        <v>1977</v>
      </c>
      <c r="K542">
        <v>1438</v>
      </c>
      <c r="L542">
        <v>1.89336016096579</v>
      </c>
    </row>
    <row r="543" spans="1:12" x14ac:dyDescent="0.25">
      <c r="A543" s="55">
        <v>26590695800011</v>
      </c>
      <c r="B543" t="s">
        <v>2028</v>
      </c>
      <c r="C543" t="s">
        <v>2019</v>
      </c>
      <c r="D543" t="s">
        <v>2019</v>
      </c>
      <c r="E543">
        <v>5821</v>
      </c>
      <c r="F543">
        <v>5820</v>
      </c>
      <c r="G543">
        <v>0.99980000000000002</v>
      </c>
      <c r="H543" t="s">
        <v>50</v>
      </c>
      <c r="I543" t="s">
        <v>1977</v>
      </c>
      <c r="K543">
        <v>2519</v>
      </c>
      <c r="L543">
        <v>-0.56718213058419198</v>
      </c>
    </row>
    <row r="544" spans="1:12" x14ac:dyDescent="0.25">
      <c r="A544" s="55">
        <v>26590697400018</v>
      </c>
      <c r="B544" t="s">
        <v>2028</v>
      </c>
      <c r="C544" t="s">
        <v>2019</v>
      </c>
      <c r="D544" t="s">
        <v>2019</v>
      </c>
      <c r="E544">
        <v>1282</v>
      </c>
      <c r="F544">
        <v>1222</v>
      </c>
      <c r="G544">
        <v>0.95320000000000005</v>
      </c>
      <c r="H544" t="s">
        <v>57</v>
      </c>
      <c r="I544" t="s">
        <v>1977</v>
      </c>
      <c r="K544">
        <v>1096</v>
      </c>
      <c r="L544">
        <v>-0.103109656301146</v>
      </c>
    </row>
    <row r="545" spans="1:12" x14ac:dyDescent="0.25">
      <c r="A545" s="55">
        <v>26590698200011</v>
      </c>
      <c r="B545" t="s">
        <v>2028</v>
      </c>
      <c r="C545" t="s">
        <v>2019</v>
      </c>
      <c r="D545" t="s">
        <v>2019</v>
      </c>
      <c r="E545">
        <v>4322</v>
      </c>
      <c r="F545">
        <v>4321</v>
      </c>
      <c r="G545">
        <v>0.99980000000000002</v>
      </c>
      <c r="H545" t="s">
        <v>50</v>
      </c>
      <c r="I545" t="s">
        <v>1977</v>
      </c>
      <c r="K545">
        <v>2886</v>
      </c>
      <c r="L545">
        <v>-0.33209905114556798</v>
      </c>
    </row>
    <row r="546" spans="1:12" x14ac:dyDescent="0.25">
      <c r="A546" s="55">
        <v>26590699000014</v>
      </c>
      <c r="B546" t="s">
        <v>2028</v>
      </c>
      <c r="C546" t="s">
        <v>2019</v>
      </c>
      <c r="D546" t="s">
        <v>2019</v>
      </c>
      <c r="E546">
        <v>1280</v>
      </c>
      <c r="F546">
        <v>1280</v>
      </c>
      <c r="G546">
        <v>1</v>
      </c>
      <c r="H546" t="s">
        <v>65</v>
      </c>
      <c r="I546" t="s">
        <v>1977</v>
      </c>
      <c r="K546">
        <v>744</v>
      </c>
      <c r="L546">
        <v>-0.41875000000000001</v>
      </c>
    </row>
    <row r="547" spans="1:12" x14ac:dyDescent="0.25">
      <c r="A547" s="55">
        <v>26590700600125</v>
      </c>
      <c r="B547" t="s">
        <v>2028</v>
      </c>
      <c r="C547" t="s">
        <v>2019</v>
      </c>
      <c r="D547" t="s">
        <v>2019</v>
      </c>
      <c r="E547">
        <v>7364</v>
      </c>
      <c r="F547">
        <v>7364</v>
      </c>
      <c r="G547">
        <v>1</v>
      </c>
      <c r="H547" t="s">
        <v>50</v>
      </c>
      <c r="I547" t="s">
        <v>1977</v>
      </c>
      <c r="K547">
        <v>3780</v>
      </c>
      <c r="L547">
        <v>-0.48669201520912603</v>
      </c>
    </row>
    <row r="548" spans="1:12" x14ac:dyDescent="0.25">
      <c r="A548" s="55">
        <v>26590701400012</v>
      </c>
      <c r="B548" t="s">
        <v>2028</v>
      </c>
      <c r="C548" t="s">
        <v>2019</v>
      </c>
      <c r="D548" t="s">
        <v>2020</v>
      </c>
      <c r="E548">
        <v>2396</v>
      </c>
      <c r="F548">
        <v>255</v>
      </c>
      <c r="G548">
        <v>0.10639999999999999</v>
      </c>
      <c r="H548" t="s">
        <v>71</v>
      </c>
      <c r="I548" t="s">
        <v>1977</v>
      </c>
      <c r="K548">
        <v>913</v>
      </c>
      <c r="L548">
        <v>2.5803921568627501</v>
      </c>
    </row>
    <row r="549" spans="1:12" x14ac:dyDescent="0.25">
      <c r="A549" s="55">
        <v>26590702200015</v>
      </c>
      <c r="B549" t="s">
        <v>2028</v>
      </c>
      <c r="C549" t="s">
        <v>2019</v>
      </c>
      <c r="D549" t="s">
        <v>2020</v>
      </c>
      <c r="E549">
        <v>2221</v>
      </c>
      <c r="F549">
        <v>2188</v>
      </c>
      <c r="G549">
        <v>0.98509999999999998</v>
      </c>
      <c r="H549" t="s">
        <v>65</v>
      </c>
      <c r="I549" t="s">
        <v>1977</v>
      </c>
      <c r="K549">
        <v>1357</v>
      </c>
      <c r="L549">
        <v>-0.37979890310786102</v>
      </c>
    </row>
    <row r="550" spans="1:12" x14ac:dyDescent="0.25">
      <c r="A550" s="55">
        <v>26590705500015</v>
      </c>
      <c r="B550" t="s">
        <v>2028</v>
      </c>
      <c r="C550" t="s">
        <v>2019</v>
      </c>
      <c r="D550" t="s">
        <v>2019</v>
      </c>
      <c r="E550">
        <v>1754</v>
      </c>
      <c r="F550">
        <v>1677</v>
      </c>
      <c r="G550">
        <v>0.95609999999999995</v>
      </c>
      <c r="H550" t="s">
        <v>65</v>
      </c>
      <c r="I550" t="s">
        <v>1977</v>
      </c>
      <c r="K550">
        <v>1000</v>
      </c>
      <c r="L550">
        <v>-0.40369707811568301</v>
      </c>
    </row>
    <row r="551" spans="1:12" x14ac:dyDescent="0.25">
      <c r="A551" s="55">
        <v>26590706300019</v>
      </c>
      <c r="B551" t="s">
        <v>2028</v>
      </c>
      <c r="C551" t="s">
        <v>2019</v>
      </c>
      <c r="D551" t="s">
        <v>2019</v>
      </c>
      <c r="E551">
        <v>4575</v>
      </c>
      <c r="F551">
        <v>3913</v>
      </c>
      <c r="G551">
        <v>0.85529999999999995</v>
      </c>
      <c r="H551" t="s">
        <v>2011</v>
      </c>
      <c r="I551" t="s">
        <v>1977</v>
      </c>
      <c r="J551" t="s">
        <v>9</v>
      </c>
      <c r="K551">
        <v>1842</v>
      </c>
      <c r="L551">
        <v>-0.52926143623818001</v>
      </c>
    </row>
    <row r="552" spans="1:12" x14ac:dyDescent="0.25">
      <c r="A552" s="55">
        <v>26590707100012</v>
      </c>
      <c r="B552" t="s">
        <v>2028</v>
      </c>
      <c r="C552" t="s">
        <v>2019</v>
      </c>
      <c r="D552" t="s">
        <v>2020</v>
      </c>
      <c r="E552">
        <v>3601</v>
      </c>
      <c r="F552">
        <v>3032</v>
      </c>
      <c r="G552">
        <v>0.84199999999999997</v>
      </c>
      <c r="H552" t="s">
        <v>2011</v>
      </c>
      <c r="I552" t="s">
        <v>1977</v>
      </c>
      <c r="K552">
        <v>1774</v>
      </c>
      <c r="L552">
        <v>-0.41490765171504002</v>
      </c>
    </row>
    <row r="553" spans="1:12" x14ac:dyDescent="0.25">
      <c r="A553" s="55">
        <v>26590870700010</v>
      </c>
      <c r="B553" t="s">
        <v>2028</v>
      </c>
      <c r="C553" t="s">
        <v>2019</v>
      </c>
      <c r="D553" t="s">
        <v>2019</v>
      </c>
      <c r="E553">
        <v>2769</v>
      </c>
      <c r="F553">
        <v>2219</v>
      </c>
      <c r="G553">
        <v>0.8014</v>
      </c>
      <c r="H553" t="s">
        <v>2011</v>
      </c>
      <c r="I553" t="s">
        <v>1977</v>
      </c>
      <c r="K553">
        <v>1011</v>
      </c>
      <c r="L553">
        <v>-0.54438936457863896</v>
      </c>
    </row>
    <row r="554" spans="1:12" x14ac:dyDescent="0.25">
      <c r="A554" s="55">
        <v>26600023100016</v>
      </c>
      <c r="B554" t="s">
        <v>2028</v>
      </c>
      <c r="C554" t="s">
        <v>2019</v>
      </c>
      <c r="D554" t="s">
        <v>2019</v>
      </c>
      <c r="E554">
        <v>809</v>
      </c>
      <c r="F554">
        <v>809</v>
      </c>
      <c r="G554">
        <v>1</v>
      </c>
      <c r="H554" t="s">
        <v>65</v>
      </c>
      <c r="K554">
        <v>361</v>
      </c>
      <c r="L554">
        <v>-0.553770086526576</v>
      </c>
    </row>
    <row r="555" spans="1:12" x14ac:dyDescent="0.25">
      <c r="A555" s="55">
        <v>26600024900018</v>
      </c>
      <c r="B555" t="s">
        <v>2028</v>
      </c>
      <c r="C555" t="s">
        <v>2019</v>
      </c>
      <c r="D555" t="s">
        <v>2019</v>
      </c>
      <c r="E555">
        <v>1403</v>
      </c>
      <c r="F555">
        <v>1403</v>
      </c>
      <c r="G555">
        <v>1</v>
      </c>
      <c r="H555" t="s">
        <v>50</v>
      </c>
      <c r="K555">
        <v>515</v>
      </c>
      <c r="L555">
        <v>-0.63292943692088399</v>
      </c>
    </row>
    <row r="556" spans="1:12" x14ac:dyDescent="0.25">
      <c r="A556" s="55">
        <v>26600026400017</v>
      </c>
      <c r="B556" t="s">
        <v>2028</v>
      </c>
      <c r="C556" t="s">
        <v>2019</v>
      </c>
      <c r="D556" t="s">
        <v>2020</v>
      </c>
      <c r="E556">
        <v>1457</v>
      </c>
      <c r="F556">
        <v>85</v>
      </c>
      <c r="G556">
        <v>5.8299999999999998E-2</v>
      </c>
      <c r="H556" t="s">
        <v>65</v>
      </c>
      <c r="K556">
        <v>449</v>
      </c>
      <c r="L556">
        <v>4.2823529411764696</v>
      </c>
    </row>
    <row r="557" spans="1:12" x14ac:dyDescent="0.25">
      <c r="A557" s="55">
        <v>26600697200183</v>
      </c>
      <c r="B557" t="s">
        <v>2028</v>
      </c>
      <c r="C557" t="s">
        <v>2019</v>
      </c>
      <c r="D557" t="s">
        <v>2019</v>
      </c>
      <c r="E557">
        <v>7244</v>
      </c>
      <c r="F557">
        <v>7243</v>
      </c>
      <c r="G557">
        <v>0.99990000000000001</v>
      </c>
      <c r="H557" t="s">
        <v>50</v>
      </c>
      <c r="I557" t="s">
        <v>1977</v>
      </c>
      <c r="J557" t="s">
        <v>9</v>
      </c>
      <c r="K557">
        <v>4910</v>
      </c>
      <c r="L557">
        <v>-0.32210410051083799</v>
      </c>
    </row>
    <row r="558" spans="1:12" x14ac:dyDescent="0.25">
      <c r="A558" s="55">
        <v>26600698000012</v>
      </c>
      <c r="B558" t="s">
        <v>2028</v>
      </c>
      <c r="C558" t="s">
        <v>2019</v>
      </c>
      <c r="D558" t="s">
        <v>2020</v>
      </c>
      <c r="E558">
        <v>541</v>
      </c>
      <c r="F558">
        <v>18</v>
      </c>
      <c r="G558">
        <v>3.3300000000000003E-2</v>
      </c>
      <c r="H558" t="s">
        <v>57</v>
      </c>
      <c r="K558">
        <v>385</v>
      </c>
      <c r="L558">
        <v>20.3888888888889</v>
      </c>
    </row>
    <row r="559" spans="1:12" x14ac:dyDescent="0.25">
      <c r="A559" s="55">
        <v>26600701200013</v>
      </c>
      <c r="B559" t="s">
        <v>2028</v>
      </c>
      <c r="C559" t="s">
        <v>2019</v>
      </c>
      <c r="D559" t="s">
        <v>2020</v>
      </c>
      <c r="E559">
        <v>6</v>
      </c>
      <c r="F559">
        <v>6</v>
      </c>
      <c r="G559">
        <v>1</v>
      </c>
      <c r="H559" t="s">
        <v>65</v>
      </c>
      <c r="K559">
        <v>28</v>
      </c>
      <c r="L559">
        <v>3.6666666666666701</v>
      </c>
    </row>
    <row r="560" spans="1:12" x14ac:dyDescent="0.25">
      <c r="A560" s="55">
        <v>26600703800018</v>
      </c>
      <c r="B560" t="s">
        <v>2028</v>
      </c>
      <c r="C560" t="s">
        <v>2019</v>
      </c>
      <c r="D560" t="s">
        <v>2020</v>
      </c>
      <c r="E560">
        <v>520</v>
      </c>
      <c r="F560">
        <v>3</v>
      </c>
      <c r="G560">
        <v>5.7999999999999996E-3</v>
      </c>
      <c r="H560" t="s">
        <v>65</v>
      </c>
      <c r="K560">
        <v>281</v>
      </c>
      <c r="L560">
        <v>92.6666666666667</v>
      </c>
    </row>
    <row r="561" spans="1:12" x14ac:dyDescent="0.25">
      <c r="A561" s="55">
        <v>26600708700015</v>
      </c>
      <c r="B561" t="s">
        <v>2028</v>
      </c>
      <c r="C561" t="s">
        <v>2019</v>
      </c>
      <c r="D561" t="s">
        <v>2019</v>
      </c>
      <c r="E561">
        <v>2195</v>
      </c>
      <c r="F561">
        <v>1900</v>
      </c>
      <c r="G561">
        <v>0.86560000000000004</v>
      </c>
      <c r="H561" t="s">
        <v>50</v>
      </c>
      <c r="I561" t="s">
        <v>1977</v>
      </c>
      <c r="K561">
        <v>1401</v>
      </c>
      <c r="L561">
        <v>-0.26263157894736799</v>
      </c>
    </row>
    <row r="562" spans="1:12" x14ac:dyDescent="0.25">
      <c r="A562" s="55">
        <v>26600711100013</v>
      </c>
      <c r="B562" t="s">
        <v>2028</v>
      </c>
      <c r="C562" t="s">
        <v>2019</v>
      </c>
      <c r="D562" t="s">
        <v>2019</v>
      </c>
      <c r="E562">
        <v>4720</v>
      </c>
      <c r="F562">
        <v>4715</v>
      </c>
      <c r="G562">
        <v>0.99890000000000001</v>
      </c>
      <c r="H562" t="s">
        <v>50</v>
      </c>
      <c r="I562" t="s">
        <v>1977</v>
      </c>
      <c r="K562">
        <v>1902</v>
      </c>
      <c r="L562">
        <v>-0.5966065747614</v>
      </c>
    </row>
    <row r="563" spans="1:12" x14ac:dyDescent="0.25">
      <c r="A563" s="55">
        <v>26610048600015</v>
      </c>
      <c r="B563" t="s">
        <v>2028</v>
      </c>
      <c r="C563" t="s">
        <v>2019</v>
      </c>
      <c r="D563" t="s">
        <v>2019</v>
      </c>
      <c r="E563">
        <v>2547</v>
      </c>
      <c r="F563">
        <v>2520</v>
      </c>
      <c r="G563">
        <v>0.98939999999999995</v>
      </c>
      <c r="H563" t="s">
        <v>57</v>
      </c>
      <c r="I563" t="s">
        <v>1977</v>
      </c>
      <c r="K563">
        <v>1460</v>
      </c>
      <c r="L563">
        <v>-0.42063492063492097</v>
      </c>
    </row>
    <row r="564" spans="1:12" x14ac:dyDescent="0.25">
      <c r="A564" s="55">
        <v>26610050200019</v>
      </c>
      <c r="B564" t="s">
        <v>2028</v>
      </c>
      <c r="C564" t="s">
        <v>2019</v>
      </c>
      <c r="D564" t="s">
        <v>2019</v>
      </c>
      <c r="E564">
        <v>3624</v>
      </c>
      <c r="F564">
        <v>3565</v>
      </c>
      <c r="G564">
        <v>0.98370000000000002</v>
      </c>
      <c r="H564" t="s">
        <v>57</v>
      </c>
      <c r="I564" t="s">
        <v>1977</v>
      </c>
      <c r="K564">
        <v>2316</v>
      </c>
      <c r="L564">
        <v>-0.35035063113604498</v>
      </c>
    </row>
    <row r="565" spans="1:12" x14ac:dyDescent="0.25">
      <c r="A565" s="55">
        <v>26610053600017</v>
      </c>
      <c r="B565" t="s">
        <v>2028</v>
      </c>
      <c r="C565" t="s">
        <v>2019</v>
      </c>
      <c r="D565" t="s">
        <v>2019</v>
      </c>
      <c r="E565">
        <v>1769</v>
      </c>
      <c r="F565">
        <v>1714</v>
      </c>
      <c r="G565">
        <v>0.96889999999999998</v>
      </c>
      <c r="H565" t="s">
        <v>57</v>
      </c>
      <c r="I565" t="s">
        <v>1977</v>
      </c>
      <c r="K565">
        <v>1151</v>
      </c>
      <c r="L565">
        <v>-0.32847141190198398</v>
      </c>
    </row>
    <row r="566" spans="1:12" x14ac:dyDescent="0.25">
      <c r="A566" s="55">
        <v>26610054400011</v>
      </c>
      <c r="B566" t="s">
        <v>2028</v>
      </c>
      <c r="C566" t="s">
        <v>2019</v>
      </c>
      <c r="D566" t="s">
        <v>2019</v>
      </c>
      <c r="E566">
        <v>843</v>
      </c>
      <c r="F566">
        <v>809</v>
      </c>
      <c r="G566">
        <v>0.9597</v>
      </c>
      <c r="H566" t="s">
        <v>57</v>
      </c>
      <c r="K566">
        <v>703</v>
      </c>
      <c r="L566">
        <v>-0.131025957972806</v>
      </c>
    </row>
    <row r="567" spans="1:12" x14ac:dyDescent="0.25">
      <c r="A567" s="55">
        <v>26610055100016</v>
      </c>
      <c r="B567" t="s">
        <v>2028</v>
      </c>
      <c r="C567" t="s">
        <v>2019</v>
      </c>
      <c r="D567" t="s">
        <v>2019</v>
      </c>
      <c r="E567">
        <v>887</v>
      </c>
      <c r="F567">
        <v>850</v>
      </c>
      <c r="G567">
        <v>0.95830000000000004</v>
      </c>
      <c r="H567" t="s">
        <v>57</v>
      </c>
      <c r="K567">
        <v>622</v>
      </c>
      <c r="L567">
        <v>-0.26823529411764702</v>
      </c>
    </row>
    <row r="568" spans="1:12" x14ac:dyDescent="0.25">
      <c r="A568" s="55">
        <v>26610056900018</v>
      </c>
      <c r="B568" t="s">
        <v>2028</v>
      </c>
      <c r="C568" t="s">
        <v>2019</v>
      </c>
      <c r="D568" t="s">
        <v>2019</v>
      </c>
      <c r="E568">
        <v>949</v>
      </c>
      <c r="F568">
        <v>829</v>
      </c>
      <c r="G568">
        <v>0.87360000000000004</v>
      </c>
      <c r="H568" t="s">
        <v>50</v>
      </c>
      <c r="K568">
        <v>496</v>
      </c>
      <c r="L568">
        <v>-0.40168878166465599</v>
      </c>
    </row>
    <row r="569" spans="1:12" x14ac:dyDescent="0.25">
      <c r="A569" s="55">
        <v>26610057700011</v>
      </c>
      <c r="B569" t="s">
        <v>2028</v>
      </c>
      <c r="C569" t="s">
        <v>2019</v>
      </c>
      <c r="D569" t="s">
        <v>2019</v>
      </c>
      <c r="E569">
        <v>4261</v>
      </c>
      <c r="F569">
        <v>4259</v>
      </c>
      <c r="G569">
        <v>0.99950000000000006</v>
      </c>
      <c r="H569" t="s">
        <v>57</v>
      </c>
      <c r="I569" t="s">
        <v>1977</v>
      </c>
      <c r="J569" t="s">
        <v>9</v>
      </c>
      <c r="K569">
        <v>2339</v>
      </c>
      <c r="L569">
        <v>-0.45081004930734903</v>
      </c>
    </row>
    <row r="570" spans="1:12" x14ac:dyDescent="0.25">
      <c r="A570" s="55">
        <v>26610069200018</v>
      </c>
      <c r="B570" t="s">
        <v>2028</v>
      </c>
      <c r="C570" t="s">
        <v>2019</v>
      </c>
      <c r="D570" t="s">
        <v>2019</v>
      </c>
      <c r="E570">
        <v>1676</v>
      </c>
      <c r="F570">
        <v>1593</v>
      </c>
      <c r="G570">
        <v>0.95050000000000001</v>
      </c>
      <c r="H570" t="s">
        <v>65</v>
      </c>
      <c r="I570" t="s">
        <v>1977</v>
      </c>
      <c r="K570">
        <v>773</v>
      </c>
      <c r="L570">
        <v>-0.51475204017576903</v>
      </c>
    </row>
    <row r="571" spans="1:12" x14ac:dyDescent="0.25">
      <c r="A571" s="55">
        <v>26610216900015</v>
      </c>
      <c r="B571" t="s">
        <v>2028</v>
      </c>
      <c r="C571" t="s">
        <v>2019</v>
      </c>
      <c r="D571" t="s">
        <v>2019</v>
      </c>
      <c r="E571">
        <v>1863</v>
      </c>
      <c r="F571">
        <v>1794</v>
      </c>
      <c r="G571">
        <v>0.96299999999999997</v>
      </c>
      <c r="H571" t="s">
        <v>57</v>
      </c>
      <c r="I571" t="s">
        <v>1977</v>
      </c>
      <c r="K571">
        <v>1086</v>
      </c>
      <c r="L571">
        <v>-0.39464882943143798</v>
      </c>
    </row>
    <row r="572" spans="1:12" x14ac:dyDescent="0.25">
      <c r="A572" s="55">
        <v>26610604600011</v>
      </c>
      <c r="B572" t="s">
        <v>2028</v>
      </c>
      <c r="C572" t="s">
        <v>2019</v>
      </c>
      <c r="D572" t="s">
        <v>2019</v>
      </c>
      <c r="E572">
        <v>7632</v>
      </c>
      <c r="F572">
        <v>7619</v>
      </c>
      <c r="G572">
        <v>0.99829999999999997</v>
      </c>
      <c r="H572" t="s">
        <v>50</v>
      </c>
      <c r="I572" t="s">
        <v>1977</v>
      </c>
      <c r="J572" t="s">
        <v>9</v>
      </c>
      <c r="K572">
        <v>3269</v>
      </c>
      <c r="L572">
        <v>-0.57094106838167702</v>
      </c>
    </row>
    <row r="573" spans="1:12" x14ac:dyDescent="0.25">
      <c r="A573" s="55">
        <v>26620925300019</v>
      </c>
      <c r="B573" t="s">
        <v>2028</v>
      </c>
      <c r="C573" t="s">
        <v>2019</v>
      </c>
      <c r="D573" t="s">
        <v>2019</v>
      </c>
      <c r="E573">
        <v>6981</v>
      </c>
      <c r="F573">
        <v>6976</v>
      </c>
      <c r="G573">
        <v>0.99929999999999997</v>
      </c>
      <c r="H573" t="s">
        <v>50</v>
      </c>
      <c r="I573" t="s">
        <v>1977</v>
      </c>
      <c r="J573" t="s">
        <v>9</v>
      </c>
      <c r="K573">
        <v>3993</v>
      </c>
      <c r="L573">
        <v>-0.42760894495412799</v>
      </c>
    </row>
    <row r="574" spans="1:12" x14ac:dyDescent="0.25">
      <c r="A574" s="55">
        <v>26620926100012</v>
      </c>
      <c r="B574" t="s">
        <v>2028</v>
      </c>
      <c r="C574" t="s">
        <v>2019</v>
      </c>
      <c r="D574" t="s">
        <v>2019</v>
      </c>
      <c r="E574">
        <v>1094</v>
      </c>
      <c r="F574">
        <v>1090</v>
      </c>
      <c r="G574">
        <v>0.99629999999999996</v>
      </c>
      <c r="H574" t="s">
        <v>65</v>
      </c>
      <c r="K574">
        <v>662</v>
      </c>
      <c r="L574">
        <v>-0.39266055045871601</v>
      </c>
    </row>
    <row r="575" spans="1:12" x14ac:dyDescent="0.25">
      <c r="A575" s="55">
        <v>26620928700017</v>
      </c>
      <c r="B575" t="s">
        <v>2028</v>
      </c>
      <c r="C575" t="s">
        <v>2019</v>
      </c>
      <c r="D575" t="s">
        <v>2019</v>
      </c>
      <c r="E575">
        <v>1094</v>
      </c>
      <c r="F575">
        <v>1091</v>
      </c>
      <c r="G575">
        <v>0.99729999999999996</v>
      </c>
      <c r="H575" t="s">
        <v>65</v>
      </c>
      <c r="I575" t="s">
        <v>1977</v>
      </c>
      <c r="K575">
        <v>780</v>
      </c>
      <c r="L575">
        <v>-0.28505957836846901</v>
      </c>
    </row>
    <row r="576" spans="1:12" x14ac:dyDescent="0.25">
      <c r="A576" s="55">
        <v>26620929500010</v>
      </c>
      <c r="B576" t="s">
        <v>2028</v>
      </c>
      <c r="C576" t="s">
        <v>2019</v>
      </c>
      <c r="D576" t="s">
        <v>2020</v>
      </c>
      <c r="E576">
        <v>6412</v>
      </c>
      <c r="F576">
        <v>664</v>
      </c>
      <c r="G576">
        <v>0.1036</v>
      </c>
      <c r="H576" t="s">
        <v>50</v>
      </c>
      <c r="I576" t="s">
        <v>1977</v>
      </c>
      <c r="K576">
        <v>3210</v>
      </c>
      <c r="L576">
        <v>3.8343373493975901</v>
      </c>
    </row>
    <row r="577" spans="1:12" x14ac:dyDescent="0.25">
      <c r="A577" s="55">
        <v>26620930300012</v>
      </c>
      <c r="B577" t="s">
        <v>2028</v>
      </c>
      <c r="C577" t="s">
        <v>2019</v>
      </c>
      <c r="D577" t="s">
        <v>2020</v>
      </c>
      <c r="E577">
        <v>2708</v>
      </c>
      <c r="F577">
        <v>3</v>
      </c>
      <c r="G577">
        <v>1.1000000000000001E-3</v>
      </c>
      <c r="H577" t="s">
        <v>2011</v>
      </c>
      <c r="I577" t="s">
        <v>1977</v>
      </c>
      <c r="K577">
        <v>1599</v>
      </c>
      <c r="L577">
        <v>532</v>
      </c>
    </row>
    <row r="578" spans="1:12" x14ac:dyDescent="0.25">
      <c r="A578" s="55">
        <v>26620932900017</v>
      </c>
      <c r="B578" t="s">
        <v>2028</v>
      </c>
      <c r="C578" t="s">
        <v>2019</v>
      </c>
      <c r="D578" t="s">
        <v>2020</v>
      </c>
      <c r="E578">
        <v>8491</v>
      </c>
      <c r="F578">
        <v>819</v>
      </c>
      <c r="G578">
        <v>9.6500000000000002E-2</v>
      </c>
      <c r="H578" t="s">
        <v>50</v>
      </c>
      <c r="I578" t="s">
        <v>1977</v>
      </c>
      <c r="J578" t="s">
        <v>9</v>
      </c>
      <c r="K578">
        <v>5460</v>
      </c>
      <c r="L578">
        <v>5.6666666666666696</v>
      </c>
    </row>
    <row r="579" spans="1:12" x14ac:dyDescent="0.25">
      <c r="A579" s="55">
        <v>26620933700010</v>
      </c>
      <c r="B579" t="s">
        <v>2028</v>
      </c>
      <c r="C579" t="s">
        <v>2019</v>
      </c>
      <c r="D579" t="s">
        <v>2020</v>
      </c>
      <c r="E579">
        <v>1947</v>
      </c>
      <c r="F579">
        <v>525</v>
      </c>
      <c r="G579">
        <v>0.26960000000000001</v>
      </c>
      <c r="H579" t="s">
        <v>50</v>
      </c>
      <c r="I579" t="s">
        <v>1977</v>
      </c>
      <c r="K579">
        <v>1002</v>
      </c>
      <c r="L579">
        <v>0.90857142857142903</v>
      </c>
    </row>
    <row r="580" spans="1:12" x14ac:dyDescent="0.25">
      <c r="A580" s="55">
        <v>26620938600017</v>
      </c>
      <c r="B580" t="s">
        <v>2028</v>
      </c>
      <c r="C580" t="s">
        <v>2019</v>
      </c>
      <c r="D580" t="s">
        <v>2020</v>
      </c>
      <c r="E580">
        <v>765</v>
      </c>
      <c r="F580">
        <v>735</v>
      </c>
      <c r="G580">
        <v>0.96079999999999999</v>
      </c>
      <c r="H580" t="s">
        <v>57</v>
      </c>
      <c r="K580">
        <v>481</v>
      </c>
      <c r="L580">
        <v>-0.34557823129251702</v>
      </c>
    </row>
    <row r="581" spans="1:12" x14ac:dyDescent="0.25">
      <c r="A581" s="55">
        <v>26620939400011</v>
      </c>
      <c r="B581" t="s">
        <v>2028</v>
      </c>
      <c r="C581" t="s">
        <v>2019</v>
      </c>
      <c r="D581" t="s">
        <v>2019</v>
      </c>
      <c r="E581">
        <v>1300</v>
      </c>
      <c r="F581">
        <v>1300</v>
      </c>
      <c r="G581">
        <v>1</v>
      </c>
      <c r="H581" t="s">
        <v>65</v>
      </c>
      <c r="I581" t="s">
        <v>1977</v>
      </c>
      <c r="K581">
        <v>771</v>
      </c>
      <c r="L581">
        <v>-0.406923076923077</v>
      </c>
    </row>
    <row r="582" spans="1:12" x14ac:dyDescent="0.25">
      <c r="A582" s="55">
        <v>26620940200012</v>
      </c>
      <c r="B582" t="s">
        <v>2028</v>
      </c>
      <c r="C582" t="s">
        <v>2019</v>
      </c>
      <c r="D582" t="s">
        <v>2019</v>
      </c>
      <c r="E582">
        <v>8566</v>
      </c>
      <c r="F582">
        <v>8565</v>
      </c>
      <c r="G582">
        <v>0.99990000000000001</v>
      </c>
      <c r="H582" t="s">
        <v>50</v>
      </c>
      <c r="I582" t="s">
        <v>1977</v>
      </c>
      <c r="J582" t="s">
        <v>9</v>
      </c>
      <c r="K582">
        <v>5152</v>
      </c>
      <c r="L582">
        <v>-0.39848219497956799</v>
      </c>
    </row>
    <row r="583" spans="1:12" x14ac:dyDescent="0.25">
      <c r="A583" s="55">
        <v>26620941000197</v>
      </c>
      <c r="B583" t="s">
        <v>2028</v>
      </c>
      <c r="C583" t="s">
        <v>2019</v>
      </c>
      <c r="D583" t="s">
        <v>2019</v>
      </c>
      <c r="E583">
        <v>4872</v>
      </c>
      <c r="F583">
        <v>4745</v>
      </c>
      <c r="G583">
        <v>0.97389999999999999</v>
      </c>
      <c r="H583" t="s">
        <v>38</v>
      </c>
      <c r="I583" t="s">
        <v>1977</v>
      </c>
      <c r="K583">
        <v>3735</v>
      </c>
      <c r="L583">
        <v>-0.21285563751317199</v>
      </c>
    </row>
    <row r="584" spans="1:12" x14ac:dyDescent="0.25">
      <c r="A584" s="55">
        <v>26620943600051</v>
      </c>
      <c r="B584" t="s">
        <v>2028</v>
      </c>
      <c r="C584" t="s">
        <v>2019</v>
      </c>
      <c r="D584" t="s">
        <v>2020</v>
      </c>
      <c r="E584">
        <v>1050</v>
      </c>
      <c r="F584">
        <v>238</v>
      </c>
      <c r="G584">
        <v>0.22670000000000001</v>
      </c>
      <c r="H584" t="s">
        <v>50</v>
      </c>
      <c r="K584">
        <v>488</v>
      </c>
      <c r="L584">
        <v>1.05042016806723</v>
      </c>
    </row>
    <row r="585" spans="1:12" x14ac:dyDescent="0.25">
      <c r="A585" s="55">
        <v>26620966700150</v>
      </c>
      <c r="B585" t="s">
        <v>2028</v>
      </c>
      <c r="C585" t="s">
        <v>2019</v>
      </c>
      <c r="D585" t="s">
        <v>2020</v>
      </c>
      <c r="E585">
        <v>4610</v>
      </c>
      <c r="F585">
        <v>618</v>
      </c>
      <c r="G585">
        <v>0.1341</v>
      </c>
      <c r="H585" t="s">
        <v>50</v>
      </c>
      <c r="I585" t="s">
        <v>1977</v>
      </c>
      <c r="K585">
        <v>2465</v>
      </c>
      <c r="L585">
        <v>2.9886731391585801</v>
      </c>
    </row>
    <row r="586" spans="1:12" x14ac:dyDescent="0.25">
      <c r="A586" s="55">
        <v>26620969100192</v>
      </c>
      <c r="B586" t="s">
        <v>2028</v>
      </c>
      <c r="C586" t="s">
        <v>2019</v>
      </c>
      <c r="D586" t="s">
        <v>2019</v>
      </c>
      <c r="E586">
        <v>4828</v>
      </c>
      <c r="F586">
        <v>4755</v>
      </c>
      <c r="G586">
        <v>0.9849</v>
      </c>
      <c r="H586" t="s">
        <v>57</v>
      </c>
      <c r="I586" t="s">
        <v>1977</v>
      </c>
      <c r="K586">
        <v>4031</v>
      </c>
      <c r="L586">
        <v>-0.15226077812828601</v>
      </c>
    </row>
    <row r="587" spans="1:12" x14ac:dyDescent="0.25">
      <c r="A587" s="55">
        <v>26630746100019</v>
      </c>
      <c r="B587" t="s">
        <v>2028</v>
      </c>
      <c r="C587" t="s">
        <v>2019</v>
      </c>
      <c r="D587" t="s">
        <v>2020</v>
      </c>
      <c r="E587">
        <v>19152</v>
      </c>
      <c r="F587">
        <v>17967</v>
      </c>
      <c r="G587">
        <v>0.93810000000000004</v>
      </c>
      <c r="H587" t="s">
        <v>2011</v>
      </c>
      <c r="I587" t="s">
        <v>1977</v>
      </c>
      <c r="J587" t="s">
        <v>9</v>
      </c>
      <c r="K587">
        <v>16681</v>
      </c>
      <c r="L587">
        <v>-7.1575666499693893E-2</v>
      </c>
    </row>
    <row r="588" spans="1:12" x14ac:dyDescent="0.25">
      <c r="A588" s="55">
        <v>26630778400014</v>
      </c>
      <c r="B588" t="s">
        <v>2028</v>
      </c>
      <c r="C588" t="s">
        <v>2019</v>
      </c>
      <c r="D588" t="s">
        <v>2019</v>
      </c>
      <c r="E588">
        <v>870</v>
      </c>
      <c r="F588">
        <v>869</v>
      </c>
      <c r="G588">
        <v>0.99890000000000001</v>
      </c>
      <c r="H588" t="s">
        <v>65</v>
      </c>
      <c r="I588" t="s">
        <v>1977</v>
      </c>
      <c r="K588">
        <v>801</v>
      </c>
      <c r="L588">
        <v>-7.8250863060989606E-2</v>
      </c>
    </row>
    <row r="589" spans="1:12" x14ac:dyDescent="0.25">
      <c r="A589" s="55">
        <v>26630781800010</v>
      </c>
      <c r="B589" t="s">
        <v>2028</v>
      </c>
      <c r="C589" t="s">
        <v>2019</v>
      </c>
      <c r="D589" t="s">
        <v>2019</v>
      </c>
      <c r="E589">
        <v>1142</v>
      </c>
      <c r="F589">
        <v>748</v>
      </c>
      <c r="G589">
        <v>0.65500000000000003</v>
      </c>
      <c r="H589" t="s">
        <v>2011</v>
      </c>
      <c r="K589">
        <v>515</v>
      </c>
      <c r="L589">
        <v>-0.31149732620320902</v>
      </c>
    </row>
    <row r="590" spans="1:12" x14ac:dyDescent="0.25">
      <c r="A590" s="55">
        <v>26630783400017</v>
      </c>
      <c r="B590" t="s">
        <v>2028</v>
      </c>
      <c r="C590" t="s">
        <v>2019</v>
      </c>
      <c r="D590" t="s">
        <v>2020</v>
      </c>
      <c r="E590">
        <v>1316</v>
      </c>
      <c r="F590">
        <v>0</v>
      </c>
      <c r="G590">
        <v>0</v>
      </c>
      <c r="H590" t="s">
        <v>38</v>
      </c>
      <c r="I590" t="s">
        <v>1977</v>
      </c>
      <c r="K590">
        <v>936</v>
      </c>
      <c r="L590">
        <v>936</v>
      </c>
    </row>
    <row r="591" spans="1:12" x14ac:dyDescent="0.25">
      <c r="A591" s="55">
        <v>26630784200010</v>
      </c>
      <c r="B591" t="s">
        <v>2028</v>
      </c>
      <c r="C591" t="s">
        <v>2019</v>
      </c>
      <c r="D591" t="s">
        <v>2020</v>
      </c>
      <c r="E591">
        <v>3139</v>
      </c>
      <c r="F591">
        <v>0</v>
      </c>
      <c r="G591">
        <v>0</v>
      </c>
      <c r="H591" t="s">
        <v>2011</v>
      </c>
      <c r="I591" t="s">
        <v>1977</v>
      </c>
      <c r="K591">
        <v>1821</v>
      </c>
      <c r="L591">
        <v>1821</v>
      </c>
    </row>
    <row r="592" spans="1:12" x14ac:dyDescent="0.25">
      <c r="A592" s="55">
        <v>26630785900071</v>
      </c>
      <c r="B592" t="s">
        <v>2028</v>
      </c>
      <c r="C592" t="s">
        <v>2019</v>
      </c>
      <c r="D592" t="s">
        <v>2020</v>
      </c>
      <c r="E592">
        <v>1965</v>
      </c>
      <c r="F592">
        <v>0</v>
      </c>
      <c r="G592">
        <v>0</v>
      </c>
      <c r="H592" t="s">
        <v>38</v>
      </c>
      <c r="I592" t="s">
        <v>1977</v>
      </c>
      <c r="K592">
        <v>1744</v>
      </c>
      <c r="L592">
        <v>1744</v>
      </c>
    </row>
    <row r="593" spans="1:12" x14ac:dyDescent="0.25">
      <c r="A593" s="55">
        <v>26630786700017</v>
      </c>
      <c r="B593" t="s">
        <v>2028</v>
      </c>
      <c r="C593" t="s">
        <v>2019</v>
      </c>
      <c r="D593" t="s">
        <v>2020</v>
      </c>
      <c r="E593">
        <v>2985</v>
      </c>
      <c r="F593">
        <v>1839</v>
      </c>
      <c r="G593">
        <v>0.61609999999999998</v>
      </c>
      <c r="H593" t="s">
        <v>38</v>
      </c>
      <c r="I593" t="s">
        <v>1977</v>
      </c>
      <c r="K593">
        <v>2068</v>
      </c>
      <c r="L593">
        <v>0.12452419793366</v>
      </c>
    </row>
    <row r="594" spans="1:12" x14ac:dyDescent="0.25">
      <c r="A594" s="55">
        <v>26630787500010</v>
      </c>
      <c r="B594" t="s">
        <v>2028</v>
      </c>
      <c r="C594" t="s">
        <v>2019</v>
      </c>
      <c r="D594" t="s">
        <v>2020</v>
      </c>
      <c r="E594">
        <v>1396</v>
      </c>
      <c r="F594">
        <v>1078</v>
      </c>
      <c r="G594">
        <v>0.7722</v>
      </c>
      <c r="H594" t="s">
        <v>2011</v>
      </c>
      <c r="K594">
        <v>541</v>
      </c>
      <c r="L594">
        <v>-0.49814471243042702</v>
      </c>
    </row>
    <row r="595" spans="1:12" x14ac:dyDescent="0.25">
      <c r="A595" s="55">
        <v>26640548900011</v>
      </c>
      <c r="B595" t="s">
        <v>2028</v>
      </c>
      <c r="C595" t="s">
        <v>2019</v>
      </c>
      <c r="D595" t="s">
        <v>2019</v>
      </c>
      <c r="E595">
        <v>2093</v>
      </c>
      <c r="F595">
        <v>2090</v>
      </c>
      <c r="G595">
        <v>0.99860000000000004</v>
      </c>
      <c r="H595" t="s">
        <v>38</v>
      </c>
      <c r="I595" t="s">
        <v>1977</v>
      </c>
      <c r="K595">
        <v>1457</v>
      </c>
      <c r="L595">
        <v>-0.30287081339712901</v>
      </c>
    </row>
    <row r="596" spans="1:12" x14ac:dyDescent="0.25">
      <c r="A596" s="55">
        <v>26640549700022</v>
      </c>
      <c r="B596" t="s">
        <v>2028</v>
      </c>
      <c r="C596" t="s">
        <v>2019</v>
      </c>
      <c r="D596" t="s">
        <v>2020</v>
      </c>
      <c r="E596">
        <v>2266</v>
      </c>
      <c r="F596">
        <v>3</v>
      </c>
      <c r="G596">
        <v>1.2999999999999999E-3</v>
      </c>
      <c r="H596" t="s">
        <v>38</v>
      </c>
      <c r="I596" t="s">
        <v>1977</v>
      </c>
      <c r="K596">
        <v>2085</v>
      </c>
      <c r="L596">
        <v>694</v>
      </c>
    </row>
    <row r="597" spans="1:12" x14ac:dyDescent="0.25">
      <c r="A597" s="55">
        <v>26640550500014</v>
      </c>
      <c r="B597" t="s">
        <v>2028</v>
      </c>
      <c r="C597" t="s">
        <v>2019</v>
      </c>
      <c r="D597" t="s">
        <v>2020</v>
      </c>
      <c r="E597">
        <v>1200</v>
      </c>
      <c r="F597">
        <v>171</v>
      </c>
      <c r="G597">
        <v>0.14249999999999999</v>
      </c>
      <c r="H597" t="s">
        <v>71</v>
      </c>
      <c r="K597">
        <v>509</v>
      </c>
      <c r="L597">
        <v>1.9766081871345</v>
      </c>
    </row>
    <row r="598" spans="1:12" x14ac:dyDescent="0.25">
      <c r="A598" s="55">
        <v>26640552100110</v>
      </c>
      <c r="B598" t="s">
        <v>2028</v>
      </c>
      <c r="C598" t="s">
        <v>2019</v>
      </c>
      <c r="D598" t="s">
        <v>2019</v>
      </c>
      <c r="E598">
        <v>8349</v>
      </c>
      <c r="F598">
        <v>512</v>
      </c>
      <c r="G598">
        <v>6.13E-2</v>
      </c>
      <c r="H598" t="s">
        <v>50</v>
      </c>
      <c r="I598" t="s">
        <v>1977</v>
      </c>
      <c r="J598" t="s">
        <v>9</v>
      </c>
      <c r="K598">
        <v>5611</v>
      </c>
      <c r="L598">
        <v>9.958984375</v>
      </c>
    </row>
    <row r="599" spans="1:12" x14ac:dyDescent="0.25">
      <c r="A599" s="55">
        <v>26640558800010</v>
      </c>
      <c r="B599" t="s">
        <v>2028</v>
      </c>
      <c r="C599" t="s">
        <v>2019</v>
      </c>
      <c r="D599" t="s">
        <v>2019</v>
      </c>
      <c r="E599">
        <v>1342</v>
      </c>
      <c r="F599">
        <v>1342</v>
      </c>
      <c r="G599">
        <v>1</v>
      </c>
      <c r="H599" t="s">
        <v>50</v>
      </c>
      <c r="K599">
        <v>616</v>
      </c>
      <c r="L599">
        <v>-0.54098360655737698</v>
      </c>
    </row>
    <row r="600" spans="1:12" x14ac:dyDescent="0.25">
      <c r="A600" s="55">
        <v>26640561200018</v>
      </c>
      <c r="B600" t="s">
        <v>2028</v>
      </c>
      <c r="C600" t="s">
        <v>2019</v>
      </c>
      <c r="D600" t="s">
        <v>2019</v>
      </c>
      <c r="E600">
        <v>3066</v>
      </c>
      <c r="F600">
        <v>3063</v>
      </c>
      <c r="G600">
        <v>0.999</v>
      </c>
      <c r="H600" t="s">
        <v>50</v>
      </c>
      <c r="I600" t="s">
        <v>1977</v>
      </c>
      <c r="K600">
        <v>1490</v>
      </c>
      <c r="L600">
        <v>-0.51354880835781902</v>
      </c>
    </row>
    <row r="601" spans="1:12" x14ac:dyDescent="0.25">
      <c r="A601" s="55">
        <v>26640567900017</v>
      </c>
      <c r="B601" t="s">
        <v>2028</v>
      </c>
      <c r="C601" t="s">
        <v>2019</v>
      </c>
      <c r="D601" t="s">
        <v>2019</v>
      </c>
      <c r="E601">
        <v>12102</v>
      </c>
      <c r="F601">
        <v>12100</v>
      </c>
      <c r="G601">
        <v>0.99980000000000002</v>
      </c>
      <c r="H601" t="s">
        <v>50</v>
      </c>
      <c r="I601" t="s">
        <v>1977</v>
      </c>
      <c r="J601" t="s">
        <v>9</v>
      </c>
      <c r="K601">
        <v>6288</v>
      </c>
      <c r="L601">
        <v>-0.48033057851239702</v>
      </c>
    </row>
    <row r="602" spans="1:12" x14ac:dyDescent="0.25">
      <c r="A602" s="55">
        <v>26650004000016</v>
      </c>
      <c r="B602" t="s">
        <v>2028</v>
      </c>
      <c r="C602" t="s">
        <v>2019</v>
      </c>
      <c r="D602" t="s">
        <v>2019</v>
      </c>
      <c r="E602">
        <v>900</v>
      </c>
      <c r="F602">
        <v>900</v>
      </c>
      <c r="G602">
        <v>1</v>
      </c>
      <c r="H602" t="s">
        <v>65</v>
      </c>
      <c r="K602">
        <v>512</v>
      </c>
      <c r="L602">
        <v>-0.431111111111111</v>
      </c>
    </row>
    <row r="603" spans="1:12" x14ac:dyDescent="0.25">
      <c r="A603" s="55">
        <v>26650005700010</v>
      </c>
      <c r="B603" t="s">
        <v>2028</v>
      </c>
      <c r="C603" t="s">
        <v>2019</v>
      </c>
      <c r="D603" t="s">
        <v>2019</v>
      </c>
      <c r="E603">
        <v>2306</v>
      </c>
      <c r="F603">
        <v>2303</v>
      </c>
      <c r="G603">
        <v>0.99870000000000003</v>
      </c>
      <c r="H603" t="s">
        <v>50</v>
      </c>
      <c r="I603" t="s">
        <v>1977</v>
      </c>
      <c r="K603">
        <v>1121</v>
      </c>
      <c r="L603">
        <v>-0.51324359531046504</v>
      </c>
    </row>
    <row r="604" spans="1:12" x14ac:dyDescent="0.25">
      <c r="A604" s="55">
        <v>26650009900012</v>
      </c>
      <c r="B604" t="s">
        <v>2028</v>
      </c>
      <c r="C604" t="s">
        <v>2019</v>
      </c>
      <c r="D604" t="s">
        <v>2019</v>
      </c>
      <c r="E604">
        <v>4830</v>
      </c>
      <c r="F604">
        <v>4826</v>
      </c>
      <c r="G604">
        <v>0.99919999999999998</v>
      </c>
      <c r="H604" t="s">
        <v>50</v>
      </c>
      <c r="I604" t="s">
        <v>1977</v>
      </c>
      <c r="K604">
        <v>2692</v>
      </c>
      <c r="L604">
        <v>-0.44218814753419</v>
      </c>
    </row>
    <row r="605" spans="1:12" x14ac:dyDescent="0.25">
      <c r="A605" s="55">
        <v>26650010700013</v>
      </c>
      <c r="B605" t="s">
        <v>2028</v>
      </c>
      <c r="C605" t="s">
        <v>2019</v>
      </c>
      <c r="D605" t="s">
        <v>2019</v>
      </c>
      <c r="E605">
        <v>3621</v>
      </c>
      <c r="F605">
        <v>3617</v>
      </c>
      <c r="G605">
        <v>0.99890000000000001</v>
      </c>
      <c r="H605" t="s">
        <v>50</v>
      </c>
      <c r="I605" t="s">
        <v>1977</v>
      </c>
      <c r="K605">
        <v>1960</v>
      </c>
      <c r="L605">
        <v>-0.458114459496821</v>
      </c>
    </row>
    <row r="606" spans="1:12" x14ac:dyDescent="0.25">
      <c r="A606" s="55">
        <v>26650018000010</v>
      </c>
      <c r="B606" t="s">
        <v>2028</v>
      </c>
      <c r="C606" t="s">
        <v>2019</v>
      </c>
      <c r="D606" t="s">
        <v>2019</v>
      </c>
      <c r="E606">
        <v>8460</v>
      </c>
      <c r="F606">
        <v>8458</v>
      </c>
      <c r="G606">
        <v>0.99980000000000002</v>
      </c>
      <c r="H606" t="s">
        <v>50</v>
      </c>
      <c r="I606" t="s">
        <v>1977</v>
      </c>
      <c r="J606" t="s">
        <v>9</v>
      </c>
      <c r="K606">
        <v>4617</v>
      </c>
      <c r="L606">
        <v>-0.45412627098604902</v>
      </c>
    </row>
    <row r="607" spans="1:12" x14ac:dyDescent="0.25">
      <c r="A607" s="55">
        <v>26660001400010</v>
      </c>
      <c r="B607" t="s">
        <v>2028</v>
      </c>
      <c r="C607" t="s">
        <v>2019</v>
      </c>
      <c r="D607" t="s">
        <v>2020</v>
      </c>
      <c r="E607">
        <v>1454</v>
      </c>
      <c r="F607">
        <v>0</v>
      </c>
      <c r="G607">
        <v>0</v>
      </c>
      <c r="H607" t="s">
        <v>38</v>
      </c>
      <c r="I607" t="s">
        <v>1977</v>
      </c>
      <c r="K607">
        <v>633</v>
      </c>
      <c r="L607">
        <v>633</v>
      </c>
    </row>
    <row r="608" spans="1:12" x14ac:dyDescent="0.25">
      <c r="A608" s="55">
        <v>26660002200013</v>
      </c>
      <c r="B608" t="s">
        <v>2028</v>
      </c>
      <c r="C608" t="s">
        <v>2019</v>
      </c>
      <c r="D608" t="s">
        <v>2019</v>
      </c>
      <c r="E608">
        <v>13899</v>
      </c>
      <c r="F608">
        <v>13899</v>
      </c>
      <c r="G608">
        <v>1</v>
      </c>
      <c r="H608" t="s">
        <v>50</v>
      </c>
      <c r="I608" t="s">
        <v>1977</v>
      </c>
      <c r="J608" t="s">
        <v>9</v>
      </c>
      <c r="K608">
        <v>7815</v>
      </c>
      <c r="L608">
        <v>-0.43772933304554301</v>
      </c>
    </row>
    <row r="609" spans="1:12" x14ac:dyDescent="0.25">
      <c r="A609" s="55">
        <v>26660007100010</v>
      </c>
      <c r="B609" t="s">
        <v>2028</v>
      </c>
      <c r="C609" t="s">
        <v>2019</v>
      </c>
      <c r="D609" t="s">
        <v>2019</v>
      </c>
      <c r="E609">
        <v>877</v>
      </c>
      <c r="F609">
        <v>856</v>
      </c>
      <c r="G609">
        <v>0.97609999999999997</v>
      </c>
      <c r="H609" t="s">
        <v>57</v>
      </c>
      <c r="K609">
        <v>504</v>
      </c>
      <c r="L609">
        <v>-0.41121495327102803</v>
      </c>
    </row>
    <row r="610" spans="1:12" x14ac:dyDescent="0.25">
      <c r="A610" s="55">
        <v>26670004600011</v>
      </c>
      <c r="B610" t="s">
        <v>2028</v>
      </c>
      <c r="C610" t="s">
        <v>2019</v>
      </c>
      <c r="D610" t="s">
        <v>2020</v>
      </c>
      <c r="E610">
        <v>2052</v>
      </c>
      <c r="F610">
        <v>1979</v>
      </c>
      <c r="G610">
        <v>0.96440000000000003</v>
      </c>
      <c r="H610" t="s">
        <v>38</v>
      </c>
      <c r="I610" t="s">
        <v>1977</v>
      </c>
      <c r="K610">
        <v>1171</v>
      </c>
      <c r="L610">
        <v>-0.40828701364325398</v>
      </c>
    </row>
    <row r="611" spans="1:12" x14ac:dyDescent="0.25">
      <c r="A611" s="55">
        <v>26670006100010</v>
      </c>
      <c r="B611" t="s">
        <v>2028</v>
      </c>
      <c r="C611" t="s">
        <v>2019</v>
      </c>
      <c r="D611" t="s">
        <v>2020</v>
      </c>
      <c r="E611">
        <v>837</v>
      </c>
      <c r="F611">
        <v>767</v>
      </c>
      <c r="G611">
        <v>0.91639999999999999</v>
      </c>
      <c r="H611" t="s">
        <v>38</v>
      </c>
      <c r="K611">
        <v>435</v>
      </c>
      <c r="L611">
        <v>-0.43285528031290699</v>
      </c>
    </row>
    <row r="612" spans="1:12" x14ac:dyDescent="0.25">
      <c r="A612" s="55">
        <v>26670010300010</v>
      </c>
      <c r="B612" t="s">
        <v>2028</v>
      </c>
      <c r="C612" t="s">
        <v>2019</v>
      </c>
      <c r="D612" t="s">
        <v>2020</v>
      </c>
      <c r="E612">
        <v>889</v>
      </c>
      <c r="F612">
        <v>191</v>
      </c>
      <c r="G612">
        <v>0.21479999999999999</v>
      </c>
      <c r="H612" t="s">
        <v>1504</v>
      </c>
      <c r="K612">
        <v>136</v>
      </c>
      <c r="L612">
        <v>-0.28795811518324599</v>
      </c>
    </row>
    <row r="613" spans="1:12" x14ac:dyDescent="0.25">
      <c r="A613" s="55">
        <v>26670011100013</v>
      </c>
      <c r="B613" t="s">
        <v>2028</v>
      </c>
      <c r="C613" t="s">
        <v>2019</v>
      </c>
      <c r="D613" t="s">
        <v>2020</v>
      </c>
      <c r="E613">
        <v>7103</v>
      </c>
      <c r="F613">
        <v>3478</v>
      </c>
      <c r="G613">
        <v>0.48970000000000002</v>
      </c>
      <c r="H613" t="s">
        <v>38</v>
      </c>
      <c r="I613" t="s">
        <v>1977</v>
      </c>
      <c r="K613">
        <v>4405</v>
      </c>
      <c r="L613">
        <v>0.266532489936745</v>
      </c>
    </row>
    <row r="614" spans="1:12" x14ac:dyDescent="0.25">
      <c r="A614" s="55">
        <v>26670015200017</v>
      </c>
      <c r="B614" t="s">
        <v>2028</v>
      </c>
      <c r="C614" t="s">
        <v>2019</v>
      </c>
      <c r="D614" t="s">
        <v>2020</v>
      </c>
      <c r="E614">
        <v>666</v>
      </c>
      <c r="F614">
        <v>609</v>
      </c>
      <c r="G614">
        <v>0.91439999999999999</v>
      </c>
      <c r="H614" t="s">
        <v>38</v>
      </c>
      <c r="K614">
        <v>324</v>
      </c>
      <c r="L614">
        <v>-0.467980295566502</v>
      </c>
    </row>
    <row r="615" spans="1:12" x14ac:dyDescent="0.25">
      <c r="A615" s="55">
        <v>26670019400019</v>
      </c>
      <c r="B615" t="s">
        <v>2028</v>
      </c>
      <c r="C615" t="s">
        <v>2019</v>
      </c>
      <c r="D615" t="s">
        <v>2020</v>
      </c>
      <c r="E615">
        <v>463</v>
      </c>
      <c r="F615">
        <v>3</v>
      </c>
      <c r="G615">
        <v>6.4999999999999997E-3</v>
      </c>
      <c r="H615" t="s">
        <v>38</v>
      </c>
      <c r="K615">
        <v>210</v>
      </c>
      <c r="L615">
        <v>69</v>
      </c>
    </row>
    <row r="616" spans="1:12" x14ac:dyDescent="0.25">
      <c r="A616" s="55">
        <v>26670022800015</v>
      </c>
      <c r="B616" t="s">
        <v>2028</v>
      </c>
      <c r="C616" t="s">
        <v>2019</v>
      </c>
      <c r="D616" t="s">
        <v>2020</v>
      </c>
      <c r="E616">
        <v>3134</v>
      </c>
      <c r="F616">
        <v>1970</v>
      </c>
      <c r="G616">
        <v>0.62860000000000005</v>
      </c>
      <c r="H616" t="s">
        <v>38</v>
      </c>
      <c r="I616" t="s">
        <v>1977</v>
      </c>
      <c r="K616">
        <v>2443</v>
      </c>
      <c r="L616">
        <v>0.24010152284264</v>
      </c>
    </row>
    <row r="617" spans="1:12" x14ac:dyDescent="0.25">
      <c r="A617" s="55">
        <v>26670031900012</v>
      </c>
      <c r="B617" t="s">
        <v>2028</v>
      </c>
      <c r="C617" t="s">
        <v>2019</v>
      </c>
      <c r="D617" t="s">
        <v>2020</v>
      </c>
      <c r="E617">
        <v>2595</v>
      </c>
      <c r="F617">
        <v>671</v>
      </c>
      <c r="G617">
        <v>0.2586</v>
      </c>
      <c r="H617" t="s">
        <v>1504</v>
      </c>
      <c r="I617" t="s">
        <v>1977</v>
      </c>
      <c r="K617">
        <v>1015</v>
      </c>
      <c r="L617">
        <v>0.51266766020864396</v>
      </c>
    </row>
    <row r="618" spans="1:12" x14ac:dyDescent="0.25">
      <c r="A618" s="55">
        <v>26670057400012</v>
      </c>
      <c r="B618" t="s">
        <v>2028</v>
      </c>
      <c r="C618" t="s">
        <v>2019</v>
      </c>
      <c r="D618" t="s">
        <v>2020</v>
      </c>
      <c r="E618">
        <v>34870</v>
      </c>
      <c r="F618">
        <v>1147</v>
      </c>
      <c r="G618">
        <v>3.2899999999999999E-2</v>
      </c>
      <c r="H618" t="s">
        <v>1504</v>
      </c>
      <c r="I618" t="s">
        <v>1977</v>
      </c>
      <c r="J618" t="s">
        <v>9</v>
      </c>
      <c r="K618">
        <v>21706</v>
      </c>
      <c r="L618">
        <v>17.924149956408002</v>
      </c>
    </row>
    <row r="619" spans="1:12" x14ac:dyDescent="0.25">
      <c r="A619" s="55">
        <v>26670058200015</v>
      </c>
      <c r="B619" t="s">
        <v>2028</v>
      </c>
      <c r="C619" t="s">
        <v>2019</v>
      </c>
      <c r="D619" t="s">
        <v>2020</v>
      </c>
      <c r="E619">
        <v>2847</v>
      </c>
      <c r="F619">
        <v>1689</v>
      </c>
      <c r="G619">
        <v>0.59330000000000005</v>
      </c>
      <c r="H619" t="s">
        <v>38</v>
      </c>
      <c r="I619" t="s">
        <v>1977</v>
      </c>
      <c r="K619">
        <v>1651</v>
      </c>
      <c r="L619">
        <v>-2.2498519834221499E-2</v>
      </c>
    </row>
    <row r="620" spans="1:12" x14ac:dyDescent="0.25">
      <c r="A620" s="55">
        <v>26670602700015</v>
      </c>
      <c r="B620" t="s">
        <v>2028</v>
      </c>
      <c r="C620" t="s">
        <v>2019</v>
      </c>
      <c r="D620" t="s">
        <v>2020</v>
      </c>
      <c r="E620">
        <v>3514</v>
      </c>
      <c r="F620">
        <v>681</v>
      </c>
      <c r="G620">
        <v>0.1938</v>
      </c>
      <c r="H620" t="s">
        <v>1504</v>
      </c>
      <c r="I620" t="s">
        <v>1977</v>
      </c>
      <c r="K620">
        <v>1145</v>
      </c>
      <c r="L620">
        <v>0.68135095447870797</v>
      </c>
    </row>
    <row r="621" spans="1:12" x14ac:dyDescent="0.25">
      <c r="A621" s="55">
        <v>26680003600102</v>
      </c>
      <c r="B621" t="s">
        <v>2028</v>
      </c>
      <c r="C621" t="s">
        <v>2019</v>
      </c>
      <c r="D621" t="s">
        <v>2020</v>
      </c>
      <c r="E621">
        <v>2254</v>
      </c>
      <c r="F621">
        <v>501</v>
      </c>
      <c r="G621">
        <v>0.2223</v>
      </c>
      <c r="H621" t="s">
        <v>1504</v>
      </c>
      <c r="I621" t="s">
        <v>1977</v>
      </c>
      <c r="K621">
        <v>424</v>
      </c>
      <c r="L621">
        <v>-0.15369261477045901</v>
      </c>
    </row>
    <row r="622" spans="1:12" x14ac:dyDescent="0.25">
      <c r="A622" s="55">
        <v>26680005100010</v>
      </c>
      <c r="B622" t="s">
        <v>2028</v>
      </c>
      <c r="C622" t="s">
        <v>2019</v>
      </c>
      <c r="D622" t="s">
        <v>2020</v>
      </c>
      <c r="E622">
        <v>700</v>
      </c>
      <c r="F622">
        <v>0</v>
      </c>
      <c r="G622">
        <v>0</v>
      </c>
      <c r="H622" t="s">
        <v>38</v>
      </c>
      <c r="K622">
        <v>427</v>
      </c>
      <c r="L622">
        <v>427</v>
      </c>
    </row>
    <row r="623" spans="1:12" x14ac:dyDescent="0.25">
      <c r="A623" s="55">
        <v>26680006900012</v>
      </c>
      <c r="B623" t="s">
        <v>2028</v>
      </c>
      <c r="C623" t="s">
        <v>2019</v>
      </c>
      <c r="D623" t="s">
        <v>2020</v>
      </c>
      <c r="E623">
        <v>732</v>
      </c>
      <c r="F623">
        <v>714</v>
      </c>
      <c r="G623">
        <v>0.97540000000000004</v>
      </c>
      <c r="H623" t="s">
        <v>38</v>
      </c>
      <c r="K623">
        <v>380</v>
      </c>
      <c r="L623">
        <v>-0.46778711484593799</v>
      </c>
    </row>
    <row r="624" spans="1:12" x14ac:dyDescent="0.25">
      <c r="A624" s="55">
        <v>26680019200012</v>
      </c>
      <c r="B624" t="s">
        <v>2028</v>
      </c>
      <c r="C624" t="s">
        <v>2019</v>
      </c>
      <c r="D624" t="s">
        <v>2020</v>
      </c>
      <c r="E624">
        <v>2095</v>
      </c>
      <c r="F624">
        <v>912</v>
      </c>
      <c r="G624">
        <v>0.43530000000000002</v>
      </c>
      <c r="H624" t="s">
        <v>38</v>
      </c>
      <c r="I624" t="s">
        <v>1977</v>
      </c>
      <c r="K624">
        <v>954</v>
      </c>
      <c r="L624">
        <v>4.6052631578947303E-2</v>
      </c>
    </row>
    <row r="625" spans="1:12" x14ac:dyDescent="0.25">
      <c r="A625" s="55">
        <v>26680031700015</v>
      </c>
      <c r="B625" t="s">
        <v>2028</v>
      </c>
      <c r="C625" t="s">
        <v>2019</v>
      </c>
      <c r="D625" t="s">
        <v>2019</v>
      </c>
      <c r="E625">
        <v>759</v>
      </c>
      <c r="F625">
        <v>714</v>
      </c>
      <c r="G625">
        <v>0.94069999999999998</v>
      </c>
      <c r="H625" t="s">
        <v>57</v>
      </c>
      <c r="K625">
        <v>404</v>
      </c>
      <c r="L625">
        <v>-0.43417366946778702</v>
      </c>
    </row>
    <row r="626" spans="1:12" x14ac:dyDescent="0.25">
      <c r="A626" s="55">
        <v>26680037400016</v>
      </c>
      <c r="B626" t="s">
        <v>2028</v>
      </c>
      <c r="C626" t="s">
        <v>2019</v>
      </c>
      <c r="D626" t="s">
        <v>2020</v>
      </c>
      <c r="E626">
        <v>1127</v>
      </c>
      <c r="F626">
        <v>542</v>
      </c>
      <c r="G626">
        <v>0.48089999999999999</v>
      </c>
      <c r="H626" t="s">
        <v>38</v>
      </c>
      <c r="K626">
        <v>564</v>
      </c>
      <c r="L626">
        <v>4.05904059040589E-2</v>
      </c>
    </row>
    <row r="627" spans="1:12" x14ac:dyDescent="0.25">
      <c r="A627" s="55">
        <v>26680090300012</v>
      </c>
      <c r="B627" t="s">
        <v>2028</v>
      </c>
      <c r="C627" t="s">
        <v>2019</v>
      </c>
      <c r="D627" t="s">
        <v>2020</v>
      </c>
      <c r="E627">
        <v>11750</v>
      </c>
      <c r="F627">
        <v>0</v>
      </c>
      <c r="G627">
        <v>0</v>
      </c>
      <c r="H627" t="s">
        <v>38</v>
      </c>
      <c r="I627" t="s">
        <v>1977</v>
      </c>
      <c r="J627" t="s">
        <v>9</v>
      </c>
      <c r="K627">
        <v>6675</v>
      </c>
      <c r="L627">
        <v>6675</v>
      </c>
    </row>
    <row r="628" spans="1:12" x14ac:dyDescent="0.25">
      <c r="A628" s="55">
        <v>26680097800014</v>
      </c>
      <c r="B628" t="s">
        <v>2028</v>
      </c>
      <c r="C628" t="s">
        <v>2019</v>
      </c>
      <c r="D628" t="s">
        <v>2020</v>
      </c>
      <c r="E628">
        <v>301</v>
      </c>
      <c r="F628">
        <v>3</v>
      </c>
      <c r="G628">
        <v>0.01</v>
      </c>
      <c r="H628" t="s">
        <v>38</v>
      </c>
      <c r="K628">
        <v>184</v>
      </c>
      <c r="L628">
        <v>60.3333333333333</v>
      </c>
    </row>
    <row r="629" spans="1:12" x14ac:dyDescent="0.25">
      <c r="A629" s="55">
        <v>26680200800018</v>
      </c>
      <c r="B629" t="s">
        <v>2028</v>
      </c>
      <c r="C629" t="s">
        <v>2019</v>
      </c>
      <c r="D629" t="s">
        <v>2020</v>
      </c>
      <c r="E629">
        <v>1195</v>
      </c>
      <c r="F629">
        <v>350</v>
      </c>
      <c r="G629">
        <v>0.29289999999999999</v>
      </c>
      <c r="H629" t="s">
        <v>50</v>
      </c>
      <c r="K629">
        <v>453</v>
      </c>
      <c r="L629">
        <v>0.29428571428571398</v>
      </c>
    </row>
    <row r="630" spans="1:12" x14ac:dyDescent="0.25">
      <c r="A630" s="55">
        <v>26690001800018</v>
      </c>
      <c r="B630" t="s">
        <v>2028</v>
      </c>
      <c r="C630" t="s">
        <v>2019</v>
      </c>
      <c r="D630" t="s">
        <v>2019</v>
      </c>
      <c r="E630">
        <v>2972</v>
      </c>
      <c r="F630">
        <v>2971</v>
      </c>
      <c r="G630">
        <v>0.99970000000000003</v>
      </c>
      <c r="H630" t="s">
        <v>50</v>
      </c>
      <c r="I630" t="s">
        <v>1977</v>
      </c>
      <c r="K630">
        <v>1539</v>
      </c>
      <c r="L630">
        <v>-0.48199259508582998</v>
      </c>
    </row>
    <row r="631" spans="1:12" x14ac:dyDescent="0.25">
      <c r="A631" s="55">
        <v>26690004200018</v>
      </c>
      <c r="B631" t="s">
        <v>2028</v>
      </c>
      <c r="C631" t="s">
        <v>2019</v>
      </c>
      <c r="D631" t="s">
        <v>2020</v>
      </c>
      <c r="E631">
        <v>748</v>
      </c>
      <c r="F631">
        <v>66</v>
      </c>
      <c r="G631">
        <v>8.8200000000000001E-2</v>
      </c>
      <c r="H631" t="s">
        <v>65</v>
      </c>
      <c r="K631">
        <v>466</v>
      </c>
      <c r="L631">
        <v>6.0606060606060597</v>
      </c>
    </row>
    <row r="632" spans="1:12" x14ac:dyDescent="0.25">
      <c r="A632" s="55">
        <v>26690005900012</v>
      </c>
      <c r="B632" t="s">
        <v>2028</v>
      </c>
      <c r="C632" t="s">
        <v>2019</v>
      </c>
      <c r="D632" t="s">
        <v>2020</v>
      </c>
      <c r="E632">
        <v>1269</v>
      </c>
      <c r="F632">
        <v>61</v>
      </c>
      <c r="G632">
        <v>4.8099999999999997E-2</v>
      </c>
      <c r="H632" t="s">
        <v>65</v>
      </c>
      <c r="K632">
        <v>848</v>
      </c>
      <c r="L632">
        <v>12.9016393442623</v>
      </c>
    </row>
    <row r="633" spans="1:12" x14ac:dyDescent="0.25">
      <c r="A633" s="55">
        <v>26690008300012</v>
      </c>
      <c r="B633" t="s">
        <v>2028</v>
      </c>
      <c r="C633" t="s">
        <v>2019</v>
      </c>
      <c r="D633" t="s">
        <v>2019</v>
      </c>
      <c r="E633">
        <v>6325</v>
      </c>
      <c r="F633">
        <v>6325</v>
      </c>
      <c r="G633">
        <v>1</v>
      </c>
      <c r="H633" t="s">
        <v>50</v>
      </c>
      <c r="I633" t="s">
        <v>1977</v>
      </c>
      <c r="K633">
        <v>2320</v>
      </c>
      <c r="L633">
        <v>-0.63320158102766799</v>
      </c>
    </row>
    <row r="634" spans="1:12" x14ac:dyDescent="0.25">
      <c r="A634" s="55">
        <v>26690009100064</v>
      </c>
      <c r="B634" t="s">
        <v>2028</v>
      </c>
      <c r="C634" t="s">
        <v>2019</v>
      </c>
      <c r="D634" t="s">
        <v>2020</v>
      </c>
      <c r="E634">
        <v>770</v>
      </c>
      <c r="F634">
        <v>767</v>
      </c>
      <c r="G634">
        <v>0.99609999999999999</v>
      </c>
      <c r="H634" t="s">
        <v>65</v>
      </c>
      <c r="K634">
        <v>290</v>
      </c>
      <c r="L634">
        <v>-0.62190352020860495</v>
      </c>
    </row>
    <row r="635" spans="1:12" x14ac:dyDescent="0.25">
      <c r="A635" s="55">
        <v>26690013300015</v>
      </c>
      <c r="B635" t="s">
        <v>2028</v>
      </c>
      <c r="C635" t="s">
        <v>2019</v>
      </c>
      <c r="D635" t="s">
        <v>2019</v>
      </c>
      <c r="E635">
        <v>1841</v>
      </c>
      <c r="F635">
        <v>1770</v>
      </c>
      <c r="G635">
        <v>0.96140000000000003</v>
      </c>
      <c r="H635" t="s">
        <v>57</v>
      </c>
      <c r="I635" t="s">
        <v>1977</v>
      </c>
      <c r="K635">
        <v>1049</v>
      </c>
      <c r="L635">
        <v>-0.40734463276836202</v>
      </c>
    </row>
    <row r="636" spans="1:12" x14ac:dyDescent="0.25">
      <c r="A636" s="55">
        <v>26690014100018</v>
      </c>
      <c r="B636" t="s">
        <v>2028</v>
      </c>
      <c r="C636" t="s">
        <v>2019</v>
      </c>
      <c r="D636" t="s">
        <v>2019</v>
      </c>
      <c r="E636">
        <v>1257</v>
      </c>
      <c r="F636">
        <v>1107</v>
      </c>
      <c r="G636">
        <v>0.88070000000000004</v>
      </c>
      <c r="H636" t="s">
        <v>71</v>
      </c>
      <c r="K636">
        <v>679</v>
      </c>
      <c r="L636">
        <v>-0.38663053297199601</v>
      </c>
    </row>
    <row r="637" spans="1:12" x14ac:dyDescent="0.25">
      <c r="A637" s="55">
        <v>26690018200087</v>
      </c>
      <c r="B637" t="s">
        <v>2028</v>
      </c>
      <c r="C637" t="s">
        <v>2019</v>
      </c>
      <c r="D637" t="s">
        <v>2020</v>
      </c>
      <c r="E637">
        <v>859</v>
      </c>
      <c r="F637">
        <v>125</v>
      </c>
      <c r="G637">
        <v>0.14549999999999999</v>
      </c>
      <c r="H637" t="s">
        <v>71</v>
      </c>
      <c r="K637">
        <v>524</v>
      </c>
      <c r="L637">
        <v>3.1920000000000002</v>
      </c>
    </row>
    <row r="638" spans="1:12" x14ac:dyDescent="0.25">
      <c r="A638" s="55">
        <v>26690019000015</v>
      </c>
      <c r="B638" t="s">
        <v>2028</v>
      </c>
      <c r="C638" t="s">
        <v>2019</v>
      </c>
      <c r="D638" t="s">
        <v>2019</v>
      </c>
      <c r="E638">
        <v>2635</v>
      </c>
      <c r="F638">
        <v>2635</v>
      </c>
      <c r="G638">
        <v>1</v>
      </c>
      <c r="H638" t="s">
        <v>50</v>
      </c>
      <c r="I638" t="s">
        <v>1977</v>
      </c>
      <c r="K638">
        <v>1008</v>
      </c>
      <c r="L638">
        <v>-0.61745730550284605</v>
      </c>
    </row>
    <row r="639" spans="1:12" x14ac:dyDescent="0.25">
      <c r="A639" s="55">
        <v>26690020800015</v>
      </c>
      <c r="B639" t="s">
        <v>2028</v>
      </c>
      <c r="C639" t="s">
        <v>2019</v>
      </c>
      <c r="D639" t="s">
        <v>2019</v>
      </c>
      <c r="E639">
        <v>1607</v>
      </c>
      <c r="F639">
        <v>1293</v>
      </c>
      <c r="G639">
        <v>0.80459999999999998</v>
      </c>
      <c r="H639" t="s">
        <v>71</v>
      </c>
      <c r="K639">
        <v>508</v>
      </c>
      <c r="L639">
        <v>-0.60711523588553795</v>
      </c>
    </row>
    <row r="640" spans="1:12" x14ac:dyDescent="0.25">
      <c r="A640" s="55">
        <v>26690021600018</v>
      </c>
      <c r="B640" t="s">
        <v>2028</v>
      </c>
      <c r="C640" t="s">
        <v>2019</v>
      </c>
      <c r="D640" t="s">
        <v>2019</v>
      </c>
      <c r="E640">
        <v>1111</v>
      </c>
      <c r="F640">
        <v>853</v>
      </c>
      <c r="G640">
        <v>0.76780000000000004</v>
      </c>
      <c r="H640" t="s">
        <v>71</v>
      </c>
      <c r="K640">
        <v>624</v>
      </c>
      <c r="L640">
        <v>-0.26846424384525203</v>
      </c>
    </row>
    <row r="641" spans="1:12" x14ac:dyDescent="0.25">
      <c r="A641" s="55">
        <v>26690022400012</v>
      </c>
      <c r="B641" t="s">
        <v>2028</v>
      </c>
      <c r="C641" t="s">
        <v>2019</v>
      </c>
      <c r="D641" t="s">
        <v>2019</v>
      </c>
      <c r="E641">
        <v>1318</v>
      </c>
      <c r="F641">
        <v>1001</v>
      </c>
      <c r="G641">
        <v>0.75949999999999995</v>
      </c>
      <c r="H641" t="s">
        <v>71</v>
      </c>
      <c r="K641">
        <v>648</v>
      </c>
      <c r="L641">
        <v>-0.35264735264735297</v>
      </c>
    </row>
    <row r="642" spans="1:12" x14ac:dyDescent="0.25">
      <c r="A642" s="55">
        <v>26690023200080</v>
      </c>
      <c r="B642" t="s">
        <v>2028</v>
      </c>
      <c r="C642" t="s">
        <v>2019</v>
      </c>
      <c r="D642" t="s">
        <v>2019</v>
      </c>
      <c r="E642">
        <v>2521</v>
      </c>
      <c r="F642">
        <v>655</v>
      </c>
      <c r="G642">
        <v>0.25979999999999998</v>
      </c>
      <c r="H642" t="s">
        <v>50</v>
      </c>
      <c r="I642" t="s">
        <v>1977</v>
      </c>
      <c r="K642">
        <v>862</v>
      </c>
      <c r="L642">
        <v>0.31603053435114498</v>
      </c>
    </row>
    <row r="643" spans="1:12" x14ac:dyDescent="0.25">
      <c r="A643" s="55">
        <v>26690025700046</v>
      </c>
      <c r="B643" t="s">
        <v>2028</v>
      </c>
      <c r="C643" t="s">
        <v>2019</v>
      </c>
      <c r="D643" t="s">
        <v>2020</v>
      </c>
      <c r="E643">
        <v>5934</v>
      </c>
      <c r="F643">
        <v>654</v>
      </c>
      <c r="G643">
        <v>0.11020000000000001</v>
      </c>
      <c r="H643" t="s">
        <v>50</v>
      </c>
      <c r="I643" t="s">
        <v>1977</v>
      </c>
      <c r="J643" t="s">
        <v>9</v>
      </c>
      <c r="K643">
        <v>4890</v>
      </c>
      <c r="L643">
        <v>6.4770642201834896</v>
      </c>
    </row>
    <row r="644" spans="1:12" x14ac:dyDescent="0.25">
      <c r="A644" s="55">
        <v>26690027300019</v>
      </c>
      <c r="B644" t="s">
        <v>2028</v>
      </c>
      <c r="C644" t="s">
        <v>2019</v>
      </c>
      <c r="D644" t="s">
        <v>2019</v>
      </c>
      <c r="E644">
        <v>58813</v>
      </c>
      <c r="F644">
        <v>57315</v>
      </c>
      <c r="G644">
        <v>0.97450000000000003</v>
      </c>
      <c r="H644" t="s">
        <v>1570</v>
      </c>
      <c r="I644" t="s">
        <v>1977</v>
      </c>
      <c r="J644" t="s">
        <v>9</v>
      </c>
      <c r="K644">
        <v>32667</v>
      </c>
      <c r="L644">
        <v>-0.43004449097094999</v>
      </c>
    </row>
    <row r="645" spans="1:12" x14ac:dyDescent="0.25">
      <c r="A645" s="55">
        <v>26700002400013</v>
      </c>
      <c r="B645" t="s">
        <v>2028</v>
      </c>
      <c r="C645" t="s">
        <v>2019</v>
      </c>
      <c r="D645" t="s">
        <v>2020</v>
      </c>
      <c r="E645">
        <v>2023</v>
      </c>
      <c r="F645">
        <v>1554</v>
      </c>
      <c r="G645">
        <v>0.76819999999999999</v>
      </c>
      <c r="H645" t="s">
        <v>38</v>
      </c>
      <c r="I645" t="s">
        <v>1977</v>
      </c>
      <c r="K645">
        <v>1188</v>
      </c>
      <c r="L645">
        <v>-0.235521235521235</v>
      </c>
    </row>
    <row r="646" spans="1:12" x14ac:dyDescent="0.25">
      <c r="A646" s="55">
        <v>26700661700109</v>
      </c>
      <c r="B646" t="s">
        <v>2028</v>
      </c>
      <c r="C646" t="s">
        <v>2019</v>
      </c>
      <c r="D646" t="s">
        <v>2019</v>
      </c>
      <c r="E646">
        <v>7770</v>
      </c>
      <c r="F646">
        <v>7712</v>
      </c>
      <c r="G646">
        <v>0.99250000000000005</v>
      </c>
      <c r="H646" t="s">
        <v>38</v>
      </c>
      <c r="I646" t="s">
        <v>1977</v>
      </c>
      <c r="J646" t="s">
        <v>9</v>
      </c>
      <c r="K646">
        <v>5925</v>
      </c>
      <c r="L646">
        <v>-0.23171680497925301</v>
      </c>
    </row>
    <row r="647" spans="1:12" x14ac:dyDescent="0.25">
      <c r="A647" s="55">
        <v>26710001400062</v>
      </c>
      <c r="B647" t="s">
        <v>2028</v>
      </c>
      <c r="C647" t="s">
        <v>2019</v>
      </c>
      <c r="D647" t="s">
        <v>2019</v>
      </c>
      <c r="E647">
        <v>1906</v>
      </c>
      <c r="F647">
        <v>1906</v>
      </c>
      <c r="G647">
        <v>1</v>
      </c>
      <c r="H647" t="s">
        <v>65</v>
      </c>
      <c r="I647" t="s">
        <v>1977</v>
      </c>
      <c r="K647">
        <v>1006</v>
      </c>
      <c r="L647">
        <v>-0.47219307450157399</v>
      </c>
    </row>
    <row r="648" spans="1:12" x14ac:dyDescent="0.25">
      <c r="A648" s="55">
        <v>26710004800011</v>
      </c>
      <c r="B648" t="s">
        <v>2028</v>
      </c>
      <c r="C648" t="s">
        <v>2019</v>
      </c>
      <c r="D648" t="s">
        <v>2019</v>
      </c>
      <c r="E648">
        <v>1226</v>
      </c>
      <c r="F648">
        <v>1163</v>
      </c>
      <c r="G648">
        <v>0.9486</v>
      </c>
      <c r="H648" t="s">
        <v>65</v>
      </c>
      <c r="K648">
        <v>727</v>
      </c>
      <c r="L648">
        <v>-0.37489251934651802</v>
      </c>
    </row>
    <row r="649" spans="1:12" x14ac:dyDescent="0.25">
      <c r="A649" s="55">
        <v>26710006300010</v>
      </c>
      <c r="B649" t="s">
        <v>2028</v>
      </c>
      <c r="C649" t="s">
        <v>2019</v>
      </c>
      <c r="D649" t="s">
        <v>2020</v>
      </c>
      <c r="E649">
        <v>351</v>
      </c>
      <c r="F649">
        <v>4</v>
      </c>
      <c r="G649">
        <v>1.14E-2</v>
      </c>
      <c r="H649" t="s">
        <v>38</v>
      </c>
      <c r="K649">
        <v>522</v>
      </c>
      <c r="L649">
        <v>129.5</v>
      </c>
    </row>
    <row r="650" spans="1:12" x14ac:dyDescent="0.25">
      <c r="A650" s="55">
        <v>26710009700018</v>
      </c>
      <c r="B650" t="s">
        <v>2028</v>
      </c>
      <c r="C650" t="s">
        <v>2019</v>
      </c>
      <c r="D650" t="s">
        <v>2020</v>
      </c>
      <c r="E650">
        <v>1005</v>
      </c>
      <c r="F650">
        <v>0</v>
      </c>
      <c r="G650">
        <v>0</v>
      </c>
      <c r="H650" t="s">
        <v>2011</v>
      </c>
      <c r="K650">
        <v>430</v>
      </c>
      <c r="L650">
        <v>430</v>
      </c>
    </row>
    <row r="651" spans="1:12" x14ac:dyDescent="0.25">
      <c r="A651" s="55">
        <v>26710013900018</v>
      </c>
      <c r="B651" t="s">
        <v>2028</v>
      </c>
      <c r="C651" t="s">
        <v>2019</v>
      </c>
      <c r="D651" t="s">
        <v>2020</v>
      </c>
      <c r="E651">
        <v>658</v>
      </c>
      <c r="F651">
        <v>657</v>
      </c>
      <c r="G651">
        <v>0.99850000000000005</v>
      </c>
      <c r="H651" t="s">
        <v>65</v>
      </c>
      <c r="K651">
        <v>217</v>
      </c>
      <c r="L651">
        <v>-0.66971080669710803</v>
      </c>
    </row>
    <row r="652" spans="1:12" x14ac:dyDescent="0.25">
      <c r="A652" s="55">
        <v>26710014700011</v>
      </c>
      <c r="B652" t="s">
        <v>2028</v>
      </c>
      <c r="C652" t="s">
        <v>2019</v>
      </c>
      <c r="D652" t="s">
        <v>2019</v>
      </c>
      <c r="E652">
        <v>1312</v>
      </c>
      <c r="F652">
        <v>1271</v>
      </c>
      <c r="G652">
        <v>0.96879999999999999</v>
      </c>
      <c r="H652" t="s">
        <v>57</v>
      </c>
      <c r="K652">
        <v>662</v>
      </c>
      <c r="L652">
        <v>-0.47915027537372101</v>
      </c>
    </row>
    <row r="653" spans="1:12" x14ac:dyDescent="0.25">
      <c r="A653" s="55">
        <v>26710023800018</v>
      </c>
      <c r="B653" t="s">
        <v>2028</v>
      </c>
      <c r="C653" t="s">
        <v>2019</v>
      </c>
      <c r="D653" t="s">
        <v>2020</v>
      </c>
      <c r="E653">
        <v>546</v>
      </c>
      <c r="F653">
        <v>19</v>
      </c>
      <c r="G653">
        <v>3.4799999999999998E-2</v>
      </c>
      <c r="H653" t="s">
        <v>38</v>
      </c>
      <c r="K653">
        <v>907</v>
      </c>
      <c r="L653">
        <v>46.7368421052632</v>
      </c>
    </row>
    <row r="654" spans="1:12" x14ac:dyDescent="0.25">
      <c r="A654" s="55">
        <v>26710025300017</v>
      </c>
      <c r="B654" t="s">
        <v>2028</v>
      </c>
      <c r="C654" t="s">
        <v>2019</v>
      </c>
      <c r="D654" t="s">
        <v>2020</v>
      </c>
      <c r="E654">
        <v>1351</v>
      </c>
      <c r="F654">
        <v>1129</v>
      </c>
      <c r="G654">
        <v>0.8357</v>
      </c>
      <c r="H654" t="s">
        <v>38</v>
      </c>
      <c r="K654">
        <v>809</v>
      </c>
      <c r="L654">
        <v>-0.283436669619132</v>
      </c>
    </row>
    <row r="655" spans="1:12" x14ac:dyDescent="0.25">
      <c r="A655" s="55">
        <v>26710028700015</v>
      </c>
      <c r="B655" t="s">
        <v>2028</v>
      </c>
      <c r="C655" t="s">
        <v>2019</v>
      </c>
      <c r="D655" t="s">
        <v>2020</v>
      </c>
      <c r="E655">
        <v>8275</v>
      </c>
      <c r="F655">
        <v>8025</v>
      </c>
      <c r="G655">
        <v>0.9698</v>
      </c>
      <c r="H655" t="s">
        <v>38</v>
      </c>
      <c r="I655" t="s">
        <v>1977</v>
      </c>
      <c r="J655" t="s">
        <v>9</v>
      </c>
      <c r="K655">
        <v>5056</v>
      </c>
      <c r="L655">
        <v>-0.36996884735202501</v>
      </c>
    </row>
    <row r="656" spans="1:12" x14ac:dyDescent="0.25">
      <c r="A656" s="55">
        <v>26710030300010</v>
      </c>
      <c r="B656" t="s">
        <v>2028</v>
      </c>
      <c r="C656" t="s">
        <v>2019</v>
      </c>
      <c r="D656" t="s">
        <v>2019</v>
      </c>
      <c r="E656">
        <v>29</v>
      </c>
      <c r="F656">
        <v>27</v>
      </c>
      <c r="G656">
        <v>0.93100000000000005</v>
      </c>
      <c r="H656" t="s">
        <v>71</v>
      </c>
      <c r="K656">
        <v>84</v>
      </c>
      <c r="L656">
        <v>2.1111111111111098</v>
      </c>
    </row>
    <row r="657" spans="1:12" x14ac:dyDescent="0.25">
      <c r="A657" s="55">
        <v>26710033700109</v>
      </c>
      <c r="B657" t="s">
        <v>2028</v>
      </c>
      <c r="C657" t="s">
        <v>2019</v>
      </c>
      <c r="D657" t="s">
        <v>2019</v>
      </c>
      <c r="E657">
        <v>4673</v>
      </c>
      <c r="F657">
        <v>2233</v>
      </c>
      <c r="G657">
        <v>0.47789999999999999</v>
      </c>
      <c r="H657" t="s">
        <v>2011</v>
      </c>
      <c r="I657" t="s">
        <v>1977</v>
      </c>
      <c r="K657">
        <v>2309</v>
      </c>
      <c r="L657">
        <v>3.4034930586654702E-2</v>
      </c>
    </row>
    <row r="658" spans="1:12" x14ac:dyDescent="0.25">
      <c r="A658" s="55">
        <v>26710044400012</v>
      </c>
      <c r="B658" t="s">
        <v>2028</v>
      </c>
      <c r="C658" t="s">
        <v>2019</v>
      </c>
      <c r="D658" t="s">
        <v>2020</v>
      </c>
      <c r="E658">
        <v>2219</v>
      </c>
      <c r="F658">
        <v>1808</v>
      </c>
      <c r="G658">
        <v>0.81479999999999997</v>
      </c>
      <c r="H658" t="s">
        <v>38</v>
      </c>
      <c r="I658" t="s">
        <v>1977</v>
      </c>
      <c r="K658">
        <v>1720</v>
      </c>
      <c r="L658">
        <v>-4.8672566371681401E-2</v>
      </c>
    </row>
    <row r="659" spans="1:12" x14ac:dyDescent="0.25">
      <c r="A659" s="55">
        <v>26710045100033</v>
      </c>
      <c r="B659" t="s">
        <v>2028</v>
      </c>
      <c r="C659" t="s">
        <v>2019</v>
      </c>
      <c r="D659" t="s">
        <v>2019</v>
      </c>
      <c r="E659">
        <v>734</v>
      </c>
      <c r="F659">
        <v>718</v>
      </c>
      <c r="G659">
        <v>0.97819999999999996</v>
      </c>
      <c r="H659" t="s">
        <v>71</v>
      </c>
      <c r="K659">
        <v>190</v>
      </c>
      <c r="L659">
        <v>-0.73537604456824501</v>
      </c>
    </row>
    <row r="660" spans="1:12" x14ac:dyDescent="0.25">
      <c r="A660" s="55">
        <v>26710046900035</v>
      </c>
      <c r="B660" t="s">
        <v>2028</v>
      </c>
      <c r="C660" t="s">
        <v>2019</v>
      </c>
      <c r="D660" t="s">
        <v>2019</v>
      </c>
      <c r="E660">
        <v>889</v>
      </c>
      <c r="F660">
        <v>828</v>
      </c>
      <c r="G660">
        <v>0.93140000000000001</v>
      </c>
      <c r="H660" t="s">
        <v>38</v>
      </c>
      <c r="K660">
        <v>549</v>
      </c>
      <c r="L660">
        <v>-0.33695652173912999</v>
      </c>
    </row>
    <row r="661" spans="1:12" x14ac:dyDescent="0.25">
      <c r="A661" s="55">
        <v>26710076600109</v>
      </c>
      <c r="B661" t="s">
        <v>2028</v>
      </c>
      <c r="C661" t="s">
        <v>2019</v>
      </c>
      <c r="D661" t="s">
        <v>2020</v>
      </c>
      <c r="E661">
        <v>3594</v>
      </c>
      <c r="F661">
        <v>2581</v>
      </c>
      <c r="G661">
        <v>0.71809999999999996</v>
      </c>
      <c r="H661" t="s">
        <v>38</v>
      </c>
      <c r="I661" t="s">
        <v>1977</v>
      </c>
      <c r="J661" t="s">
        <v>9</v>
      </c>
      <c r="K661">
        <v>4107</v>
      </c>
      <c r="L661">
        <v>0.59124370399070103</v>
      </c>
    </row>
    <row r="662" spans="1:12" x14ac:dyDescent="0.25">
      <c r="A662" s="55">
        <v>26710079000018</v>
      </c>
      <c r="B662" t="s">
        <v>2028</v>
      </c>
      <c r="C662" t="s">
        <v>2019</v>
      </c>
      <c r="D662" t="s">
        <v>2020</v>
      </c>
      <c r="E662">
        <v>3160</v>
      </c>
      <c r="F662">
        <v>1750</v>
      </c>
      <c r="G662">
        <v>0.55379999999999996</v>
      </c>
      <c r="H662" t="s">
        <v>38</v>
      </c>
      <c r="I662" t="s">
        <v>1977</v>
      </c>
      <c r="K662">
        <v>1763</v>
      </c>
      <c r="L662">
        <v>7.42857142857134E-3</v>
      </c>
    </row>
    <row r="663" spans="1:12" x14ac:dyDescent="0.25">
      <c r="A663" s="55">
        <v>26720002000019</v>
      </c>
      <c r="B663" t="s">
        <v>2028</v>
      </c>
      <c r="C663" t="s">
        <v>2019</v>
      </c>
      <c r="D663" t="s">
        <v>2019</v>
      </c>
      <c r="E663">
        <v>766</v>
      </c>
      <c r="F663">
        <v>766</v>
      </c>
      <c r="G663">
        <v>1</v>
      </c>
      <c r="H663" t="s">
        <v>65</v>
      </c>
      <c r="K663">
        <v>379</v>
      </c>
      <c r="L663">
        <v>-0.50522193211488298</v>
      </c>
    </row>
    <row r="664" spans="1:12" x14ac:dyDescent="0.25">
      <c r="A664" s="55">
        <v>26720003800011</v>
      </c>
      <c r="B664" t="s">
        <v>2028</v>
      </c>
      <c r="C664" t="s">
        <v>2019</v>
      </c>
      <c r="D664" t="s">
        <v>2019</v>
      </c>
      <c r="E664">
        <v>1353</v>
      </c>
      <c r="F664">
        <v>1312</v>
      </c>
      <c r="G664">
        <v>0.96970000000000001</v>
      </c>
      <c r="H664" t="s">
        <v>57</v>
      </c>
      <c r="I664" t="s">
        <v>1977</v>
      </c>
      <c r="K664">
        <v>1032</v>
      </c>
      <c r="L664">
        <v>-0.21341463414634099</v>
      </c>
    </row>
    <row r="665" spans="1:12" x14ac:dyDescent="0.25">
      <c r="A665" s="55">
        <v>26720016000013</v>
      </c>
      <c r="B665" t="s">
        <v>2028</v>
      </c>
      <c r="C665" t="s">
        <v>2019</v>
      </c>
      <c r="D665" t="s">
        <v>2019</v>
      </c>
      <c r="E665">
        <v>11966</v>
      </c>
      <c r="F665">
        <v>8272</v>
      </c>
      <c r="G665">
        <v>0.69130000000000003</v>
      </c>
      <c r="H665" t="s">
        <v>2011</v>
      </c>
      <c r="I665" t="s">
        <v>1977</v>
      </c>
      <c r="J665" t="s">
        <v>9</v>
      </c>
      <c r="K665">
        <v>8996</v>
      </c>
      <c r="L665">
        <v>8.7524177949709805E-2</v>
      </c>
    </row>
    <row r="666" spans="1:12" x14ac:dyDescent="0.25">
      <c r="A666" s="55">
        <v>26720020200013</v>
      </c>
      <c r="B666" t="s">
        <v>2028</v>
      </c>
      <c r="C666" t="s">
        <v>2019</v>
      </c>
      <c r="D666" t="s">
        <v>2020</v>
      </c>
      <c r="E666">
        <v>1054</v>
      </c>
      <c r="F666">
        <v>167</v>
      </c>
      <c r="G666">
        <v>0.15840000000000001</v>
      </c>
      <c r="H666" t="s">
        <v>65</v>
      </c>
      <c r="K666">
        <v>389</v>
      </c>
      <c r="L666">
        <v>1.3293413173652699</v>
      </c>
    </row>
    <row r="667" spans="1:12" x14ac:dyDescent="0.25">
      <c r="A667" s="55">
        <v>26720032700018</v>
      </c>
      <c r="B667" t="s">
        <v>2028</v>
      </c>
      <c r="C667" t="s">
        <v>2019</v>
      </c>
      <c r="D667" t="s">
        <v>2019</v>
      </c>
      <c r="E667">
        <v>702</v>
      </c>
      <c r="F667">
        <v>702</v>
      </c>
      <c r="G667">
        <v>1</v>
      </c>
      <c r="H667" t="s">
        <v>65</v>
      </c>
      <c r="K667">
        <v>416</v>
      </c>
      <c r="L667">
        <v>-0.407407407407407</v>
      </c>
    </row>
    <row r="668" spans="1:12" x14ac:dyDescent="0.25">
      <c r="A668" s="55">
        <v>26720034300056</v>
      </c>
      <c r="B668" t="s">
        <v>2028</v>
      </c>
      <c r="C668" t="s">
        <v>2019</v>
      </c>
      <c r="D668" t="s">
        <v>2019</v>
      </c>
      <c r="E668">
        <v>63</v>
      </c>
      <c r="F668">
        <v>57</v>
      </c>
      <c r="G668">
        <v>0.90480000000000005</v>
      </c>
      <c r="H668" t="s">
        <v>919</v>
      </c>
      <c r="K668">
        <v>195</v>
      </c>
      <c r="L668">
        <v>2.42105263157895</v>
      </c>
    </row>
    <row r="669" spans="1:12" x14ac:dyDescent="0.25">
      <c r="A669" s="55">
        <v>26720104400018</v>
      </c>
      <c r="B669" t="s">
        <v>2028</v>
      </c>
      <c r="C669" t="s">
        <v>2019</v>
      </c>
      <c r="D669" t="s">
        <v>2019</v>
      </c>
      <c r="E669">
        <v>1862</v>
      </c>
      <c r="F669">
        <v>1807</v>
      </c>
      <c r="G669">
        <v>0.97050000000000003</v>
      </c>
      <c r="H669" t="s">
        <v>65</v>
      </c>
      <c r="I669" t="s">
        <v>1977</v>
      </c>
      <c r="K669">
        <v>1394</v>
      </c>
      <c r="L669">
        <v>-0.22855561704482599</v>
      </c>
    </row>
    <row r="670" spans="1:12" x14ac:dyDescent="0.25">
      <c r="A670" s="55">
        <v>26720105100013</v>
      </c>
      <c r="B670" t="s">
        <v>2028</v>
      </c>
      <c r="C670" t="s">
        <v>2019</v>
      </c>
      <c r="D670" t="s">
        <v>2019</v>
      </c>
      <c r="E670">
        <v>1318</v>
      </c>
      <c r="F670">
        <v>1318</v>
      </c>
      <c r="G670">
        <v>1</v>
      </c>
      <c r="H670" t="s">
        <v>65</v>
      </c>
      <c r="I670" t="s">
        <v>1977</v>
      </c>
      <c r="K670">
        <v>1188</v>
      </c>
      <c r="L670">
        <v>-9.8634294385432503E-2</v>
      </c>
    </row>
    <row r="671" spans="1:12" x14ac:dyDescent="0.25">
      <c r="A671" s="55">
        <v>26720106900015</v>
      </c>
      <c r="B671" t="s">
        <v>2028</v>
      </c>
      <c r="C671" t="s">
        <v>2019</v>
      </c>
      <c r="D671" t="s">
        <v>2019</v>
      </c>
      <c r="E671">
        <v>3812</v>
      </c>
      <c r="F671">
        <v>3812</v>
      </c>
      <c r="G671">
        <v>1</v>
      </c>
      <c r="H671" t="s">
        <v>65</v>
      </c>
      <c r="I671" t="s">
        <v>1977</v>
      </c>
      <c r="K671">
        <v>1604</v>
      </c>
      <c r="L671">
        <v>-0.57922350472193096</v>
      </c>
    </row>
    <row r="672" spans="1:12" x14ac:dyDescent="0.25">
      <c r="A672" s="55">
        <v>26720548200107</v>
      </c>
      <c r="B672" t="s">
        <v>2028</v>
      </c>
      <c r="C672" t="s">
        <v>2019</v>
      </c>
      <c r="D672" t="s">
        <v>2019</v>
      </c>
      <c r="E672">
        <v>3151</v>
      </c>
      <c r="F672">
        <v>3102</v>
      </c>
      <c r="G672">
        <v>0.98440000000000005</v>
      </c>
      <c r="H672" t="s">
        <v>57</v>
      </c>
      <c r="I672" t="s">
        <v>1977</v>
      </c>
      <c r="K672">
        <v>2241</v>
      </c>
      <c r="L672">
        <v>-0.27756286266924601</v>
      </c>
    </row>
    <row r="673" spans="1:12" x14ac:dyDescent="0.25">
      <c r="A673" s="55">
        <v>26730004400018</v>
      </c>
      <c r="B673" t="s">
        <v>2028</v>
      </c>
      <c r="C673" t="s">
        <v>2019</v>
      </c>
      <c r="D673" t="s">
        <v>2019</v>
      </c>
      <c r="E673">
        <v>2336</v>
      </c>
      <c r="F673">
        <v>1683</v>
      </c>
      <c r="G673">
        <v>0.72050000000000003</v>
      </c>
      <c r="H673" t="s">
        <v>2011</v>
      </c>
      <c r="I673" t="s">
        <v>1977</v>
      </c>
      <c r="K673">
        <v>1305</v>
      </c>
      <c r="L673">
        <v>-0.22459893048128299</v>
      </c>
    </row>
    <row r="674" spans="1:12" x14ac:dyDescent="0.25">
      <c r="A674" s="55">
        <v>26730006900015</v>
      </c>
      <c r="B674" t="s">
        <v>2028</v>
      </c>
      <c r="C674" t="s">
        <v>2019</v>
      </c>
      <c r="D674" t="s">
        <v>2019</v>
      </c>
      <c r="E674">
        <v>2223</v>
      </c>
      <c r="F674">
        <v>2164</v>
      </c>
      <c r="G674">
        <v>0.97350000000000003</v>
      </c>
      <c r="H674" t="s">
        <v>57</v>
      </c>
      <c r="I674" t="s">
        <v>1977</v>
      </c>
      <c r="K674">
        <v>1447</v>
      </c>
      <c r="L674">
        <v>-0.33133086876155299</v>
      </c>
    </row>
    <row r="675" spans="1:12" x14ac:dyDescent="0.25">
      <c r="A675" s="55">
        <v>26730009300049</v>
      </c>
      <c r="B675" t="s">
        <v>2028</v>
      </c>
      <c r="C675" t="s">
        <v>2019</v>
      </c>
      <c r="D675" t="s">
        <v>2019</v>
      </c>
      <c r="E675">
        <v>962</v>
      </c>
      <c r="F675">
        <v>962</v>
      </c>
      <c r="G675">
        <v>1</v>
      </c>
      <c r="H675" t="s">
        <v>50</v>
      </c>
      <c r="K675">
        <v>428</v>
      </c>
      <c r="L675">
        <v>-0.55509355509355496</v>
      </c>
    </row>
    <row r="676" spans="1:12" x14ac:dyDescent="0.25">
      <c r="A676" s="55">
        <v>26730013500014</v>
      </c>
      <c r="B676" t="s">
        <v>2028</v>
      </c>
      <c r="C676" t="s">
        <v>2019</v>
      </c>
      <c r="D676" t="s">
        <v>2019</v>
      </c>
      <c r="E676">
        <v>2793</v>
      </c>
      <c r="F676">
        <v>2793</v>
      </c>
      <c r="G676">
        <v>1</v>
      </c>
      <c r="H676" t="s">
        <v>50</v>
      </c>
      <c r="I676" t="s">
        <v>1977</v>
      </c>
      <c r="K676">
        <v>1427</v>
      </c>
      <c r="L676">
        <v>-0.489079842463301</v>
      </c>
    </row>
    <row r="677" spans="1:12" x14ac:dyDescent="0.25">
      <c r="A677" s="55">
        <v>26730014300018</v>
      </c>
      <c r="B677" t="s">
        <v>2028</v>
      </c>
      <c r="C677" t="s">
        <v>2019</v>
      </c>
      <c r="D677" t="s">
        <v>2019</v>
      </c>
      <c r="E677">
        <v>778</v>
      </c>
      <c r="F677">
        <v>728</v>
      </c>
      <c r="G677">
        <v>0.93569999999999998</v>
      </c>
      <c r="H677" t="s">
        <v>57</v>
      </c>
      <c r="K677">
        <v>521</v>
      </c>
      <c r="L677">
        <v>-0.284340659340659</v>
      </c>
    </row>
    <row r="678" spans="1:12" x14ac:dyDescent="0.25">
      <c r="A678" s="55">
        <v>26731109000018</v>
      </c>
      <c r="B678" t="s">
        <v>2028</v>
      </c>
      <c r="C678" t="s">
        <v>2019</v>
      </c>
      <c r="D678" t="s">
        <v>2019</v>
      </c>
      <c r="E678">
        <v>3973</v>
      </c>
      <c r="F678">
        <v>3906</v>
      </c>
      <c r="G678">
        <v>0.98309999999999997</v>
      </c>
      <c r="H678" t="s">
        <v>57</v>
      </c>
      <c r="I678" t="s">
        <v>1977</v>
      </c>
      <c r="K678">
        <v>2952</v>
      </c>
      <c r="L678">
        <v>-0.244239631336406</v>
      </c>
    </row>
    <row r="679" spans="1:12" x14ac:dyDescent="0.25">
      <c r="A679" s="55">
        <v>26740002600261</v>
      </c>
      <c r="B679" t="s">
        <v>2028</v>
      </c>
      <c r="C679" t="s">
        <v>2019</v>
      </c>
      <c r="D679" t="s">
        <v>2019</v>
      </c>
      <c r="E679">
        <v>12517</v>
      </c>
      <c r="F679">
        <v>12414</v>
      </c>
      <c r="G679">
        <v>0.99180000000000001</v>
      </c>
      <c r="H679" t="s">
        <v>57</v>
      </c>
      <c r="I679" t="s">
        <v>1977</v>
      </c>
      <c r="J679" t="s">
        <v>9</v>
      </c>
      <c r="K679">
        <v>7360</v>
      </c>
      <c r="L679">
        <v>-0.407120992427904</v>
      </c>
    </row>
    <row r="680" spans="1:12" x14ac:dyDescent="0.25">
      <c r="A680" s="55">
        <v>26740008300064</v>
      </c>
      <c r="B680" t="s">
        <v>2028</v>
      </c>
      <c r="C680" t="s">
        <v>2019</v>
      </c>
      <c r="D680" t="s">
        <v>2020</v>
      </c>
      <c r="E680">
        <v>382</v>
      </c>
      <c r="F680">
        <v>364</v>
      </c>
      <c r="G680">
        <v>0.95289999999999997</v>
      </c>
      <c r="H680" t="s">
        <v>65</v>
      </c>
      <c r="K680">
        <v>190</v>
      </c>
      <c r="L680">
        <v>-0.47802197802197799</v>
      </c>
    </row>
    <row r="681" spans="1:12" x14ac:dyDescent="0.25">
      <c r="A681" s="55">
        <v>26740009100091</v>
      </c>
      <c r="B681" t="s">
        <v>2028</v>
      </c>
      <c r="C681" t="s">
        <v>2019</v>
      </c>
      <c r="D681" t="s">
        <v>2019</v>
      </c>
      <c r="E681">
        <v>1953</v>
      </c>
      <c r="F681">
        <v>1916</v>
      </c>
      <c r="G681">
        <v>0.98109999999999997</v>
      </c>
      <c r="H681" t="s">
        <v>65</v>
      </c>
      <c r="I681" t="s">
        <v>1977</v>
      </c>
      <c r="K681">
        <v>1053</v>
      </c>
      <c r="L681">
        <v>-0.45041753653444699</v>
      </c>
    </row>
    <row r="682" spans="1:12" x14ac:dyDescent="0.25">
      <c r="A682" s="55">
        <v>26740016600018</v>
      </c>
      <c r="B682" t="s">
        <v>2028</v>
      </c>
      <c r="C682" t="s">
        <v>2019</v>
      </c>
      <c r="D682" t="s">
        <v>2019</v>
      </c>
      <c r="E682">
        <v>1181</v>
      </c>
      <c r="F682">
        <v>1115</v>
      </c>
      <c r="G682">
        <v>0.94410000000000005</v>
      </c>
      <c r="H682" t="s">
        <v>57</v>
      </c>
      <c r="I682" t="s">
        <v>1977</v>
      </c>
      <c r="K682">
        <v>683</v>
      </c>
      <c r="L682">
        <v>-0.38744394618834099</v>
      </c>
    </row>
    <row r="683" spans="1:12" x14ac:dyDescent="0.25">
      <c r="A683" s="55">
        <v>26740017400012</v>
      </c>
      <c r="B683" t="s">
        <v>2028</v>
      </c>
      <c r="C683" t="s">
        <v>2019</v>
      </c>
      <c r="D683" t="s">
        <v>2020</v>
      </c>
      <c r="E683">
        <v>1261</v>
      </c>
      <c r="F683">
        <v>1202</v>
      </c>
      <c r="G683">
        <v>0.95320000000000005</v>
      </c>
      <c r="H683" t="s">
        <v>65</v>
      </c>
      <c r="K683">
        <v>812</v>
      </c>
      <c r="L683">
        <v>-0.32445923460898501</v>
      </c>
    </row>
    <row r="684" spans="1:12" x14ac:dyDescent="0.25">
      <c r="A684" s="55">
        <v>26740018200015</v>
      </c>
      <c r="B684" t="s">
        <v>2028</v>
      </c>
      <c r="C684" t="s">
        <v>2019</v>
      </c>
      <c r="D684" t="s">
        <v>2020</v>
      </c>
      <c r="E684">
        <v>990</v>
      </c>
      <c r="F684">
        <v>990</v>
      </c>
      <c r="G684">
        <v>1</v>
      </c>
      <c r="H684" t="s">
        <v>65</v>
      </c>
      <c r="K684">
        <v>572</v>
      </c>
      <c r="L684">
        <v>-0.422222222222222</v>
      </c>
    </row>
    <row r="685" spans="1:12" x14ac:dyDescent="0.25">
      <c r="A685" s="55">
        <v>26740084400085</v>
      </c>
      <c r="B685" t="s">
        <v>2028</v>
      </c>
      <c r="C685" t="s">
        <v>2019</v>
      </c>
      <c r="D685" t="s">
        <v>2019</v>
      </c>
      <c r="E685">
        <v>5813</v>
      </c>
      <c r="F685">
        <v>5777</v>
      </c>
      <c r="G685">
        <v>0.99380000000000002</v>
      </c>
      <c r="H685" t="s">
        <v>57</v>
      </c>
      <c r="I685" t="s">
        <v>1977</v>
      </c>
      <c r="J685" t="s">
        <v>9</v>
      </c>
      <c r="K685">
        <v>4004</v>
      </c>
      <c r="L685">
        <v>-0.30690669897870898</v>
      </c>
    </row>
    <row r="686" spans="1:12" x14ac:dyDescent="0.25">
      <c r="A686" s="55">
        <v>26741103100011</v>
      </c>
      <c r="B686" t="s">
        <v>2028</v>
      </c>
      <c r="C686" t="s">
        <v>2019</v>
      </c>
      <c r="D686" t="s">
        <v>2019</v>
      </c>
      <c r="E686">
        <v>6904</v>
      </c>
      <c r="F686">
        <v>6192</v>
      </c>
      <c r="G686">
        <v>0.89690000000000003</v>
      </c>
      <c r="H686" t="s">
        <v>2011</v>
      </c>
      <c r="I686" t="s">
        <v>1977</v>
      </c>
      <c r="K686">
        <v>3470</v>
      </c>
      <c r="L686">
        <v>-0.439599483204134</v>
      </c>
    </row>
    <row r="687" spans="1:12" x14ac:dyDescent="0.25">
      <c r="A687" s="55">
        <v>26741108000018</v>
      </c>
      <c r="B687" t="s">
        <v>2028</v>
      </c>
      <c r="C687" t="s">
        <v>2019</v>
      </c>
      <c r="D687" t="s">
        <v>2019</v>
      </c>
      <c r="E687">
        <v>3834</v>
      </c>
      <c r="F687">
        <v>3743</v>
      </c>
      <c r="G687">
        <v>0.97629999999999995</v>
      </c>
      <c r="H687" t="s">
        <v>38</v>
      </c>
      <c r="I687" t="s">
        <v>1977</v>
      </c>
      <c r="K687">
        <v>2996</v>
      </c>
      <c r="L687">
        <v>-0.199572535399412</v>
      </c>
    </row>
    <row r="688" spans="1:12" x14ac:dyDescent="0.25">
      <c r="A688" s="55">
        <v>26760161500011</v>
      </c>
      <c r="B688" t="s">
        <v>2028</v>
      </c>
      <c r="C688" t="s">
        <v>2019</v>
      </c>
      <c r="D688" t="s">
        <v>2020</v>
      </c>
      <c r="E688">
        <v>5590</v>
      </c>
      <c r="F688">
        <v>3550</v>
      </c>
      <c r="G688">
        <v>0.6351</v>
      </c>
      <c r="H688" t="s">
        <v>38</v>
      </c>
      <c r="I688" t="s">
        <v>1977</v>
      </c>
      <c r="J688" t="s">
        <v>9</v>
      </c>
      <c r="K688">
        <v>3736</v>
      </c>
      <c r="L688">
        <v>5.2394366197183101E-2</v>
      </c>
    </row>
    <row r="689" spans="1:12" x14ac:dyDescent="0.25">
      <c r="A689" s="55">
        <v>26760162300015</v>
      </c>
      <c r="B689" t="s">
        <v>2028</v>
      </c>
      <c r="C689" t="s">
        <v>2019</v>
      </c>
      <c r="D689" t="s">
        <v>2020</v>
      </c>
      <c r="E689">
        <v>863</v>
      </c>
      <c r="F689">
        <v>694</v>
      </c>
      <c r="G689">
        <v>0.80420000000000003</v>
      </c>
      <c r="H689" t="s">
        <v>57</v>
      </c>
      <c r="K689">
        <v>547</v>
      </c>
      <c r="L689">
        <v>-0.21181556195965401</v>
      </c>
    </row>
    <row r="690" spans="1:12" x14ac:dyDescent="0.25">
      <c r="A690" s="55">
        <v>26760163100018</v>
      </c>
      <c r="B690" t="s">
        <v>2028</v>
      </c>
      <c r="C690" t="s">
        <v>2019</v>
      </c>
      <c r="D690" t="s">
        <v>2020</v>
      </c>
      <c r="E690">
        <v>568</v>
      </c>
      <c r="F690">
        <v>567</v>
      </c>
      <c r="G690">
        <v>0.99819999999999998</v>
      </c>
      <c r="H690" t="s">
        <v>38</v>
      </c>
      <c r="K690">
        <v>436</v>
      </c>
      <c r="L690">
        <v>-0.231040564373898</v>
      </c>
    </row>
    <row r="691" spans="1:12" x14ac:dyDescent="0.25">
      <c r="A691" s="55">
        <v>26760164900010</v>
      </c>
      <c r="B691" t="s">
        <v>2028</v>
      </c>
      <c r="C691" t="s">
        <v>2019</v>
      </c>
      <c r="D691" t="s">
        <v>2020</v>
      </c>
      <c r="E691">
        <v>1085</v>
      </c>
      <c r="F691">
        <v>443</v>
      </c>
      <c r="G691">
        <v>0.4083</v>
      </c>
      <c r="H691" t="s">
        <v>38</v>
      </c>
      <c r="K691">
        <v>596</v>
      </c>
      <c r="L691">
        <v>0.34537246049661402</v>
      </c>
    </row>
    <row r="692" spans="1:12" x14ac:dyDescent="0.25">
      <c r="A692" s="55">
        <v>26760165600015</v>
      </c>
      <c r="B692" t="s">
        <v>2028</v>
      </c>
      <c r="C692" t="s">
        <v>2019</v>
      </c>
      <c r="D692" t="s">
        <v>2020</v>
      </c>
      <c r="E692">
        <v>1065</v>
      </c>
      <c r="F692">
        <v>632</v>
      </c>
      <c r="G692">
        <v>0.59340000000000004</v>
      </c>
      <c r="H692" t="s">
        <v>38</v>
      </c>
      <c r="K692">
        <v>702</v>
      </c>
      <c r="L692">
        <v>0.110759493670886</v>
      </c>
    </row>
    <row r="693" spans="1:12" x14ac:dyDescent="0.25">
      <c r="A693" s="55">
        <v>26760166400019</v>
      </c>
      <c r="B693" t="s">
        <v>2028</v>
      </c>
      <c r="C693" t="s">
        <v>2019</v>
      </c>
      <c r="D693" t="s">
        <v>2019</v>
      </c>
      <c r="E693">
        <v>1289</v>
      </c>
      <c r="F693">
        <v>1229</v>
      </c>
      <c r="G693">
        <v>0.95350000000000001</v>
      </c>
      <c r="H693" t="s">
        <v>38</v>
      </c>
      <c r="K693">
        <v>886</v>
      </c>
      <c r="L693">
        <v>-0.27908868999186298</v>
      </c>
    </row>
    <row r="694" spans="1:12" x14ac:dyDescent="0.25">
      <c r="A694" s="55">
        <v>26760168000015</v>
      </c>
      <c r="B694" t="s">
        <v>2028</v>
      </c>
      <c r="C694" t="s">
        <v>2019</v>
      </c>
      <c r="D694" t="s">
        <v>2020</v>
      </c>
      <c r="E694">
        <v>21181</v>
      </c>
      <c r="F694">
        <v>16216</v>
      </c>
      <c r="G694">
        <v>0.76559999999999995</v>
      </c>
      <c r="H694" t="s">
        <v>38</v>
      </c>
      <c r="I694" t="s">
        <v>1977</v>
      </c>
      <c r="J694" t="s">
        <v>9</v>
      </c>
      <c r="K694">
        <v>21225</v>
      </c>
      <c r="L694">
        <v>0.30889245189935899</v>
      </c>
    </row>
    <row r="695" spans="1:12" x14ac:dyDescent="0.25">
      <c r="A695" s="55">
        <v>26760169800017</v>
      </c>
      <c r="B695" t="s">
        <v>2028</v>
      </c>
      <c r="C695" t="s">
        <v>2019</v>
      </c>
      <c r="D695" t="s">
        <v>2020</v>
      </c>
      <c r="E695">
        <v>756</v>
      </c>
      <c r="F695">
        <v>3</v>
      </c>
      <c r="G695">
        <v>4.0000000000000001E-3</v>
      </c>
      <c r="H695" t="s">
        <v>38</v>
      </c>
      <c r="K695">
        <v>768</v>
      </c>
      <c r="L695">
        <v>255</v>
      </c>
    </row>
    <row r="696" spans="1:12" x14ac:dyDescent="0.25">
      <c r="A696" s="55">
        <v>26760170600018</v>
      </c>
      <c r="B696" t="s">
        <v>2028</v>
      </c>
      <c r="C696" t="s">
        <v>2019</v>
      </c>
      <c r="D696" t="s">
        <v>2020</v>
      </c>
      <c r="E696">
        <v>699</v>
      </c>
      <c r="F696">
        <v>324</v>
      </c>
      <c r="G696">
        <v>0.46350000000000002</v>
      </c>
      <c r="H696" t="s">
        <v>38</v>
      </c>
      <c r="I696" t="s">
        <v>1977</v>
      </c>
      <c r="K696">
        <v>514</v>
      </c>
      <c r="L696">
        <v>0.58641975308642003</v>
      </c>
    </row>
    <row r="697" spans="1:12" x14ac:dyDescent="0.25">
      <c r="A697" s="55">
        <v>26760171400012</v>
      </c>
      <c r="B697" t="s">
        <v>2028</v>
      </c>
      <c r="C697" t="s">
        <v>2019</v>
      </c>
      <c r="D697" t="s">
        <v>2019</v>
      </c>
      <c r="E697">
        <v>9679</v>
      </c>
      <c r="F697">
        <v>9599</v>
      </c>
      <c r="G697">
        <v>0.99170000000000003</v>
      </c>
      <c r="H697" t="s">
        <v>38</v>
      </c>
      <c r="I697" t="s">
        <v>1977</v>
      </c>
      <c r="J697" t="s">
        <v>9</v>
      </c>
      <c r="K697">
        <v>6653</v>
      </c>
      <c r="L697">
        <v>-0.306906969475987</v>
      </c>
    </row>
    <row r="698" spans="1:12" x14ac:dyDescent="0.25">
      <c r="A698" s="55">
        <v>26760172200197</v>
      </c>
      <c r="B698" t="s">
        <v>2028</v>
      </c>
      <c r="C698" t="s">
        <v>2019</v>
      </c>
      <c r="D698" t="s">
        <v>2019</v>
      </c>
      <c r="E698">
        <v>2977</v>
      </c>
      <c r="F698">
        <v>2974</v>
      </c>
      <c r="G698">
        <v>0.999</v>
      </c>
      <c r="H698" t="s">
        <v>50</v>
      </c>
      <c r="I698" t="s">
        <v>1977</v>
      </c>
      <c r="K698">
        <v>1319</v>
      </c>
      <c r="L698">
        <v>-0.55648957632817797</v>
      </c>
    </row>
    <row r="699" spans="1:12" x14ac:dyDescent="0.25">
      <c r="A699" s="55">
        <v>26760173000018</v>
      </c>
      <c r="B699" t="s">
        <v>2028</v>
      </c>
      <c r="C699" t="s">
        <v>2019</v>
      </c>
      <c r="D699" t="s">
        <v>2019</v>
      </c>
      <c r="E699">
        <v>1703</v>
      </c>
      <c r="F699">
        <v>1631</v>
      </c>
      <c r="G699">
        <v>0.9577</v>
      </c>
      <c r="H699" t="s">
        <v>38</v>
      </c>
      <c r="I699" t="s">
        <v>1977</v>
      </c>
      <c r="K699">
        <v>902</v>
      </c>
      <c r="L699">
        <v>-0.44696505211526699</v>
      </c>
    </row>
    <row r="700" spans="1:12" x14ac:dyDescent="0.25">
      <c r="A700" s="55">
        <v>26760174800010</v>
      </c>
      <c r="B700" t="s">
        <v>2028</v>
      </c>
      <c r="C700" t="s">
        <v>2019</v>
      </c>
      <c r="D700" t="s">
        <v>2019</v>
      </c>
      <c r="E700">
        <v>977</v>
      </c>
      <c r="F700">
        <v>974</v>
      </c>
      <c r="G700">
        <v>0.99690000000000001</v>
      </c>
      <c r="H700" t="s">
        <v>65</v>
      </c>
      <c r="K700">
        <v>640</v>
      </c>
      <c r="L700">
        <v>-0.342915811088296</v>
      </c>
    </row>
    <row r="701" spans="1:12" x14ac:dyDescent="0.25">
      <c r="A701" s="55">
        <v>26760176300019</v>
      </c>
      <c r="B701" t="s">
        <v>2028</v>
      </c>
      <c r="C701" t="s">
        <v>2019</v>
      </c>
      <c r="D701" t="s">
        <v>2020</v>
      </c>
      <c r="E701">
        <v>6637</v>
      </c>
      <c r="F701">
        <v>6489</v>
      </c>
      <c r="G701">
        <v>0.97770000000000001</v>
      </c>
      <c r="H701" t="s">
        <v>38</v>
      </c>
      <c r="I701" t="s">
        <v>1977</v>
      </c>
      <c r="J701" t="s">
        <v>9</v>
      </c>
      <c r="K701">
        <v>5272</v>
      </c>
      <c r="L701">
        <v>-0.187548158421945</v>
      </c>
    </row>
    <row r="702" spans="1:12" x14ac:dyDescent="0.25">
      <c r="A702" s="55">
        <v>26760183900017</v>
      </c>
      <c r="B702" t="s">
        <v>2028</v>
      </c>
      <c r="C702" t="s">
        <v>2019</v>
      </c>
      <c r="D702" t="s">
        <v>2020</v>
      </c>
      <c r="E702">
        <v>1191</v>
      </c>
      <c r="F702">
        <v>3</v>
      </c>
      <c r="G702">
        <v>2.5000000000000001E-3</v>
      </c>
      <c r="H702" t="s">
        <v>38</v>
      </c>
      <c r="I702" t="s">
        <v>1977</v>
      </c>
      <c r="K702">
        <v>473</v>
      </c>
      <c r="L702">
        <v>156.666666666667</v>
      </c>
    </row>
    <row r="703" spans="1:12" x14ac:dyDescent="0.25">
      <c r="A703" s="55">
        <v>26760202700026</v>
      </c>
      <c r="B703" t="s">
        <v>2028</v>
      </c>
      <c r="C703" t="s">
        <v>2019</v>
      </c>
      <c r="D703" t="s">
        <v>2020</v>
      </c>
      <c r="E703">
        <v>612</v>
      </c>
      <c r="F703">
        <v>31</v>
      </c>
      <c r="G703">
        <v>5.0700000000000002E-2</v>
      </c>
      <c r="H703" t="s">
        <v>38</v>
      </c>
      <c r="K703">
        <v>229</v>
      </c>
      <c r="L703">
        <v>6.3870967741935498</v>
      </c>
    </row>
    <row r="704" spans="1:12" x14ac:dyDescent="0.25">
      <c r="A704" s="55">
        <v>26760217500015</v>
      </c>
      <c r="B704" t="s">
        <v>2028</v>
      </c>
      <c r="C704" t="s">
        <v>2019</v>
      </c>
      <c r="D704" t="s">
        <v>2020</v>
      </c>
      <c r="E704">
        <v>2644</v>
      </c>
      <c r="F704">
        <v>2567</v>
      </c>
      <c r="G704">
        <v>0.97089999999999999</v>
      </c>
      <c r="H704" t="s">
        <v>38</v>
      </c>
      <c r="I704" t="s">
        <v>1977</v>
      </c>
      <c r="K704">
        <v>1723</v>
      </c>
      <c r="L704">
        <v>-0.32878846902999598</v>
      </c>
    </row>
    <row r="705" spans="1:12" x14ac:dyDescent="0.25">
      <c r="A705" s="55">
        <v>26770005200298</v>
      </c>
      <c r="B705" t="s">
        <v>2028</v>
      </c>
      <c r="C705" t="s">
        <v>2019</v>
      </c>
      <c r="D705" t="s">
        <v>2019</v>
      </c>
      <c r="E705">
        <v>5714</v>
      </c>
      <c r="F705">
        <v>5690</v>
      </c>
      <c r="G705">
        <v>0.99580000000000002</v>
      </c>
      <c r="H705" t="s">
        <v>57</v>
      </c>
      <c r="I705" t="s">
        <v>1977</v>
      </c>
      <c r="J705" t="s">
        <v>9</v>
      </c>
      <c r="K705">
        <v>2002</v>
      </c>
      <c r="L705">
        <v>-0.64815465729349697</v>
      </c>
    </row>
    <row r="706" spans="1:12" x14ac:dyDescent="0.25">
      <c r="A706" s="55">
        <v>26770008600023</v>
      </c>
      <c r="B706" t="s">
        <v>2028</v>
      </c>
      <c r="C706" t="s">
        <v>2019</v>
      </c>
      <c r="D706" t="s">
        <v>2019</v>
      </c>
      <c r="E706">
        <v>3493</v>
      </c>
      <c r="F706">
        <v>3413</v>
      </c>
      <c r="G706">
        <v>0.97709999999999997</v>
      </c>
      <c r="H706" t="s">
        <v>38</v>
      </c>
      <c r="I706" t="s">
        <v>1977</v>
      </c>
      <c r="K706">
        <v>2408</v>
      </c>
      <c r="L706">
        <v>-0.294462349838851</v>
      </c>
    </row>
    <row r="707" spans="1:12" x14ac:dyDescent="0.25">
      <c r="A707" s="55">
        <v>26780007600064</v>
      </c>
      <c r="B707" t="s">
        <v>2028</v>
      </c>
      <c r="C707" t="s">
        <v>2019</v>
      </c>
      <c r="D707" t="s">
        <v>2019</v>
      </c>
      <c r="E707">
        <v>2603</v>
      </c>
      <c r="F707">
        <v>2576</v>
      </c>
      <c r="G707">
        <v>0.98960000000000004</v>
      </c>
      <c r="H707" t="s">
        <v>57</v>
      </c>
      <c r="I707" t="s">
        <v>1977</v>
      </c>
      <c r="K707">
        <v>1696</v>
      </c>
      <c r="L707">
        <v>-0.341614906832298</v>
      </c>
    </row>
    <row r="708" spans="1:12" x14ac:dyDescent="0.25">
      <c r="A708" s="55">
        <v>26780234600010</v>
      </c>
      <c r="B708" t="s">
        <v>2028</v>
      </c>
      <c r="C708" t="s">
        <v>2019</v>
      </c>
      <c r="D708" t="s">
        <v>2020</v>
      </c>
      <c r="E708">
        <v>879</v>
      </c>
      <c r="F708">
        <v>829</v>
      </c>
      <c r="G708">
        <v>0.94310000000000005</v>
      </c>
      <c r="H708" t="s">
        <v>71</v>
      </c>
      <c r="I708" t="s">
        <v>1977</v>
      </c>
      <c r="K708">
        <v>663</v>
      </c>
      <c r="L708">
        <v>-0.20024125452352201</v>
      </c>
    </row>
    <row r="709" spans="1:12" x14ac:dyDescent="0.25">
      <c r="A709" s="55">
        <v>26780238700071</v>
      </c>
      <c r="B709" t="s">
        <v>2028</v>
      </c>
      <c r="C709" t="s">
        <v>2019</v>
      </c>
      <c r="D709" t="s">
        <v>2019</v>
      </c>
      <c r="E709">
        <v>7979</v>
      </c>
      <c r="F709">
        <v>7974</v>
      </c>
      <c r="G709">
        <v>0.99939999999999996</v>
      </c>
      <c r="H709" t="s">
        <v>50</v>
      </c>
      <c r="I709" t="s">
        <v>1977</v>
      </c>
      <c r="K709">
        <v>3275</v>
      </c>
      <c r="L709">
        <v>-0.58929019312766495</v>
      </c>
    </row>
    <row r="710" spans="1:12" x14ac:dyDescent="0.25">
      <c r="A710" s="55">
        <v>26780240300019</v>
      </c>
      <c r="B710" t="s">
        <v>2028</v>
      </c>
      <c r="C710" t="s">
        <v>2019</v>
      </c>
      <c r="D710" t="s">
        <v>2019</v>
      </c>
      <c r="E710">
        <v>2599</v>
      </c>
      <c r="F710">
        <v>2598</v>
      </c>
      <c r="G710">
        <v>0.99960000000000004</v>
      </c>
      <c r="H710" t="s">
        <v>50</v>
      </c>
      <c r="I710" t="s">
        <v>1977</v>
      </c>
      <c r="K710">
        <v>1350</v>
      </c>
      <c r="L710">
        <v>-0.48036951501154701</v>
      </c>
    </row>
    <row r="711" spans="1:12" x14ac:dyDescent="0.25">
      <c r="A711" s="55">
        <v>26780244500010</v>
      </c>
      <c r="B711" t="s">
        <v>2028</v>
      </c>
      <c r="C711" t="s">
        <v>2019</v>
      </c>
      <c r="D711" t="s">
        <v>2019</v>
      </c>
      <c r="E711">
        <v>1518</v>
      </c>
      <c r="F711">
        <v>1436</v>
      </c>
      <c r="G711">
        <v>0.94599999999999995</v>
      </c>
      <c r="H711" t="s">
        <v>57</v>
      </c>
      <c r="I711" t="s">
        <v>1977</v>
      </c>
      <c r="K711">
        <v>970</v>
      </c>
      <c r="L711">
        <v>-0.32451253481894099</v>
      </c>
    </row>
    <row r="712" spans="1:12" x14ac:dyDescent="0.25">
      <c r="A712" s="55">
        <v>26780247800011</v>
      </c>
      <c r="B712" t="s">
        <v>2028</v>
      </c>
      <c r="C712" t="s">
        <v>2019</v>
      </c>
      <c r="D712" t="s">
        <v>2020</v>
      </c>
      <c r="E712">
        <v>1245</v>
      </c>
      <c r="F712">
        <v>1191</v>
      </c>
      <c r="G712">
        <v>0.95660000000000001</v>
      </c>
      <c r="H712" t="s">
        <v>38</v>
      </c>
      <c r="I712" t="s">
        <v>1977</v>
      </c>
      <c r="K712">
        <v>1009</v>
      </c>
      <c r="L712">
        <v>-0.15281276238455099</v>
      </c>
    </row>
    <row r="713" spans="1:12" x14ac:dyDescent="0.25">
      <c r="A713" s="55">
        <v>26780249400018</v>
      </c>
      <c r="B713" t="s">
        <v>2028</v>
      </c>
      <c r="C713" t="s">
        <v>2019</v>
      </c>
      <c r="D713" t="s">
        <v>2020</v>
      </c>
      <c r="E713">
        <v>498</v>
      </c>
      <c r="F713">
        <v>474</v>
      </c>
      <c r="G713">
        <v>0.95179999999999998</v>
      </c>
      <c r="H713" t="s">
        <v>57</v>
      </c>
      <c r="K713">
        <v>308</v>
      </c>
      <c r="L713">
        <v>-0.35021097046413502</v>
      </c>
    </row>
    <row r="714" spans="1:12" x14ac:dyDescent="0.25">
      <c r="A714" s="55">
        <v>26780271800028</v>
      </c>
      <c r="B714" t="s">
        <v>2028</v>
      </c>
      <c r="C714" t="s">
        <v>2019</v>
      </c>
      <c r="D714" t="s">
        <v>2019</v>
      </c>
      <c r="E714">
        <v>11710</v>
      </c>
      <c r="F714">
        <v>10426</v>
      </c>
      <c r="G714">
        <v>0.89039999999999997</v>
      </c>
      <c r="H714" t="s">
        <v>2011</v>
      </c>
      <c r="I714" t="s">
        <v>1977</v>
      </c>
      <c r="J714" t="s">
        <v>9</v>
      </c>
      <c r="K714">
        <v>6627</v>
      </c>
      <c r="L714">
        <v>-0.36437751774410099</v>
      </c>
    </row>
    <row r="715" spans="1:12" x14ac:dyDescent="0.25">
      <c r="A715" s="55">
        <v>26780577800011</v>
      </c>
      <c r="B715" t="s">
        <v>2028</v>
      </c>
      <c r="C715" t="s">
        <v>2019</v>
      </c>
      <c r="D715" t="s">
        <v>2019</v>
      </c>
      <c r="E715">
        <v>6894</v>
      </c>
      <c r="F715">
        <v>6888</v>
      </c>
      <c r="G715">
        <v>0.99909999999999999</v>
      </c>
      <c r="H715" t="s">
        <v>50</v>
      </c>
      <c r="I715" t="s">
        <v>1977</v>
      </c>
      <c r="K715">
        <v>3270</v>
      </c>
      <c r="L715">
        <v>-0.52526132404181203</v>
      </c>
    </row>
    <row r="716" spans="1:12" x14ac:dyDescent="0.25">
      <c r="A716" s="55">
        <v>26780580200019</v>
      </c>
      <c r="B716" t="s">
        <v>2028</v>
      </c>
      <c r="C716" t="s">
        <v>2019</v>
      </c>
      <c r="D716" t="s">
        <v>2019</v>
      </c>
      <c r="E716">
        <v>11650</v>
      </c>
      <c r="F716">
        <v>11647</v>
      </c>
      <c r="G716">
        <v>0.99970000000000003</v>
      </c>
      <c r="H716" t="s">
        <v>50</v>
      </c>
      <c r="I716" t="s">
        <v>1977</v>
      </c>
      <c r="J716" t="s">
        <v>9</v>
      </c>
      <c r="K716">
        <v>7001</v>
      </c>
      <c r="L716">
        <v>-0.39890100455052802</v>
      </c>
    </row>
    <row r="717" spans="1:12" x14ac:dyDescent="0.25">
      <c r="A717" s="55">
        <v>26790001700018</v>
      </c>
      <c r="B717" t="s">
        <v>2028</v>
      </c>
      <c r="C717" t="s">
        <v>2019</v>
      </c>
      <c r="D717" t="s">
        <v>2020</v>
      </c>
      <c r="E717">
        <v>7716</v>
      </c>
      <c r="F717">
        <v>3</v>
      </c>
      <c r="G717">
        <v>4.0000000000000002E-4</v>
      </c>
      <c r="H717" t="s">
        <v>2011</v>
      </c>
      <c r="I717" t="s">
        <v>1977</v>
      </c>
      <c r="J717" t="s">
        <v>9</v>
      </c>
      <c r="K717">
        <v>4244</v>
      </c>
      <c r="L717">
        <v>1413.6666666666699</v>
      </c>
    </row>
    <row r="718" spans="1:12" x14ac:dyDescent="0.25">
      <c r="A718" s="55">
        <v>26790040500049</v>
      </c>
      <c r="B718" t="s">
        <v>2028</v>
      </c>
      <c r="C718" t="s">
        <v>2019</v>
      </c>
      <c r="D718" t="s">
        <v>2019</v>
      </c>
      <c r="E718">
        <v>398</v>
      </c>
      <c r="F718">
        <v>396</v>
      </c>
      <c r="G718">
        <v>0.995</v>
      </c>
      <c r="H718" t="s">
        <v>57</v>
      </c>
      <c r="K718">
        <v>320</v>
      </c>
      <c r="L718">
        <v>-0.19191919191919199</v>
      </c>
    </row>
    <row r="719" spans="1:12" x14ac:dyDescent="0.25">
      <c r="A719" s="55">
        <v>26790121300012</v>
      </c>
      <c r="B719" t="s">
        <v>2028</v>
      </c>
      <c r="C719" t="s">
        <v>2019</v>
      </c>
      <c r="D719" t="s">
        <v>2019</v>
      </c>
      <c r="E719">
        <v>4833</v>
      </c>
      <c r="F719">
        <v>4142</v>
      </c>
      <c r="G719">
        <v>0.85699999999999998</v>
      </c>
      <c r="H719" t="s">
        <v>2011</v>
      </c>
      <c r="I719" t="s">
        <v>1977</v>
      </c>
      <c r="K719">
        <v>2940</v>
      </c>
      <c r="L719">
        <v>-0.29019797199420599</v>
      </c>
    </row>
    <row r="720" spans="1:12" x14ac:dyDescent="0.25">
      <c r="A720" s="55">
        <v>26800001500019</v>
      </c>
      <c r="B720" t="s">
        <v>2028</v>
      </c>
      <c r="C720" t="s">
        <v>2019</v>
      </c>
      <c r="D720" t="s">
        <v>2019</v>
      </c>
      <c r="E720">
        <v>6968</v>
      </c>
      <c r="F720">
        <v>6959</v>
      </c>
      <c r="G720">
        <v>0.99870000000000003</v>
      </c>
      <c r="H720" t="s">
        <v>50</v>
      </c>
      <c r="I720" t="s">
        <v>1977</v>
      </c>
      <c r="K720">
        <v>3211</v>
      </c>
      <c r="L720">
        <v>-0.53858312976002298</v>
      </c>
    </row>
    <row r="721" spans="1:12" x14ac:dyDescent="0.25">
      <c r="A721" s="55">
        <v>26800003100016</v>
      </c>
      <c r="B721" t="s">
        <v>2028</v>
      </c>
      <c r="C721" t="s">
        <v>2019</v>
      </c>
      <c r="D721" t="s">
        <v>2019</v>
      </c>
      <c r="E721">
        <v>650</v>
      </c>
      <c r="F721">
        <v>592</v>
      </c>
      <c r="G721">
        <v>0.91080000000000005</v>
      </c>
      <c r="H721" t="s">
        <v>65</v>
      </c>
      <c r="K721">
        <v>548</v>
      </c>
      <c r="L721">
        <v>-7.4324324324324301E-2</v>
      </c>
    </row>
    <row r="722" spans="1:12" x14ac:dyDescent="0.25">
      <c r="A722" s="55">
        <v>26800007200010</v>
      </c>
      <c r="B722" t="s">
        <v>2028</v>
      </c>
      <c r="C722" t="s">
        <v>2019</v>
      </c>
      <c r="D722" t="s">
        <v>2019</v>
      </c>
      <c r="E722">
        <v>1471</v>
      </c>
      <c r="F722">
        <v>1399</v>
      </c>
      <c r="G722">
        <v>0.95109999999999995</v>
      </c>
      <c r="H722" t="s">
        <v>65</v>
      </c>
      <c r="I722" t="s">
        <v>1977</v>
      </c>
      <c r="K722">
        <v>972</v>
      </c>
      <c r="L722">
        <v>-0.30521801286633299</v>
      </c>
    </row>
    <row r="723" spans="1:12" x14ac:dyDescent="0.25">
      <c r="A723" s="55">
        <v>26800010600016</v>
      </c>
      <c r="B723" t="s">
        <v>2028</v>
      </c>
      <c r="C723" t="s">
        <v>2019</v>
      </c>
      <c r="D723" t="s">
        <v>2019</v>
      </c>
      <c r="E723">
        <v>2260</v>
      </c>
      <c r="F723">
        <v>2217</v>
      </c>
      <c r="G723">
        <v>0.98099999999999998</v>
      </c>
      <c r="H723" t="s">
        <v>57</v>
      </c>
      <c r="I723" t="s">
        <v>1977</v>
      </c>
      <c r="K723">
        <v>1107</v>
      </c>
      <c r="L723">
        <v>-0.50067658998646802</v>
      </c>
    </row>
    <row r="724" spans="1:12" x14ac:dyDescent="0.25">
      <c r="A724" s="55">
        <v>26800014800018</v>
      </c>
      <c r="B724" t="s">
        <v>2028</v>
      </c>
      <c r="C724" t="s">
        <v>2019</v>
      </c>
      <c r="D724" t="s">
        <v>2019</v>
      </c>
      <c r="E724">
        <v>27850</v>
      </c>
      <c r="F724">
        <v>27530</v>
      </c>
      <c r="G724">
        <v>0.98850000000000005</v>
      </c>
      <c r="H724" t="s">
        <v>2012</v>
      </c>
      <c r="I724" t="s">
        <v>1977</v>
      </c>
      <c r="J724" t="s">
        <v>9</v>
      </c>
      <c r="K724">
        <v>16989</v>
      </c>
      <c r="L724">
        <v>-0.38289139120958998</v>
      </c>
    </row>
    <row r="725" spans="1:12" x14ac:dyDescent="0.25">
      <c r="A725" s="55">
        <v>26800015500013</v>
      </c>
      <c r="B725" t="s">
        <v>2028</v>
      </c>
      <c r="C725" t="s">
        <v>2019</v>
      </c>
      <c r="D725" t="s">
        <v>2019</v>
      </c>
      <c r="E725">
        <v>1535</v>
      </c>
      <c r="F725">
        <v>1523</v>
      </c>
      <c r="G725">
        <v>0.99219999999999997</v>
      </c>
      <c r="H725" t="s">
        <v>65</v>
      </c>
      <c r="K725">
        <v>773</v>
      </c>
      <c r="L725">
        <v>-0.49244911359159499</v>
      </c>
    </row>
    <row r="726" spans="1:12" x14ac:dyDescent="0.25">
      <c r="A726" s="55">
        <v>26800016300017</v>
      </c>
      <c r="B726" t="s">
        <v>2028</v>
      </c>
      <c r="C726" t="s">
        <v>2019</v>
      </c>
      <c r="D726" t="s">
        <v>2019</v>
      </c>
      <c r="E726">
        <v>2214</v>
      </c>
      <c r="F726">
        <v>2213</v>
      </c>
      <c r="G726">
        <v>0.99950000000000006</v>
      </c>
      <c r="H726" t="s">
        <v>50</v>
      </c>
      <c r="I726" t="s">
        <v>1977</v>
      </c>
      <c r="K726">
        <v>1449</v>
      </c>
      <c r="L726">
        <v>-0.34523271577044701</v>
      </c>
    </row>
    <row r="727" spans="1:12" x14ac:dyDescent="0.25">
      <c r="A727" s="55">
        <v>26800020500016</v>
      </c>
      <c r="B727" t="s">
        <v>2028</v>
      </c>
      <c r="C727" t="s">
        <v>2019</v>
      </c>
      <c r="D727" t="s">
        <v>2019</v>
      </c>
      <c r="E727">
        <v>2698</v>
      </c>
      <c r="F727">
        <v>2698</v>
      </c>
      <c r="G727">
        <v>1</v>
      </c>
      <c r="H727" t="s">
        <v>50</v>
      </c>
      <c r="I727" t="s">
        <v>1977</v>
      </c>
      <c r="K727">
        <v>1581</v>
      </c>
      <c r="L727">
        <v>-0.41401037805782098</v>
      </c>
    </row>
    <row r="728" spans="1:12" x14ac:dyDescent="0.25">
      <c r="A728" s="55">
        <v>26800029600015</v>
      </c>
      <c r="B728" t="s">
        <v>2028</v>
      </c>
      <c r="C728" t="s">
        <v>2019</v>
      </c>
      <c r="D728" t="s">
        <v>2019</v>
      </c>
      <c r="E728">
        <v>1748</v>
      </c>
      <c r="F728">
        <v>1200</v>
      </c>
      <c r="G728">
        <v>0.6865</v>
      </c>
      <c r="H728" t="s">
        <v>2011</v>
      </c>
      <c r="I728" t="s">
        <v>1977</v>
      </c>
      <c r="K728">
        <v>807</v>
      </c>
      <c r="L728">
        <v>-0.32750000000000001</v>
      </c>
    </row>
    <row r="729" spans="1:12" x14ac:dyDescent="0.25">
      <c r="A729" s="55">
        <v>26810001300013</v>
      </c>
      <c r="B729" t="s">
        <v>2028</v>
      </c>
      <c r="C729" t="s">
        <v>2019</v>
      </c>
      <c r="D729" t="s">
        <v>2019</v>
      </c>
      <c r="E729">
        <v>5423</v>
      </c>
      <c r="F729">
        <v>5421</v>
      </c>
      <c r="G729">
        <v>0.99960000000000004</v>
      </c>
      <c r="H729" t="s">
        <v>50</v>
      </c>
      <c r="I729" t="s">
        <v>1977</v>
      </c>
      <c r="K729">
        <v>3194</v>
      </c>
      <c r="L729">
        <v>-0.41080981368751202</v>
      </c>
    </row>
    <row r="730" spans="1:12" x14ac:dyDescent="0.25">
      <c r="A730" s="55">
        <v>26810005400181</v>
      </c>
      <c r="B730" t="s">
        <v>2028</v>
      </c>
      <c r="C730" t="s">
        <v>2019</v>
      </c>
      <c r="D730" t="s">
        <v>2019</v>
      </c>
      <c r="E730">
        <v>6099</v>
      </c>
      <c r="F730">
        <v>1551</v>
      </c>
      <c r="G730">
        <v>0.25430000000000003</v>
      </c>
      <c r="H730" t="s">
        <v>50</v>
      </c>
      <c r="I730" t="s">
        <v>1977</v>
      </c>
      <c r="J730" t="s">
        <v>9</v>
      </c>
      <c r="K730">
        <v>4147</v>
      </c>
      <c r="L730">
        <v>1.67375886524823</v>
      </c>
    </row>
    <row r="731" spans="1:12" x14ac:dyDescent="0.25">
      <c r="A731" s="55">
        <v>26810006200069</v>
      </c>
      <c r="B731" t="s">
        <v>2028</v>
      </c>
      <c r="C731" t="s">
        <v>2019</v>
      </c>
      <c r="D731" t="s">
        <v>2019</v>
      </c>
      <c r="E731">
        <v>870</v>
      </c>
      <c r="F731">
        <v>868</v>
      </c>
      <c r="G731">
        <v>0.99770000000000003</v>
      </c>
      <c r="H731" t="s">
        <v>50</v>
      </c>
      <c r="K731">
        <v>305</v>
      </c>
      <c r="L731">
        <v>-0.64861751152073699</v>
      </c>
    </row>
    <row r="732" spans="1:12" x14ac:dyDescent="0.25">
      <c r="A732" s="55">
        <v>26810008800015</v>
      </c>
      <c r="B732" t="s">
        <v>2028</v>
      </c>
      <c r="C732" t="s">
        <v>2019</v>
      </c>
      <c r="D732" t="s">
        <v>2020</v>
      </c>
      <c r="E732">
        <v>2227</v>
      </c>
      <c r="F732">
        <v>504</v>
      </c>
      <c r="G732">
        <v>0.2263</v>
      </c>
      <c r="H732" t="s">
        <v>50</v>
      </c>
      <c r="I732" t="s">
        <v>1977</v>
      </c>
      <c r="K732">
        <v>1497</v>
      </c>
      <c r="L732">
        <v>1.9702380952381</v>
      </c>
    </row>
    <row r="733" spans="1:12" x14ac:dyDescent="0.25">
      <c r="A733" s="55">
        <v>26810014600011</v>
      </c>
      <c r="B733" t="s">
        <v>2028</v>
      </c>
      <c r="C733" t="s">
        <v>2019</v>
      </c>
      <c r="D733" t="s">
        <v>2020</v>
      </c>
      <c r="E733">
        <v>1390</v>
      </c>
      <c r="F733">
        <v>240</v>
      </c>
      <c r="G733">
        <v>0.17269999999999999</v>
      </c>
      <c r="H733" t="s">
        <v>50</v>
      </c>
      <c r="I733" t="s">
        <v>1977</v>
      </c>
      <c r="K733">
        <v>731</v>
      </c>
      <c r="L733">
        <v>2.0458333333333298</v>
      </c>
    </row>
    <row r="734" spans="1:12" x14ac:dyDescent="0.25">
      <c r="A734" s="55">
        <v>26820003700011</v>
      </c>
      <c r="B734" t="s">
        <v>2028</v>
      </c>
      <c r="C734" t="s">
        <v>2019</v>
      </c>
      <c r="D734" t="s">
        <v>2019</v>
      </c>
      <c r="E734">
        <v>997</v>
      </c>
      <c r="F734">
        <v>997</v>
      </c>
      <c r="G734">
        <v>1</v>
      </c>
      <c r="H734" t="s">
        <v>50</v>
      </c>
      <c r="K734">
        <v>843</v>
      </c>
      <c r="L734">
        <v>-0.154463390170512</v>
      </c>
    </row>
    <row r="735" spans="1:12" x14ac:dyDescent="0.25">
      <c r="A735" s="55">
        <v>26820007800015</v>
      </c>
      <c r="B735" t="s">
        <v>2028</v>
      </c>
      <c r="C735" t="s">
        <v>2019</v>
      </c>
      <c r="D735" t="s">
        <v>2019</v>
      </c>
      <c r="E735">
        <v>7664</v>
      </c>
      <c r="F735">
        <v>6660</v>
      </c>
      <c r="G735">
        <v>0.86899999999999999</v>
      </c>
      <c r="H735" t="s">
        <v>2011</v>
      </c>
      <c r="I735" t="s">
        <v>1977</v>
      </c>
      <c r="J735" t="s">
        <v>9</v>
      </c>
      <c r="K735">
        <v>3641</v>
      </c>
      <c r="L735">
        <v>-0.45330330330330298</v>
      </c>
    </row>
    <row r="736" spans="1:12" x14ac:dyDescent="0.25">
      <c r="A736" s="55">
        <v>26820010200013</v>
      </c>
      <c r="B736" t="s">
        <v>2028</v>
      </c>
      <c r="C736" t="s">
        <v>2019</v>
      </c>
      <c r="D736" t="s">
        <v>2019</v>
      </c>
      <c r="E736">
        <v>1032</v>
      </c>
      <c r="F736">
        <v>1031</v>
      </c>
      <c r="G736">
        <v>0.999</v>
      </c>
      <c r="H736" t="s">
        <v>50</v>
      </c>
      <c r="K736">
        <v>798</v>
      </c>
      <c r="L736">
        <v>-0.22599418040737199</v>
      </c>
    </row>
    <row r="737" spans="1:12" x14ac:dyDescent="0.25">
      <c r="A737" s="55">
        <v>26820016900012</v>
      </c>
      <c r="B737" t="s">
        <v>2028</v>
      </c>
      <c r="C737" t="s">
        <v>2019</v>
      </c>
      <c r="D737" t="s">
        <v>2019</v>
      </c>
      <c r="E737">
        <v>2726</v>
      </c>
      <c r="F737">
        <v>2362</v>
      </c>
      <c r="G737">
        <v>0.86650000000000005</v>
      </c>
      <c r="H737" t="s">
        <v>2011</v>
      </c>
      <c r="I737" t="s">
        <v>1977</v>
      </c>
      <c r="K737">
        <v>2216</v>
      </c>
      <c r="L737">
        <v>-6.1812023708721402E-2</v>
      </c>
    </row>
    <row r="738" spans="1:12" x14ac:dyDescent="0.25">
      <c r="A738" s="55">
        <v>26830002700011</v>
      </c>
      <c r="B738" t="s">
        <v>2028</v>
      </c>
      <c r="C738" t="s">
        <v>2019</v>
      </c>
      <c r="D738" t="s">
        <v>2019</v>
      </c>
      <c r="E738">
        <v>4016</v>
      </c>
      <c r="F738">
        <v>4016</v>
      </c>
      <c r="G738">
        <v>1</v>
      </c>
      <c r="H738" t="s">
        <v>50</v>
      </c>
      <c r="I738" t="s">
        <v>1977</v>
      </c>
      <c r="K738">
        <v>2421</v>
      </c>
      <c r="L738">
        <v>-0.39716135458167301</v>
      </c>
    </row>
    <row r="739" spans="1:12" x14ac:dyDescent="0.25">
      <c r="A739" s="55">
        <v>26830005000054</v>
      </c>
      <c r="B739" t="s">
        <v>2028</v>
      </c>
      <c r="C739" t="s">
        <v>2019</v>
      </c>
      <c r="D739" t="s">
        <v>2019</v>
      </c>
      <c r="E739">
        <v>4667</v>
      </c>
      <c r="F739">
        <v>4664</v>
      </c>
      <c r="G739">
        <v>0.99939999999999996</v>
      </c>
      <c r="H739" t="s">
        <v>50</v>
      </c>
      <c r="I739" t="s">
        <v>1977</v>
      </c>
      <c r="K739">
        <v>2296</v>
      </c>
      <c r="L739">
        <v>-0.50771869639794198</v>
      </c>
    </row>
    <row r="740" spans="1:12" x14ac:dyDescent="0.25">
      <c r="A740" s="55">
        <v>26830008400012</v>
      </c>
      <c r="B740" t="s">
        <v>2028</v>
      </c>
      <c r="C740" t="s">
        <v>2019</v>
      </c>
      <c r="D740" t="s">
        <v>2019</v>
      </c>
      <c r="E740">
        <v>1961</v>
      </c>
      <c r="F740">
        <v>1877</v>
      </c>
      <c r="G740">
        <v>0.95720000000000005</v>
      </c>
      <c r="H740" t="s">
        <v>57</v>
      </c>
      <c r="I740" t="s">
        <v>1977</v>
      </c>
      <c r="K740">
        <v>1060</v>
      </c>
      <c r="L740">
        <v>-0.43526904635055902</v>
      </c>
    </row>
    <row r="741" spans="1:12" x14ac:dyDescent="0.25">
      <c r="A741" s="55">
        <v>26830012600177</v>
      </c>
      <c r="B741" t="s">
        <v>2028</v>
      </c>
      <c r="C741" t="s">
        <v>2019</v>
      </c>
      <c r="D741" t="s">
        <v>2019</v>
      </c>
      <c r="E741">
        <v>11566</v>
      </c>
      <c r="F741">
        <v>11515</v>
      </c>
      <c r="G741">
        <v>0.99560000000000004</v>
      </c>
      <c r="H741" t="s">
        <v>57</v>
      </c>
      <c r="I741" t="s">
        <v>1977</v>
      </c>
      <c r="J741" t="s">
        <v>9</v>
      </c>
      <c r="K741">
        <v>7005</v>
      </c>
      <c r="L741">
        <v>-0.39166304819800302</v>
      </c>
    </row>
    <row r="742" spans="1:12" x14ac:dyDescent="0.25">
      <c r="A742" s="55">
        <v>26830021700018</v>
      </c>
      <c r="B742" t="s">
        <v>2028</v>
      </c>
      <c r="C742" t="s">
        <v>2019</v>
      </c>
      <c r="D742" t="s">
        <v>2019</v>
      </c>
      <c r="E742">
        <v>5952</v>
      </c>
      <c r="F742">
        <v>5949</v>
      </c>
      <c r="G742">
        <v>0.99950000000000006</v>
      </c>
      <c r="H742" t="s">
        <v>50</v>
      </c>
      <c r="I742" t="s">
        <v>1977</v>
      </c>
      <c r="K742">
        <v>2590</v>
      </c>
      <c r="L742">
        <v>-0.56463271138006399</v>
      </c>
    </row>
    <row r="743" spans="1:12" x14ac:dyDescent="0.25">
      <c r="A743" s="55">
        <v>26830024100018</v>
      </c>
      <c r="B743" t="s">
        <v>2028</v>
      </c>
      <c r="C743" t="s">
        <v>2019</v>
      </c>
      <c r="D743" t="s">
        <v>2019</v>
      </c>
      <c r="E743">
        <v>4349</v>
      </c>
      <c r="F743">
        <v>4280</v>
      </c>
      <c r="G743">
        <v>0.98409999999999997</v>
      </c>
      <c r="H743" t="s">
        <v>57</v>
      </c>
      <c r="I743" t="s">
        <v>1977</v>
      </c>
      <c r="K743">
        <v>2848</v>
      </c>
      <c r="L743">
        <v>-0.33457943925233602</v>
      </c>
    </row>
    <row r="744" spans="1:12" x14ac:dyDescent="0.25">
      <c r="A744" s="55">
        <v>26830031600042</v>
      </c>
      <c r="B744" t="s">
        <v>2028</v>
      </c>
      <c r="C744" t="s">
        <v>2019</v>
      </c>
      <c r="D744" t="s">
        <v>2019</v>
      </c>
      <c r="E744">
        <v>901</v>
      </c>
      <c r="F744">
        <v>851</v>
      </c>
      <c r="G744">
        <v>0.94450000000000001</v>
      </c>
      <c r="H744" t="s">
        <v>57</v>
      </c>
      <c r="I744" t="s">
        <v>1977</v>
      </c>
      <c r="K744">
        <v>645</v>
      </c>
      <c r="L744">
        <v>-0.24206815511163299</v>
      </c>
    </row>
    <row r="745" spans="1:12" x14ac:dyDescent="0.25">
      <c r="A745" s="55">
        <v>26830362500019</v>
      </c>
      <c r="B745" t="s">
        <v>2028</v>
      </c>
      <c r="C745" t="s">
        <v>2019</v>
      </c>
      <c r="D745" t="s">
        <v>2019</v>
      </c>
      <c r="E745">
        <v>2121</v>
      </c>
      <c r="F745">
        <v>2120</v>
      </c>
      <c r="G745">
        <v>0.99950000000000006</v>
      </c>
      <c r="H745" t="s">
        <v>50</v>
      </c>
      <c r="I745" t="s">
        <v>1977</v>
      </c>
      <c r="K745">
        <v>853</v>
      </c>
      <c r="L745">
        <v>-0.59764150943396199</v>
      </c>
    </row>
    <row r="746" spans="1:12" x14ac:dyDescent="0.25">
      <c r="A746" s="55">
        <v>26840007400012</v>
      </c>
      <c r="B746" t="s">
        <v>2028</v>
      </c>
      <c r="C746" t="s">
        <v>2019</v>
      </c>
      <c r="D746" t="s">
        <v>2019</v>
      </c>
      <c r="E746">
        <v>1053</v>
      </c>
      <c r="F746">
        <v>1011</v>
      </c>
      <c r="G746">
        <v>0.96009999999999995</v>
      </c>
      <c r="H746" t="s">
        <v>71</v>
      </c>
      <c r="I746" t="s">
        <v>1977</v>
      </c>
      <c r="K746">
        <v>1058</v>
      </c>
      <c r="L746">
        <v>4.648862512364E-2</v>
      </c>
    </row>
    <row r="747" spans="1:12" x14ac:dyDescent="0.25">
      <c r="A747" s="55">
        <v>26840009000018</v>
      </c>
      <c r="B747" t="s">
        <v>2028</v>
      </c>
      <c r="C747" t="s">
        <v>2019</v>
      </c>
      <c r="D747" t="s">
        <v>2019</v>
      </c>
      <c r="E747">
        <v>5440</v>
      </c>
      <c r="F747">
        <v>4723</v>
      </c>
      <c r="G747">
        <v>0.86819999999999997</v>
      </c>
      <c r="H747" t="s">
        <v>2011</v>
      </c>
      <c r="I747" t="s">
        <v>1977</v>
      </c>
      <c r="K747">
        <v>2303</v>
      </c>
      <c r="L747">
        <v>-0.51238619521490603</v>
      </c>
    </row>
    <row r="748" spans="1:12" x14ac:dyDescent="0.25">
      <c r="A748" s="55">
        <v>26840011600011</v>
      </c>
      <c r="B748" t="s">
        <v>2028</v>
      </c>
      <c r="C748" t="s">
        <v>2019</v>
      </c>
      <c r="D748" t="s">
        <v>2019</v>
      </c>
      <c r="E748">
        <v>1050</v>
      </c>
      <c r="F748">
        <v>1006</v>
      </c>
      <c r="G748">
        <v>0.95809999999999995</v>
      </c>
      <c r="H748" t="s">
        <v>71</v>
      </c>
      <c r="K748">
        <v>620</v>
      </c>
      <c r="L748">
        <v>-0.38369781312127199</v>
      </c>
    </row>
    <row r="749" spans="1:12" x14ac:dyDescent="0.25">
      <c r="A749" s="55">
        <v>26840015700049</v>
      </c>
      <c r="B749" t="s">
        <v>2028</v>
      </c>
      <c r="C749" t="s">
        <v>2019</v>
      </c>
      <c r="D749" t="s">
        <v>2019</v>
      </c>
      <c r="E749">
        <v>644</v>
      </c>
      <c r="F749">
        <v>624</v>
      </c>
      <c r="G749">
        <v>0.96889999999999998</v>
      </c>
      <c r="H749" t="s">
        <v>71</v>
      </c>
      <c r="K749">
        <v>466</v>
      </c>
      <c r="L749">
        <v>-0.25320512820512803</v>
      </c>
    </row>
    <row r="750" spans="1:12" x14ac:dyDescent="0.25">
      <c r="A750" s="55">
        <v>26840016500018</v>
      </c>
      <c r="B750" t="s">
        <v>2028</v>
      </c>
      <c r="C750" t="s">
        <v>2019</v>
      </c>
      <c r="D750" t="s">
        <v>2019</v>
      </c>
      <c r="E750">
        <v>10709</v>
      </c>
      <c r="F750">
        <v>10705</v>
      </c>
      <c r="G750">
        <v>0.99960000000000004</v>
      </c>
      <c r="H750" t="s">
        <v>50</v>
      </c>
      <c r="I750" t="s">
        <v>1977</v>
      </c>
      <c r="J750" t="s">
        <v>9</v>
      </c>
      <c r="K750">
        <v>5823</v>
      </c>
      <c r="L750">
        <v>-0.45604857543204103</v>
      </c>
    </row>
    <row r="751" spans="1:12" x14ac:dyDescent="0.25">
      <c r="A751" s="55">
        <v>26840017300012</v>
      </c>
      <c r="B751" t="s">
        <v>2028</v>
      </c>
      <c r="C751" t="s">
        <v>2019</v>
      </c>
      <c r="D751" t="s">
        <v>2019</v>
      </c>
      <c r="E751">
        <v>1282</v>
      </c>
      <c r="F751">
        <v>1281</v>
      </c>
      <c r="G751">
        <v>0.99919999999999998</v>
      </c>
      <c r="H751" t="s">
        <v>65</v>
      </c>
      <c r="K751">
        <v>657</v>
      </c>
      <c r="L751">
        <v>-0.48711943793911</v>
      </c>
    </row>
    <row r="752" spans="1:12" x14ac:dyDescent="0.25">
      <c r="A752" s="55">
        <v>26840019900017</v>
      </c>
      <c r="B752" t="s">
        <v>2028</v>
      </c>
      <c r="C752" t="s">
        <v>2019</v>
      </c>
      <c r="D752" t="s">
        <v>2019</v>
      </c>
      <c r="E752">
        <v>1413</v>
      </c>
      <c r="F752">
        <v>1412</v>
      </c>
      <c r="G752">
        <v>0.99929999999999997</v>
      </c>
      <c r="H752" t="s">
        <v>71</v>
      </c>
      <c r="K752">
        <v>895</v>
      </c>
      <c r="L752">
        <v>-0.36614730878187002</v>
      </c>
    </row>
    <row r="753" spans="1:12" x14ac:dyDescent="0.25">
      <c r="A753" s="55">
        <v>26840020700042</v>
      </c>
      <c r="B753" t="s">
        <v>2028</v>
      </c>
      <c r="C753" t="s">
        <v>2019</v>
      </c>
      <c r="D753" t="s">
        <v>2019</v>
      </c>
      <c r="E753">
        <v>333</v>
      </c>
      <c r="F753">
        <v>333</v>
      </c>
      <c r="G753">
        <v>1</v>
      </c>
      <c r="H753" t="s">
        <v>65</v>
      </c>
      <c r="K753">
        <v>228</v>
      </c>
      <c r="L753">
        <v>-0.31531531531531498</v>
      </c>
    </row>
    <row r="754" spans="1:12" x14ac:dyDescent="0.25">
      <c r="A754" s="55">
        <v>26840022300064</v>
      </c>
      <c r="B754" t="s">
        <v>2028</v>
      </c>
      <c r="C754" t="s">
        <v>2019</v>
      </c>
      <c r="D754" t="s">
        <v>2019</v>
      </c>
      <c r="E754">
        <v>3051</v>
      </c>
      <c r="F754">
        <v>3039</v>
      </c>
      <c r="G754">
        <v>0.99609999999999999</v>
      </c>
      <c r="H754" t="s">
        <v>65</v>
      </c>
      <c r="I754" t="s">
        <v>1977</v>
      </c>
      <c r="K754">
        <v>1852</v>
      </c>
      <c r="L754">
        <v>-0.390589009542613</v>
      </c>
    </row>
    <row r="755" spans="1:12" x14ac:dyDescent="0.25">
      <c r="A755" s="55">
        <v>26840026400068</v>
      </c>
      <c r="B755" t="s">
        <v>2028</v>
      </c>
      <c r="C755" t="s">
        <v>2019</v>
      </c>
      <c r="D755" t="s">
        <v>2019</v>
      </c>
      <c r="E755">
        <v>3734</v>
      </c>
      <c r="F755">
        <v>3693</v>
      </c>
      <c r="G755">
        <v>0.98899999999999999</v>
      </c>
      <c r="H755" t="s">
        <v>57</v>
      </c>
      <c r="I755" t="s">
        <v>1977</v>
      </c>
      <c r="K755">
        <v>2884</v>
      </c>
      <c r="L755">
        <v>-0.219063092336854</v>
      </c>
    </row>
    <row r="756" spans="1:12" x14ac:dyDescent="0.25">
      <c r="A756" s="55">
        <v>26840032200015</v>
      </c>
      <c r="B756" t="s">
        <v>2028</v>
      </c>
      <c r="C756" t="s">
        <v>2019</v>
      </c>
      <c r="D756" t="s">
        <v>2019</v>
      </c>
      <c r="E756">
        <v>542</v>
      </c>
      <c r="F756">
        <v>542</v>
      </c>
      <c r="G756">
        <v>1</v>
      </c>
      <c r="H756" t="s">
        <v>65</v>
      </c>
      <c r="K756">
        <v>391</v>
      </c>
      <c r="L756">
        <v>-0.27859778597786</v>
      </c>
    </row>
    <row r="757" spans="1:12" x14ac:dyDescent="0.25">
      <c r="A757" s="55">
        <v>26840344100010</v>
      </c>
      <c r="B757" t="s">
        <v>2028</v>
      </c>
      <c r="C757" t="s">
        <v>2019</v>
      </c>
      <c r="D757" t="s">
        <v>2019</v>
      </c>
      <c r="E757">
        <v>2713</v>
      </c>
      <c r="F757">
        <v>2713</v>
      </c>
      <c r="G757">
        <v>1</v>
      </c>
      <c r="H757" t="s">
        <v>50</v>
      </c>
      <c r="I757" t="s">
        <v>1977</v>
      </c>
      <c r="K757">
        <v>1525</v>
      </c>
      <c r="L757">
        <v>-0.43789163287873201</v>
      </c>
    </row>
    <row r="758" spans="1:12" x14ac:dyDescent="0.25">
      <c r="A758" s="55">
        <v>26850019600012</v>
      </c>
      <c r="B758" t="s">
        <v>2028</v>
      </c>
      <c r="C758" t="s">
        <v>2019</v>
      </c>
      <c r="D758" t="s">
        <v>2019</v>
      </c>
      <c r="E758">
        <v>3631</v>
      </c>
      <c r="F758">
        <v>3631</v>
      </c>
      <c r="G758">
        <v>1</v>
      </c>
      <c r="H758" t="s">
        <v>65</v>
      </c>
      <c r="I758" t="s">
        <v>1977</v>
      </c>
      <c r="K758">
        <v>1756</v>
      </c>
      <c r="L758">
        <v>-0.51638667033874996</v>
      </c>
    </row>
    <row r="759" spans="1:12" x14ac:dyDescent="0.25">
      <c r="A759" s="55">
        <v>26850028700019</v>
      </c>
      <c r="B759" t="s">
        <v>2028</v>
      </c>
      <c r="C759" t="s">
        <v>2019</v>
      </c>
      <c r="D759" t="s">
        <v>2020</v>
      </c>
      <c r="E759">
        <v>413</v>
      </c>
      <c r="F759">
        <v>241</v>
      </c>
      <c r="G759">
        <v>0.58350000000000002</v>
      </c>
      <c r="H759" t="s">
        <v>50</v>
      </c>
      <c r="K759">
        <v>77</v>
      </c>
      <c r="L759">
        <v>-0.68049792531120301</v>
      </c>
    </row>
    <row r="760" spans="1:12" x14ac:dyDescent="0.25">
      <c r="A760" s="55">
        <v>26850029500012</v>
      </c>
      <c r="B760" t="s">
        <v>2028</v>
      </c>
      <c r="C760" t="s">
        <v>2019</v>
      </c>
      <c r="D760" t="s">
        <v>2019</v>
      </c>
      <c r="E760">
        <v>447</v>
      </c>
      <c r="F760">
        <v>447</v>
      </c>
      <c r="G760">
        <v>1</v>
      </c>
      <c r="H760" t="s">
        <v>65</v>
      </c>
      <c r="K760">
        <v>233</v>
      </c>
      <c r="L760">
        <v>-0.47874720357941802</v>
      </c>
    </row>
    <row r="761" spans="1:12" x14ac:dyDescent="0.25">
      <c r="A761" s="55">
        <v>26850030300212</v>
      </c>
      <c r="B761" t="s">
        <v>2028</v>
      </c>
      <c r="C761" t="s">
        <v>2019</v>
      </c>
      <c r="D761" t="s">
        <v>2019</v>
      </c>
      <c r="E761">
        <v>4313</v>
      </c>
      <c r="F761">
        <v>4310</v>
      </c>
      <c r="G761">
        <v>0.99929999999999997</v>
      </c>
      <c r="H761" t="s">
        <v>50</v>
      </c>
      <c r="I761" t="s">
        <v>1977</v>
      </c>
      <c r="K761">
        <v>1790</v>
      </c>
      <c r="L761">
        <v>-0.58468677494199495</v>
      </c>
    </row>
    <row r="762" spans="1:12" x14ac:dyDescent="0.25">
      <c r="A762" s="55">
        <v>26850241600012</v>
      </c>
      <c r="B762" t="s">
        <v>2028</v>
      </c>
      <c r="C762" t="s">
        <v>2019</v>
      </c>
      <c r="D762" t="s">
        <v>2019</v>
      </c>
      <c r="E762">
        <v>3282</v>
      </c>
      <c r="F762">
        <v>3278</v>
      </c>
      <c r="G762">
        <v>0.99880000000000002</v>
      </c>
      <c r="H762" t="s">
        <v>50</v>
      </c>
      <c r="I762" t="s">
        <v>1977</v>
      </c>
      <c r="K762">
        <v>1252</v>
      </c>
      <c r="L762">
        <v>-0.61805979255643695</v>
      </c>
    </row>
    <row r="763" spans="1:12" x14ac:dyDescent="0.25">
      <c r="A763" s="55">
        <v>26850242400016</v>
      </c>
      <c r="B763" t="s">
        <v>2028</v>
      </c>
      <c r="C763" t="s">
        <v>2019</v>
      </c>
      <c r="D763" t="s">
        <v>2019</v>
      </c>
      <c r="E763">
        <v>12411</v>
      </c>
      <c r="F763">
        <v>12398</v>
      </c>
      <c r="G763">
        <v>0.999</v>
      </c>
      <c r="H763" t="s">
        <v>50</v>
      </c>
      <c r="I763" t="s">
        <v>1977</v>
      </c>
      <c r="J763" t="s">
        <v>9</v>
      </c>
      <c r="K763">
        <v>7528</v>
      </c>
      <c r="L763">
        <v>-0.392805291175996</v>
      </c>
    </row>
    <row r="764" spans="1:12" x14ac:dyDescent="0.25">
      <c r="A764" s="55">
        <v>26850445300013</v>
      </c>
      <c r="B764" t="s">
        <v>2028</v>
      </c>
      <c r="C764" t="s">
        <v>2019</v>
      </c>
      <c r="D764" t="s">
        <v>2019</v>
      </c>
      <c r="E764">
        <v>6324</v>
      </c>
      <c r="F764">
        <v>6323</v>
      </c>
      <c r="G764">
        <v>0.99980000000000002</v>
      </c>
      <c r="H764" t="s">
        <v>50</v>
      </c>
      <c r="I764" t="s">
        <v>1977</v>
      </c>
      <c r="K764">
        <v>2932</v>
      </c>
      <c r="L764">
        <v>-0.53629606199588797</v>
      </c>
    </row>
    <row r="765" spans="1:12" x14ac:dyDescent="0.25">
      <c r="A765" s="55">
        <v>26860002000013</v>
      </c>
      <c r="B765" t="s">
        <v>2028</v>
      </c>
      <c r="C765" t="s">
        <v>2019</v>
      </c>
      <c r="D765" t="s">
        <v>2019</v>
      </c>
      <c r="E765">
        <v>1599</v>
      </c>
      <c r="F765">
        <v>1599</v>
      </c>
      <c r="G765">
        <v>1</v>
      </c>
      <c r="H765" t="s">
        <v>65</v>
      </c>
      <c r="I765" t="s">
        <v>1977</v>
      </c>
      <c r="K765">
        <v>741</v>
      </c>
      <c r="L765">
        <v>-0.53658536585365901</v>
      </c>
    </row>
    <row r="766" spans="1:12" x14ac:dyDescent="0.25">
      <c r="A766" s="55">
        <v>26870042400016</v>
      </c>
      <c r="B766" t="s">
        <v>2028</v>
      </c>
      <c r="C766" t="s">
        <v>2019</v>
      </c>
      <c r="D766" t="s">
        <v>2019</v>
      </c>
      <c r="E766">
        <v>1942</v>
      </c>
      <c r="F766">
        <v>1905</v>
      </c>
      <c r="G766">
        <v>0.98089999999999999</v>
      </c>
      <c r="H766" t="s">
        <v>65</v>
      </c>
      <c r="I766" t="s">
        <v>1977</v>
      </c>
      <c r="K766">
        <v>1210</v>
      </c>
      <c r="L766">
        <v>-0.36482939632545902</v>
      </c>
    </row>
    <row r="767" spans="1:12" x14ac:dyDescent="0.25">
      <c r="A767" s="55">
        <v>26870850000015</v>
      </c>
      <c r="B767" t="s">
        <v>2028</v>
      </c>
      <c r="C767" t="s">
        <v>2019</v>
      </c>
      <c r="D767" t="s">
        <v>2019</v>
      </c>
      <c r="E767">
        <v>4064</v>
      </c>
      <c r="F767">
        <v>3350</v>
      </c>
      <c r="G767">
        <v>0.82430000000000003</v>
      </c>
      <c r="H767" t="s">
        <v>2011</v>
      </c>
      <c r="I767" t="s">
        <v>1977</v>
      </c>
      <c r="K767">
        <v>1767</v>
      </c>
      <c r="L767">
        <v>-0.472537313432836</v>
      </c>
    </row>
    <row r="768" spans="1:12" x14ac:dyDescent="0.25">
      <c r="A768" s="55">
        <v>26870851800017</v>
      </c>
      <c r="B768" t="s">
        <v>2028</v>
      </c>
      <c r="C768" t="s">
        <v>2019</v>
      </c>
      <c r="D768" t="s">
        <v>2020</v>
      </c>
      <c r="E768">
        <v>22556</v>
      </c>
      <c r="F768">
        <v>21497</v>
      </c>
      <c r="G768">
        <v>0.95309999999999995</v>
      </c>
      <c r="H768" t="s">
        <v>2011</v>
      </c>
      <c r="I768" t="s">
        <v>1977</v>
      </c>
      <c r="J768" t="s">
        <v>9</v>
      </c>
      <c r="K768">
        <v>12583</v>
      </c>
      <c r="L768">
        <v>-0.41466251104805302</v>
      </c>
    </row>
    <row r="769" spans="1:12" x14ac:dyDescent="0.25">
      <c r="A769" s="55">
        <v>26871540600016</v>
      </c>
      <c r="B769" t="s">
        <v>2028</v>
      </c>
      <c r="C769" t="s">
        <v>2019</v>
      </c>
      <c r="D769" t="s">
        <v>2020</v>
      </c>
      <c r="E769">
        <v>2978</v>
      </c>
      <c r="F769">
        <v>2262</v>
      </c>
      <c r="G769">
        <v>0.75960000000000005</v>
      </c>
      <c r="H769" t="s">
        <v>2011</v>
      </c>
      <c r="I769" t="s">
        <v>1977</v>
      </c>
      <c r="K769">
        <v>2399</v>
      </c>
      <c r="L769">
        <v>6.0565870910698399E-2</v>
      </c>
    </row>
    <row r="770" spans="1:12" x14ac:dyDescent="0.25">
      <c r="A770" s="55">
        <v>26871870700014</v>
      </c>
      <c r="B770" t="s">
        <v>2028</v>
      </c>
      <c r="C770" t="s">
        <v>2019</v>
      </c>
      <c r="D770" t="s">
        <v>2019</v>
      </c>
      <c r="E770">
        <v>2751</v>
      </c>
      <c r="F770">
        <v>2751</v>
      </c>
      <c r="G770">
        <v>1</v>
      </c>
      <c r="H770" t="s">
        <v>50</v>
      </c>
      <c r="I770" t="s">
        <v>1977</v>
      </c>
      <c r="K770">
        <v>1614</v>
      </c>
      <c r="L770">
        <v>-0.41330425299890899</v>
      </c>
    </row>
    <row r="771" spans="1:12" x14ac:dyDescent="0.25">
      <c r="A771" s="55">
        <v>26872065300073</v>
      </c>
      <c r="B771" t="s">
        <v>2028</v>
      </c>
      <c r="C771" t="s">
        <v>2019</v>
      </c>
      <c r="D771" t="s">
        <v>2019</v>
      </c>
      <c r="E771">
        <v>1385</v>
      </c>
      <c r="F771">
        <v>1381</v>
      </c>
      <c r="G771">
        <v>0.99709999999999999</v>
      </c>
      <c r="H771" t="s">
        <v>65</v>
      </c>
      <c r="K771">
        <v>749</v>
      </c>
      <c r="L771">
        <v>-0.45763939174511198</v>
      </c>
    </row>
    <row r="772" spans="1:12" x14ac:dyDescent="0.25">
      <c r="A772" s="55">
        <v>26880013300012</v>
      </c>
      <c r="B772" t="s">
        <v>2028</v>
      </c>
      <c r="C772" t="s">
        <v>2019</v>
      </c>
      <c r="D772" t="s">
        <v>2020</v>
      </c>
      <c r="E772">
        <v>3900</v>
      </c>
      <c r="F772">
        <v>2480</v>
      </c>
      <c r="G772">
        <v>0.63590000000000002</v>
      </c>
      <c r="H772" t="s">
        <v>38</v>
      </c>
      <c r="I772" t="s">
        <v>1977</v>
      </c>
      <c r="K772">
        <v>2386</v>
      </c>
      <c r="L772">
        <v>-3.7903225806451703E-2</v>
      </c>
    </row>
    <row r="773" spans="1:12" x14ac:dyDescent="0.25">
      <c r="A773" s="55">
        <v>26880017400016</v>
      </c>
      <c r="B773" t="s">
        <v>2028</v>
      </c>
      <c r="C773" t="s">
        <v>2019</v>
      </c>
      <c r="D773" t="s">
        <v>2020</v>
      </c>
      <c r="E773">
        <v>1552</v>
      </c>
      <c r="F773">
        <v>805</v>
      </c>
      <c r="G773">
        <v>0.51870000000000005</v>
      </c>
      <c r="H773" t="s">
        <v>38</v>
      </c>
      <c r="K773">
        <v>1034</v>
      </c>
      <c r="L773">
        <v>0.28447204968944101</v>
      </c>
    </row>
    <row r="774" spans="1:12" x14ac:dyDescent="0.25">
      <c r="A774" s="55">
        <v>26880019000012</v>
      </c>
      <c r="B774" t="s">
        <v>2028</v>
      </c>
      <c r="C774" t="s">
        <v>2019</v>
      </c>
      <c r="D774" t="s">
        <v>2019</v>
      </c>
      <c r="E774">
        <v>689</v>
      </c>
      <c r="F774">
        <v>621</v>
      </c>
      <c r="G774">
        <v>0.90129999999999999</v>
      </c>
      <c r="H774" t="s">
        <v>65</v>
      </c>
      <c r="K774">
        <v>462</v>
      </c>
      <c r="L774">
        <v>-0.25603864734299497</v>
      </c>
    </row>
    <row r="775" spans="1:12" x14ac:dyDescent="0.25">
      <c r="A775" s="55">
        <v>26880021600015</v>
      </c>
      <c r="B775" t="s">
        <v>2028</v>
      </c>
      <c r="C775" t="s">
        <v>2019</v>
      </c>
      <c r="D775" t="s">
        <v>2020</v>
      </c>
      <c r="E775">
        <v>472</v>
      </c>
      <c r="F775">
        <v>139</v>
      </c>
      <c r="G775">
        <v>0.29449999999999998</v>
      </c>
      <c r="H775" t="s">
        <v>38</v>
      </c>
      <c r="K775">
        <v>452</v>
      </c>
      <c r="L775">
        <v>2.2517985611510798</v>
      </c>
    </row>
    <row r="776" spans="1:12" x14ac:dyDescent="0.25">
      <c r="A776" s="55">
        <v>26880022400019</v>
      </c>
      <c r="B776" t="s">
        <v>2028</v>
      </c>
      <c r="C776" t="s">
        <v>2019</v>
      </c>
      <c r="D776" t="s">
        <v>2019</v>
      </c>
      <c r="E776">
        <v>1494</v>
      </c>
      <c r="F776">
        <v>1493</v>
      </c>
      <c r="G776">
        <v>0.99929999999999997</v>
      </c>
      <c r="H776" t="s">
        <v>71</v>
      </c>
      <c r="K776">
        <v>655</v>
      </c>
      <c r="L776">
        <v>-0.56128600133958495</v>
      </c>
    </row>
    <row r="777" spans="1:12" x14ac:dyDescent="0.25">
      <c r="A777" s="55">
        <v>26880023200012</v>
      </c>
      <c r="B777" t="s">
        <v>2028</v>
      </c>
      <c r="C777" t="s">
        <v>2019</v>
      </c>
      <c r="D777" t="s">
        <v>2019</v>
      </c>
      <c r="E777">
        <v>1060</v>
      </c>
      <c r="F777">
        <v>1023</v>
      </c>
      <c r="G777">
        <v>0.96509999999999996</v>
      </c>
      <c r="H777" t="s">
        <v>71</v>
      </c>
      <c r="K777">
        <v>508</v>
      </c>
      <c r="L777">
        <v>-0.503421309872923</v>
      </c>
    </row>
    <row r="778" spans="1:12" x14ac:dyDescent="0.25">
      <c r="A778" s="55">
        <v>26880031500015</v>
      </c>
      <c r="B778" t="s">
        <v>2028</v>
      </c>
      <c r="C778" t="s">
        <v>2019</v>
      </c>
      <c r="D778" t="s">
        <v>2020</v>
      </c>
      <c r="E778">
        <v>4234</v>
      </c>
      <c r="F778">
        <v>4137</v>
      </c>
      <c r="G778">
        <v>0.97709999999999997</v>
      </c>
      <c r="H778" t="s">
        <v>57</v>
      </c>
      <c r="I778" t="s">
        <v>1977</v>
      </c>
      <c r="K778">
        <v>2874</v>
      </c>
      <c r="L778">
        <v>-0.30529369108049298</v>
      </c>
    </row>
    <row r="779" spans="1:12" x14ac:dyDescent="0.25">
      <c r="A779" s="55">
        <v>26880084400014</v>
      </c>
      <c r="B779" t="s">
        <v>2028</v>
      </c>
      <c r="C779" t="s">
        <v>2019</v>
      </c>
      <c r="D779" t="s">
        <v>2019</v>
      </c>
      <c r="E779">
        <v>2734</v>
      </c>
      <c r="F779">
        <v>2620</v>
      </c>
      <c r="G779">
        <v>0.95830000000000004</v>
      </c>
      <c r="H779" t="s">
        <v>57</v>
      </c>
      <c r="I779" t="s">
        <v>1977</v>
      </c>
      <c r="K779">
        <v>1327</v>
      </c>
      <c r="L779">
        <v>-0.49351145038167898</v>
      </c>
    </row>
    <row r="780" spans="1:12" x14ac:dyDescent="0.25">
      <c r="A780" s="55">
        <v>26880747600018</v>
      </c>
      <c r="B780" t="s">
        <v>2028</v>
      </c>
      <c r="C780" t="s">
        <v>2019</v>
      </c>
      <c r="D780" t="s">
        <v>2019</v>
      </c>
      <c r="E780">
        <v>973</v>
      </c>
      <c r="F780">
        <v>937</v>
      </c>
      <c r="G780">
        <v>0.96299999999999997</v>
      </c>
      <c r="H780" t="s">
        <v>65</v>
      </c>
      <c r="K780">
        <v>808</v>
      </c>
      <c r="L780">
        <v>-0.13767342582710801</v>
      </c>
    </row>
    <row r="781" spans="1:12" x14ac:dyDescent="0.25">
      <c r="A781" s="55">
        <v>26890002400012</v>
      </c>
      <c r="B781" t="s">
        <v>2028</v>
      </c>
      <c r="C781" t="s">
        <v>2019</v>
      </c>
      <c r="D781" t="s">
        <v>2019</v>
      </c>
      <c r="E781">
        <v>1964</v>
      </c>
      <c r="F781">
        <v>1925</v>
      </c>
      <c r="G781">
        <v>0.98009999999999997</v>
      </c>
      <c r="H781" t="s">
        <v>38</v>
      </c>
      <c r="I781" t="s">
        <v>1977</v>
      </c>
      <c r="K781">
        <v>798</v>
      </c>
      <c r="L781">
        <v>-0.58545454545454501</v>
      </c>
    </row>
    <row r="782" spans="1:12" x14ac:dyDescent="0.25">
      <c r="A782" s="55">
        <v>26890005700012</v>
      </c>
      <c r="B782" t="s">
        <v>2028</v>
      </c>
      <c r="C782" t="s">
        <v>2019</v>
      </c>
      <c r="D782" t="s">
        <v>2020</v>
      </c>
      <c r="E782">
        <v>3807</v>
      </c>
      <c r="F782">
        <v>981</v>
      </c>
      <c r="G782">
        <v>0.25769999999999998</v>
      </c>
      <c r="H782" t="s">
        <v>38</v>
      </c>
      <c r="I782" t="s">
        <v>1977</v>
      </c>
      <c r="J782" t="s">
        <v>9</v>
      </c>
      <c r="K782">
        <v>3207</v>
      </c>
      <c r="L782">
        <v>2.2691131498470898</v>
      </c>
    </row>
    <row r="783" spans="1:12" x14ac:dyDescent="0.25">
      <c r="A783" s="55">
        <v>26890007300019</v>
      </c>
      <c r="B783" t="s">
        <v>2028</v>
      </c>
      <c r="C783" t="s">
        <v>2019</v>
      </c>
      <c r="D783" t="s">
        <v>2019</v>
      </c>
      <c r="E783">
        <v>1807</v>
      </c>
      <c r="F783">
        <v>1806</v>
      </c>
      <c r="G783">
        <v>0.99939999999999996</v>
      </c>
      <c r="H783" t="s">
        <v>57</v>
      </c>
      <c r="I783" t="s">
        <v>1977</v>
      </c>
      <c r="K783">
        <v>1257</v>
      </c>
      <c r="L783">
        <v>-0.30398671096345498</v>
      </c>
    </row>
    <row r="784" spans="1:12" x14ac:dyDescent="0.25">
      <c r="A784" s="55">
        <v>26890015600061</v>
      </c>
      <c r="B784" t="s">
        <v>2028</v>
      </c>
      <c r="C784" t="s">
        <v>2019</v>
      </c>
      <c r="D784" t="s">
        <v>2020</v>
      </c>
      <c r="E784">
        <v>1157</v>
      </c>
      <c r="F784">
        <v>0</v>
      </c>
      <c r="G784">
        <v>0</v>
      </c>
      <c r="H784" t="s">
        <v>38</v>
      </c>
      <c r="I784" t="s">
        <v>1977</v>
      </c>
      <c r="K784">
        <v>616</v>
      </c>
      <c r="L784">
        <v>616</v>
      </c>
    </row>
    <row r="785" spans="1:12" x14ac:dyDescent="0.25">
      <c r="A785" s="55">
        <v>26890023000015</v>
      </c>
      <c r="B785" t="s">
        <v>2028</v>
      </c>
      <c r="C785" t="s">
        <v>2019</v>
      </c>
      <c r="D785" t="s">
        <v>2020</v>
      </c>
      <c r="E785">
        <v>3716</v>
      </c>
      <c r="F785">
        <v>0</v>
      </c>
      <c r="G785">
        <v>0</v>
      </c>
      <c r="H785" t="s">
        <v>38</v>
      </c>
      <c r="I785" t="s">
        <v>1977</v>
      </c>
      <c r="J785" t="s">
        <v>9</v>
      </c>
      <c r="K785">
        <v>3214</v>
      </c>
      <c r="L785">
        <v>3214</v>
      </c>
    </row>
    <row r="786" spans="1:12" x14ac:dyDescent="0.25">
      <c r="A786" s="55">
        <v>26890025500012</v>
      </c>
      <c r="B786" t="s">
        <v>2028</v>
      </c>
      <c r="C786" t="s">
        <v>2019</v>
      </c>
      <c r="D786" t="s">
        <v>2019</v>
      </c>
      <c r="E786">
        <v>1640</v>
      </c>
      <c r="F786">
        <v>1551</v>
      </c>
      <c r="G786">
        <v>0.94569999999999999</v>
      </c>
      <c r="H786" t="s">
        <v>38</v>
      </c>
      <c r="I786" t="s">
        <v>1977</v>
      </c>
      <c r="K786">
        <v>1197</v>
      </c>
      <c r="L786">
        <v>-0.22823984526112201</v>
      </c>
    </row>
    <row r="787" spans="1:12" x14ac:dyDescent="0.25">
      <c r="A787" s="55">
        <v>26890030500015</v>
      </c>
      <c r="B787" t="s">
        <v>2028</v>
      </c>
      <c r="C787" t="s">
        <v>2019</v>
      </c>
      <c r="D787" t="s">
        <v>2020</v>
      </c>
      <c r="E787">
        <v>512</v>
      </c>
      <c r="F787">
        <v>0</v>
      </c>
      <c r="G787">
        <v>0</v>
      </c>
      <c r="H787" t="s">
        <v>38</v>
      </c>
      <c r="K787">
        <v>304</v>
      </c>
      <c r="L787">
        <v>304</v>
      </c>
    </row>
    <row r="788" spans="1:12" x14ac:dyDescent="0.25">
      <c r="A788" s="55">
        <v>26900003000024</v>
      </c>
      <c r="B788" t="s">
        <v>2028</v>
      </c>
      <c r="C788" t="s">
        <v>2019</v>
      </c>
      <c r="D788" t="s">
        <v>2020</v>
      </c>
      <c r="E788">
        <v>222</v>
      </c>
      <c r="F788">
        <v>0</v>
      </c>
      <c r="G788">
        <v>0</v>
      </c>
      <c r="H788" t="s">
        <v>38</v>
      </c>
      <c r="I788" t="s">
        <v>1977</v>
      </c>
      <c r="K788">
        <v>289</v>
      </c>
      <c r="L788">
        <v>289</v>
      </c>
    </row>
    <row r="789" spans="1:12" x14ac:dyDescent="0.25">
      <c r="A789" s="55">
        <v>26900129300209</v>
      </c>
      <c r="B789" t="s">
        <v>2028</v>
      </c>
      <c r="C789" t="s">
        <v>2019</v>
      </c>
      <c r="D789" t="s">
        <v>2020</v>
      </c>
      <c r="E789">
        <v>13888</v>
      </c>
      <c r="F789">
        <v>0</v>
      </c>
      <c r="G789">
        <v>0</v>
      </c>
      <c r="H789" t="s">
        <v>2011</v>
      </c>
      <c r="I789" t="s">
        <v>1977</v>
      </c>
      <c r="J789" t="s">
        <v>9</v>
      </c>
      <c r="K789">
        <v>5387</v>
      </c>
      <c r="L789">
        <v>5387</v>
      </c>
    </row>
    <row r="790" spans="1:12" x14ac:dyDescent="0.25">
      <c r="A790" s="55">
        <v>26910001200013</v>
      </c>
      <c r="B790" t="s">
        <v>2028</v>
      </c>
      <c r="C790" t="s">
        <v>2019</v>
      </c>
      <c r="D790" t="s">
        <v>2020</v>
      </c>
      <c r="E790">
        <v>2231</v>
      </c>
      <c r="F790">
        <v>2208</v>
      </c>
      <c r="G790">
        <v>0.98970000000000002</v>
      </c>
      <c r="H790" t="s">
        <v>38</v>
      </c>
      <c r="I790" t="s">
        <v>1977</v>
      </c>
      <c r="K790">
        <v>1979</v>
      </c>
      <c r="L790">
        <v>-0.103713768115942</v>
      </c>
    </row>
    <row r="791" spans="1:12" x14ac:dyDescent="0.25">
      <c r="A791" s="55">
        <v>26910004600318</v>
      </c>
      <c r="B791" t="s">
        <v>2028</v>
      </c>
      <c r="C791" t="s">
        <v>2019</v>
      </c>
      <c r="D791" t="s">
        <v>2020</v>
      </c>
      <c r="E791">
        <v>10070</v>
      </c>
      <c r="F791">
        <v>0</v>
      </c>
      <c r="G791">
        <v>0</v>
      </c>
      <c r="H791" t="s">
        <v>2011</v>
      </c>
      <c r="I791" t="s">
        <v>1977</v>
      </c>
      <c r="J791" t="s">
        <v>9</v>
      </c>
      <c r="K791">
        <v>6210</v>
      </c>
      <c r="L791">
        <v>6210</v>
      </c>
    </row>
    <row r="792" spans="1:12" x14ac:dyDescent="0.25">
      <c r="A792" s="55">
        <v>26910009500018</v>
      </c>
      <c r="B792" t="s">
        <v>2028</v>
      </c>
      <c r="C792" t="s">
        <v>2019</v>
      </c>
      <c r="D792" t="s">
        <v>2020</v>
      </c>
      <c r="E792">
        <v>3114</v>
      </c>
      <c r="F792">
        <v>1984</v>
      </c>
      <c r="G792">
        <v>0.6371</v>
      </c>
      <c r="H792" t="s">
        <v>38</v>
      </c>
      <c r="I792" t="s">
        <v>1977</v>
      </c>
      <c r="K792">
        <v>2030</v>
      </c>
      <c r="L792">
        <v>2.3185483870967701E-2</v>
      </c>
    </row>
    <row r="793" spans="1:12" x14ac:dyDescent="0.25">
      <c r="A793" s="55">
        <v>26910214100083</v>
      </c>
      <c r="B793" t="s">
        <v>2028</v>
      </c>
      <c r="C793" t="s">
        <v>2019</v>
      </c>
      <c r="D793" t="s">
        <v>2020</v>
      </c>
      <c r="E793">
        <v>7290</v>
      </c>
      <c r="F793">
        <v>0</v>
      </c>
      <c r="G793">
        <v>0</v>
      </c>
      <c r="H793" t="s">
        <v>38</v>
      </c>
      <c r="I793" t="s">
        <v>1977</v>
      </c>
      <c r="J793" t="s">
        <v>9</v>
      </c>
      <c r="K793">
        <v>4402</v>
      </c>
      <c r="L793">
        <v>4402</v>
      </c>
    </row>
    <row r="794" spans="1:12" x14ac:dyDescent="0.25">
      <c r="A794" s="55">
        <v>26920097800063</v>
      </c>
      <c r="B794" t="s">
        <v>2028</v>
      </c>
      <c r="C794" t="s">
        <v>2019</v>
      </c>
      <c r="D794" t="s">
        <v>2019</v>
      </c>
      <c r="E794">
        <v>1063</v>
      </c>
      <c r="F794">
        <v>1032</v>
      </c>
      <c r="G794">
        <v>0.9708</v>
      </c>
      <c r="H794" t="s">
        <v>57</v>
      </c>
      <c r="I794" t="s">
        <v>1977</v>
      </c>
      <c r="K794">
        <v>313</v>
      </c>
      <c r="L794">
        <v>-0.69670542635658905</v>
      </c>
    </row>
    <row r="795" spans="1:12" x14ac:dyDescent="0.25">
      <c r="A795" s="55">
        <v>26920133100015</v>
      </c>
      <c r="B795" t="s">
        <v>2028</v>
      </c>
      <c r="C795" t="s">
        <v>2019</v>
      </c>
      <c r="D795" t="s">
        <v>2019</v>
      </c>
      <c r="E795">
        <v>984</v>
      </c>
      <c r="F795">
        <v>938</v>
      </c>
      <c r="G795">
        <v>0.95330000000000004</v>
      </c>
      <c r="H795" t="s">
        <v>38</v>
      </c>
      <c r="I795" t="s">
        <v>1977</v>
      </c>
      <c r="K795">
        <v>970</v>
      </c>
      <c r="L795">
        <v>3.4115138592750498E-2</v>
      </c>
    </row>
    <row r="796" spans="1:12" x14ac:dyDescent="0.25">
      <c r="A796" s="55">
        <v>26920136400016</v>
      </c>
      <c r="B796" t="s">
        <v>2028</v>
      </c>
      <c r="C796" t="s">
        <v>2019</v>
      </c>
      <c r="D796" t="s">
        <v>2019</v>
      </c>
      <c r="E796">
        <v>1082</v>
      </c>
      <c r="F796">
        <v>1081</v>
      </c>
      <c r="G796">
        <v>0.99909999999999999</v>
      </c>
      <c r="H796" t="s">
        <v>38</v>
      </c>
      <c r="I796" t="s">
        <v>1977</v>
      </c>
      <c r="K796">
        <v>479</v>
      </c>
      <c r="L796">
        <v>-0.55689176688251596</v>
      </c>
    </row>
    <row r="797" spans="1:12" x14ac:dyDescent="0.25">
      <c r="A797" s="55">
        <v>26920138000012</v>
      </c>
      <c r="B797" t="s">
        <v>2028</v>
      </c>
      <c r="C797" t="s">
        <v>2019</v>
      </c>
      <c r="D797" t="s">
        <v>2020</v>
      </c>
      <c r="E797">
        <v>1592</v>
      </c>
      <c r="F797">
        <v>0</v>
      </c>
      <c r="G797">
        <v>0</v>
      </c>
      <c r="H797" t="s">
        <v>38</v>
      </c>
      <c r="I797" t="s">
        <v>1977</v>
      </c>
      <c r="K797">
        <v>1241</v>
      </c>
      <c r="L797">
        <v>1241</v>
      </c>
    </row>
    <row r="798" spans="1:12" x14ac:dyDescent="0.25">
      <c r="A798" s="55">
        <v>26920141400019</v>
      </c>
      <c r="B798" t="s">
        <v>2028</v>
      </c>
      <c r="C798" t="s">
        <v>2019</v>
      </c>
      <c r="D798" t="s">
        <v>2019</v>
      </c>
      <c r="E798">
        <v>1241</v>
      </c>
      <c r="F798">
        <v>1240</v>
      </c>
      <c r="G798">
        <v>0.99919999999999998</v>
      </c>
      <c r="H798" t="s">
        <v>65</v>
      </c>
      <c r="I798" t="s">
        <v>1977</v>
      </c>
      <c r="K798">
        <v>500</v>
      </c>
      <c r="L798">
        <v>-0.59677419354838701</v>
      </c>
    </row>
    <row r="799" spans="1:12" x14ac:dyDescent="0.25">
      <c r="A799" s="55">
        <v>26920154700016</v>
      </c>
      <c r="B799" t="s">
        <v>2028</v>
      </c>
      <c r="C799" t="s">
        <v>2019</v>
      </c>
      <c r="D799" t="s">
        <v>2019</v>
      </c>
      <c r="E799">
        <v>4643</v>
      </c>
      <c r="F799">
        <v>3853</v>
      </c>
      <c r="G799">
        <v>0.82989999999999997</v>
      </c>
      <c r="H799" t="s">
        <v>38</v>
      </c>
      <c r="I799" t="s">
        <v>1977</v>
      </c>
      <c r="J799" t="s">
        <v>9</v>
      </c>
      <c r="K799">
        <v>2469</v>
      </c>
      <c r="L799">
        <v>-0.35920062289125398</v>
      </c>
    </row>
    <row r="800" spans="1:12" x14ac:dyDescent="0.25">
      <c r="A800" s="55">
        <v>26930093500013</v>
      </c>
      <c r="B800" t="s">
        <v>2028</v>
      </c>
      <c r="C800" t="s">
        <v>2019</v>
      </c>
      <c r="D800" t="s">
        <v>2020</v>
      </c>
      <c r="E800">
        <v>3068</v>
      </c>
      <c r="F800">
        <v>3</v>
      </c>
      <c r="G800">
        <v>1E-3</v>
      </c>
      <c r="H800" t="s">
        <v>38</v>
      </c>
      <c r="I800" t="s">
        <v>1977</v>
      </c>
      <c r="K800">
        <v>2077</v>
      </c>
      <c r="L800">
        <v>691.33333333333303</v>
      </c>
    </row>
    <row r="801" spans="1:12" x14ac:dyDescent="0.25">
      <c r="A801" s="55">
        <v>26930101600011</v>
      </c>
      <c r="B801" t="s">
        <v>2028</v>
      </c>
      <c r="C801" t="s">
        <v>2019</v>
      </c>
      <c r="D801" t="s">
        <v>2019</v>
      </c>
      <c r="E801">
        <v>7533</v>
      </c>
      <c r="F801">
        <v>7512</v>
      </c>
      <c r="G801">
        <v>0.99719999999999998</v>
      </c>
      <c r="H801" t="s">
        <v>50</v>
      </c>
      <c r="I801" t="s">
        <v>1977</v>
      </c>
      <c r="J801" t="s">
        <v>9</v>
      </c>
      <c r="K801">
        <v>4218</v>
      </c>
      <c r="L801">
        <v>-0.43849840255591099</v>
      </c>
    </row>
    <row r="802" spans="1:12" x14ac:dyDescent="0.25">
      <c r="A802" s="55">
        <v>26930116400019</v>
      </c>
      <c r="B802" t="s">
        <v>2028</v>
      </c>
      <c r="C802" t="s">
        <v>2019</v>
      </c>
      <c r="D802" t="s">
        <v>2020</v>
      </c>
      <c r="E802">
        <v>6757</v>
      </c>
      <c r="F802">
        <v>2</v>
      </c>
      <c r="G802">
        <v>2.9999999999999997E-4</v>
      </c>
      <c r="H802" t="s">
        <v>2011</v>
      </c>
      <c r="I802" t="s">
        <v>1977</v>
      </c>
      <c r="K802">
        <v>3389</v>
      </c>
      <c r="L802">
        <v>1693.5</v>
      </c>
    </row>
    <row r="803" spans="1:12" x14ac:dyDescent="0.25">
      <c r="A803" s="55">
        <v>26930261800013</v>
      </c>
      <c r="B803" t="s">
        <v>2028</v>
      </c>
      <c r="C803" t="s">
        <v>2019</v>
      </c>
      <c r="D803" t="s">
        <v>2019</v>
      </c>
      <c r="E803">
        <v>4081</v>
      </c>
      <c r="F803">
        <v>4018</v>
      </c>
      <c r="G803">
        <v>0.98460000000000003</v>
      </c>
      <c r="H803" t="s">
        <v>57</v>
      </c>
      <c r="I803" t="s">
        <v>1977</v>
      </c>
      <c r="K803">
        <v>2838</v>
      </c>
      <c r="L803">
        <v>-0.293678446988552</v>
      </c>
    </row>
    <row r="804" spans="1:12" x14ac:dyDescent="0.25">
      <c r="A804" s="55">
        <v>26940106300012</v>
      </c>
      <c r="B804" t="s">
        <v>2028</v>
      </c>
      <c r="C804" t="s">
        <v>2019</v>
      </c>
      <c r="D804" t="s">
        <v>2019</v>
      </c>
      <c r="E804">
        <v>3930</v>
      </c>
      <c r="F804">
        <v>3845</v>
      </c>
      <c r="G804">
        <v>0.97840000000000005</v>
      </c>
      <c r="H804" t="s">
        <v>38</v>
      </c>
      <c r="I804" t="s">
        <v>1977</v>
      </c>
      <c r="J804" t="s">
        <v>9</v>
      </c>
      <c r="K804">
        <v>2211</v>
      </c>
      <c r="L804">
        <v>-0.42496749024707398</v>
      </c>
    </row>
    <row r="805" spans="1:12" x14ac:dyDescent="0.25">
      <c r="A805" s="55">
        <v>26940111300015</v>
      </c>
      <c r="B805" t="s">
        <v>2028</v>
      </c>
      <c r="C805" t="s">
        <v>2019</v>
      </c>
      <c r="D805" t="s">
        <v>2019</v>
      </c>
      <c r="E805">
        <v>593</v>
      </c>
      <c r="F805">
        <v>591</v>
      </c>
      <c r="G805">
        <v>0.99660000000000004</v>
      </c>
      <c r="H805" t="s">
        <v>38</v>
      </c>
      <c r="I805" t="s">
        <v>1977</v>
      </c>
      <c r="K805">
        <v>287</v>
      </c>
      <c r="L805">
        <v>-0.51438240270727598</v>
      </c>
    </row>
    <row r="806" spans="1:12" x14ac:dyDescent="0.25">
      <c r="A806" s="55">
        <v>26940115400019</v>
      </c>
      <c r="B806" t="s">
        <v>2028</v>
      </c>
      <c r="C806" t="s">
        <v>2019</v>
      </c>
      <c r="D806" t="s">
        <v>2019</v>
      </c>
      <c r="E806">
        <v>6173</v>
      </c>
      <c r="F806">
        <v>6115</v>
      </c>
      <c r="G806">
        <v>0.99060000000000004</v>
      </c>
      <c r="H806" t="s">
        <v>57</v>
      </c>
      <c r="I806" t="s">
        <v>1977</v>
      </c>
      <c r="J806" t="s">
        <v>9</v>
      </c>
      <c r="K806">
        <v>5154</v>
      </c>
      <c r="L806">
        <v>-0.157154538021259</v>
      </c>
    </row>
    <row r="807" spans="1:12" x14ac:dyDescent="0.25">
      <c r="A807" s="55">
        <v>26940120400012</v>
      </c>
      <c r="B807" t="s">
        <v>2028</v>
      </c>
      <c r="C807" t="s">
        <v>2019</v>
      </c>
      <c r="D807" t="s">
        <v>2020</v>
      </c>
      <c r="E807">
        <v>5370</v>
      </c>
      <c r="F807">
        <v>0</v>
      </c>
      <c r="G807">
        <v>0</v>
      </c>
      <c r="H807" t="s">
        <v>2011</v>
      </c>
      <c r="I807" t="s">
        <v>1977</v>
      </c>
      <c r="K807">
        <v>3418</v>
      </c>
      <c r="L807">
        <v>3418</v>
      </c>
    </row>
    <row r="808" spans="1:12" x14ac:dyDescent="0.25">
      <c r="A808" s="55">
        <v>26940134500013</v>
      </c>
      <c r="B808" t="s">
        <v>2028</v>
      </c>
      <c r="C808" t="s">
        <v>2019</v>
      </c>
      <c r="D808" t="s">
        <v>2019</v>
      </c>
      <c r="E808">
        <v>1864</v>
      </c>
      <c r="F808">
        <v>1839</v>
      </c>
      <c r="G808">
        <v>0.98660000000000003</v>
      </c>
      <c r="H808" t="s">
        <v>38</v>
      </c>
      <c r="I808" t="s">
        <v>1977</v>
      </c>
      <c r="K808">
        <v>1435</v>
      </c>
      <c r="L808">
        <v>-0.21968461120173999</v>
      </c>
    </row>
    <row r="809" spans="1:12" x14ac:dyDescent="0.25">
      <c r="A809" s="55">
        <v>26950004700015</v>
      </c>
      <c r="B809" t="s">
        <v>2028</v>
      </c>
      <c r="C809" t="s">
        <v>2019</v>
      </c>
      <c r="D809" t="s">
        <v>2019</v>
      </c>
      <c r="E809">
        <v>9047</v>
      </c>
      <c r="F809">
        <v>9044</v>
      </c>
      <c r="G809">
        <v>0.99970000000000003</v>
      </c>
      <c r="H809" t="s">
        <v>50</v>
      </c>
      <c r="I809" t="s">
        <v>1977</v>
      </c>
      <c r="K809">
        <v>4760</v>
      </c>
      <c r="L809">
        <v>-0.47368421052631599</v>
      </c>
    </row>
    <row r="810" spans="1:12" x14ac:dyDescent="0.25">
      <c r="A810" s="55">
        <v>26950008800019</v>
      </c>
      <c r="B810" t="s">
        <v>2028</v>
      </c>
      <c r="C810" t="s">
        <v>2019</v>
      </c>
      <c r="D810" t="s">
        <v>2019</v>
      </c>
      <c r="E810">
        <v>2377</v>
      </c>
      <c r="F810">
        <v>2377</v>
      </c>
      <c r="G810">
        <v>1</v>
      </c>
      <c r="H810" t="s">
        <v>50</v>
      </c>
      <c r="I810" t="s">
        <v>1977</v>
      </c>
      <c r="K810">
        <v>986</v>
      </c>
      <c r="L810">
        <v>-0.58519141775347105</v>
      </c>
    </row>
    <row r="811" spans="1:12" x14ac:dyDescent="0.25">
      <c r="A811" s="55">
        <v>26950010400014</v>
      </c>
      <c r="B811" t="s">
        <v>2028</v>
      </c>
      <c r="C811" t="s">
        <v>2019</v>
      </c>
      <c r="D811" t="s">
        <v>2019</v>
      </c>
      <c r="E811">
        <v>1013</v>
      </c>
      <c r="F811">
        <v>1013</v>
      </c>
      <c r="G811">
        <v>1</v>
      </c>
      <c r="H811" t="s">
        <v>71</v>
      </c>
      <c r="K811">
        <v>655</v>
      </c>
      <c r="L811">
        <v>-0.35340572556762101</v>
      </c>
    </row>
    <row r="812" spans="1:12" x14ac:dyDescent="0.25">
      <c r="A812" s="55">
        <v>26950015300011</v>
      </c>
      <c r="B812" t="s">
        <v>2028</v>
      </c>
      <c r="C812" t="s">
        <v>2019</v>
      </c>
      <c r="D812" t="s">
        <v>2019</v>
      </c>
      <c r="E812">
        <v>8241</v>
      </c>
      <c r="F812">
        <v>8193</v>
      </c>
      <c r="G812">
        <v>0.99419999999999997</v>
      </c>
      <c r="H812" t="s">
        <v>38</v>
      </c>
      <c r="I812" t="s">
        <v>1977</v>
      </c>
      <c r="J812" t="s">
        <v>9</v>
      </c>
      <c r="K812">
        <v>7048</v>
      </c>
      <c r="L812">
        <v>-0.139753448065422</v>
      </c>
    </row>
    <row r="813" spans="1:12" x14ac:dyDescent="0.25">
      <c r="A813" s="55">
        <v>26950163100015</v>
      </c>
      <c r="B813" t="s">
        <v>2028</v>
      </c>
      <c r="C813" t="s">
        <v>2019</v>
      </c>
      <c r="D813" t="s">
        <v>2019</v>
      </c>
      <c r="E813">
        <v>9446</v>
      </c>
      <c r="F813">
        <v>9440</v>
      </c>
      <c r="G813">
        <v>0.99939999999999996</v>
      </c>
      <c r="H813" t="s">
        <v>50</v>
      </c>
      <c r="I813" t="s">
        <v>1977</v>
      </c>
      <c r="J813" t="s">
        <v>9</v>
      </c>
      <c r="K813">
        <v>5045</v>
      </c>
      <c r="L813">
        <v>-0.46557203389830498</v>
      </c>
    </row>
    <row r="814" spans="1:12" x14ac:dyDescent="0.25">
      <c r="A814" s="55">
        <v>26950472600010</v>
      </c>
      <c r="B814" t="s">
        <v>2028</v>
      </c>
      <c r="C814" t="s">
        <v>2019</v>
      </c>
      <c r="D814" t="s">
        <v>2019</v>
      </c>
      <c r="E814">
        <v>5866</v>
      </c>
      <c r="F814">
        <v>5828</v>
      </c>
      <c r="G814">
        <v>0.99350000000000005</v>
      </c>
      <c r="H814" t="s">
        <v>57</v>
      </c>
      <c r="I814" t="s">
        <v>1977</v>
      </c>
      <c r="K814">
        <v>4166</v>
      </c>
      <c r="L814">
        <v>-0.28517501715854499</v>
      </c>
    </row>
    <row r="815" spans="1:12" x14ac:dyDescent="0.25">
      <c r="A815" s="55">
        <v>26971036400010</v>
      </c>
      <c r="B815" t="s">
        <v>2028</v>
      </c>
      <c r="C815" t="s">
        <v>2019</v>
      </c>
      <c r="D815" t="s">
        <v>2019</v>
      </c>
      <c r="E815">
        <v>1424</v>
      </c>
      <c r="F815">
        <v>1342</v>
      </c>
      <c r="G815">
        <v>0.94240000000000002</v>
      </c>
      <c r="H815" t="s">
        <v>57</v>
      </c>
      <c r="I815" t="s">
        <v>1977</v>
      </c>
      <c r="J815" t="s">
        <v>9</v>
      </c>
      <c r="K815">
        <v>170</v>
      </c>
      <c r="L815">
        <v>-0.87332339791356195</v>
      </c>
    </row>
    <row r="816" spans="1:12" x14ac:dyDescent="0.25">
      <c r="A816" s="55">
        <v>26971037200013</v>
      </c>
      <c r="B816" t="s">
        <v>2028</v>
      </c>
      <c r="C816" t="s">
        <v>2019</v>
      </c>
      <c r="D816" t="s">
        <v>2019</v>
      </c>
      <c r="E816">
        <v>768</v>
      </c>
      <c r="F816">
        <v>766</v>
      </c>
      <c r="G816">
        <v>0.99739999999999995</v>
      </c>
      <c r="H816" t="s">
        <v>57</v>
      </c>
      <c r="I816" t="s">
        <v>1977</v>
      </c>
      <c r="K816">
        <v>690</v>
      </c>
      <c r="L816">
        <v>-9.9216710182767703E-2</v>
      </c>
    </row>
    <row r="817" spans="1:12" x14ac:dyDescent="0.25">
      <c r="A817" s="55">
        <v>26971039800018</v>
      </c>
      <c r="B817" t="s">
        <v>2028</v>
      </c>
      <c r="C817" t="s">
        <v>2019</v>
      </c>
      <c r="D817" t="s">
        <v>2019</v>
      </c>
      <c r="E817">
        <v>828</v>
      </c>
      <c r="F817">
        <v>808</v>
      </c>
      <c r="G817">
        <v>0.9758</v>
      </c>
      <c r="H817" t="s">
        <v>57</v>
      </c>
      <c r="K817">
        <v>102</v>
      </c>
      <c r="L817">
        <v>-0.87376237623762398</v>
      </c>
    </row>
    <row r="818" spans="1:12" x14ac:dyDescent="0.25">
      <c r="A818" s="55">
        <v>26971040600019</v>
      </c>
      <c r="B818" t="s">
        <v>2028</v>
      </c>
      <c r="C818" t="s">
        <v>2019</v>
      </c>
      <c r="D818" t="s">
        <v>2019</v>
      </c>
      <c r="E818">
        <v>622</v>
      </c>
      <c r="F818">
        <v>622</v>
      </c>
      <c r="G818">
        <v>1</v>
      </c>
      <c r="H818" t="s">
        <v>38</v>
      </c>
      <c r="K818">
        <v>152</v>
      </c>
      <c r="L818">
        <v>-0.75562700964630203</v>
      </c>
    </row>
    <row r="819" spans="1:12" x14ac:dyDescent="0.25">
      <c r="A819" s="55">
        <v>26971041400013</v>
      </c>
      <c r="B819" t="s">
        <v>2028</v>
      </c>
      <c r="C819" t="s">
        <v>2019</v>
      </c>
      <c r="D819" t="s">
        <v>2019</v>
      </c>
      <c r="E819">
        <v>3200</v>
      </c>
      <c r="F819">
        <v>2627</v>
      </c>
      <c r="G819">
        <v>0.82089999999999996</v>
      </c>
      <c r="H819" t="s">
        <v>2011</v>
      </c>
      <c r="I819" t="s">
        <v>1977</v>
      </c>
      <c r="K819">
        <v>1354</v>
      </c>
      <c r="L819">
        <v>-0.48458317472402002</v>
      </c>
    </row>
    <row r="820" spans="1:12" x14ac:dyDescent="0.25">
      <c r="A820" s="55">
        <v>26971043000076</v>
      </c>
      <c r="B820" t="s">
        <v>2028</v>
      </c>
      <c r="C820" t="s">
        <v>2019</v>
      </c>
      <c r="D820" t="s">
        <v>2019</v>
      </c>
      <c r="E820">
        <v>405</v>
      </c>
      <c r="F820">
        <v>372</v>
      </c>
      <c r="G820">
        <v>0.91849999999999998</v>
      </c>
      <c r="H820" t="s">
        <v>38</v>
      </c>
      <c r="K820">
        <v>140</v>
      </c>
      <c r="L820">
        <v>-0.62365591397849496</v>
      </c>
    </row>
    <row r="821" spans="1:12" x14ac:dyDescent="0.25">
      <c r="A821" s="55">
        <v>26971044800011</v>
      </c>
      <c r="B821" t="s">
        <v>2028</v>
      </c>
      <c r="C821" t="s">
        <v>2019</v>
      </c>
      <c r="D821" t="s">
        <v>2019</v>
      </c>
      <c r="E821">
        <v>2035</v>
      </c>
      <c r="F821">
        <v>1992</v>
      </c>
      <c r="G821">
        <v>0.97889999999999999</v>
      </c>
      <c r="H821" t="s">
        <v>57</v>
      </c>
      <c r="I821" t="s">
        <v>1977</v>
      </c>
      <c r="K821">
        <v>714</v>
      </c>
      <c r="L821">
        <v>-0.64156626506024095</v>
      </c>
    </row>
    <row r="822" spans="1:12" x14ac:dyDescent="0.25">
      <c r="A822" s="55">
        <v>26971045500016</v>
      </c>
      <c r="B822" t="s">
        <v>2028</v>
      </c>
      <c r="C822" t="s">
        <v>2019</v>
      </c>
      <c r="D822" t="s">
        <v>2019</v>
      </c>
      <c r="E822">
        <v>738</v>
      </c>
      <c r="F822">
        <v>679</v>
      </c>
      <c r="G822">
        <v>0.92010000000000003</v>
      </c>
      <c r="H822" t="s">
        <v>57</v>
      </c>
      <c r="K822">
        <v>171</v>
      </c>
      <c r="L822">
        <v>-0.74815905743740796</v>
      </c>
    </row>
    <row r="823" spans="1:12" x14ac:dyDescent="0.25">
      <c r="A823" s="55">
        <v>26971065300016</v>
      </c>
      <c r="B823" t="s">
        <v>2028</v>
      </c>
      <c r="C823" t="s">
        <v>2019</v>
      </c>
      <c r="D823" t="s">
        <v>2019</v>
      </c>
      <c r="E823">
        <v>427</v>
      </c>
      <c r="F823">
        <v>401</v>
      </c>
      <c r="G823">
        <v>0.93910000000000005</v>
      </c>
      <c r="H823" t="s">
        <v>57</v>
      </c>
      <c r="K823">
        <v>48</v>
      </c>
      <c r="L823">
        <v>-0.88029925187032398</v>
      </c>
    </row>
    <row r="824" spans="1:12" x14ac:dyDescent="0.25">
      <c r="A824" s="55">
        <v>26971087700011</v>
      </c>
      <c r="B824" t="s">
        <v>2028</v>
      </c>
      <c r="C824" t="s">
        <v>2019</v>
      </c>
      <c r="D824" t="s">
        <v>2019</v>
      </c>
      <c r="E824">
        <v>1606</v>
      </c>
      <c r="F824">
        <v>1567</v>
      </c>
      <c r="G824">
        <v>0.97570000000000001</v>
      </c>
      <c r="H824" t="s">
        <v>57</v>
      </c>
      <c r="I824" t="s">
        <v>1977</v>
      </c>
      <c r="J824" t="s">
        <v>9</v>
      </c>
      <c r="K824">
        <v>617</v>
      </c>
      <c r="L824">
        <v>-0.60625398851308199</v>
      </c>
    </row>
    <row r="825" spans="1:12" x14ac:dyDescent="0.25">
      <c r="A825" s="55">
        <v>26972071000012</v>
      </c>
      <c r="B825" t="s">
        <v>2028</v>
      </c>
      <c r="C825" t="s">
        <v>2019</v>
      </c>
      <c r="D825" t="s">
        <v>2020</v>
      </c>
      <c r="E825">
        <v>368</v>
      </c>
      <c r="F825">
        <v>367</v>
      </c>
      <c r="G825">
        <v>0.99729999999999996</v>
      </c>
      <c r="H825" t="s">
        <v>38</v>
      </c>
      <c r="K825">
        <v>53</v>
      </c>
      <c r="L825">
        <v>-0.85558583106267005</v>
      </c>
    </row>
    <row r="826" spans="1:12" x14ac:dyDescent="0.25">
      <c r="A826" s="55">
        <v>26972072800014</v>
      </c>
      <c r="B826" t="s">
        <v>2028</v>
      </c>
      <c r="C826" t="s">
        <v>2019</v>
      </c>
      <c r="D826" t="s">
        <v>2019</v>
      </c>
      <c r="E826">
        <v>1407</v>
      </c>
      <c r="F826">
        <v>1293</v>
      </c>
      <c r="G826">
        <v>0.91900000000000004</v>
      </c>
      <c r="H826" t="s">
        <v>57</v>
      </c>
      <c r="I826" t="s">
        <v>1977</v>
      </c>
      <c r="K826">
        <v>310</v>
      </c>
      <c r="L826">
        <v>-0.76024748646558404</v>
      </c>
    </row>
    <row r="827" spans="1:12" x14ac:dyDescent="0.25">
      <c r="A827" s="55">
        <v>26972073600017</v>
      </c>
      <c r="B827" t="s">
        <v>2028</v>
      </c>
      <c r="C827" t="s">
        <v>2019</v>
      </c>
      <c r="D827" t="s">
        <v>2019</v>
      </c>
      <c r="E827">
        <v>384</v>
      </c>
      <c r="F827">
        <v>333</v>
      </c>
      <c r="G827">
        <v>0.86719999999999997</v>
      </c>
      <c r="H827" t="s">
        <v>38</v>
      </c>
      <c r="K827">
        <v>7</v>
      </c>
      <c r="L827">
        <v>-0.97897897897897901</v>
      </c>
    </row>
    <row r="828" spans="1:12" x14ac:dyDescent="0.25">
      <c r="A828" s="55">
        <v>26972074400011</v>
      </c>
      <c r="B828" t="s">
        <v>2028</v>
      </c>
      <c r="C828" t="s">
        <v>2019</v>
      </c>
      <c r="D828" t="s">
        <v>2019</v>
      </c>
      <c r="E828">
        <v>997</v>
      </c>
      <c r="F828">
        <v>834</v>
      </c>
      <c r="G828">
        <v>0.83650000000000002</v>
      </c>
      <c r="H828" t="s">
        <v>38</v>
      </c>
      <c r="J828" t="s">
        <v>9</v>
      </c>
      <c r="K828">
        <v>171</v>
      </c>
      <c r="L828">
        <v>-0.79496402877697803</v>
      </c>
    </row>
    <row r="829" spans="1:12" x14ac:dyDescent="0.25">
      <c r="A829" s="55">
        <v>26972075100016</v>
      </c>
      <c r="B829" t="s">
        <v>2028</v>
      </c>
      <c r="C829" t="s">
        <v>2019</v>
      </c>
      <c r="D829" t="s">
        <v>2020</v>
      </c>
      <c r="E829">
        <v>368</v>
      </c>
      <c r="F829">
        <v>299</v>
      </c>
      <c r="G829">
        <v>0.8125</v>
      </c>
      <c r="H829" t="s">
        <v>38</v>
      </c>
      <c r="K829">
        <v>84</v>
      </c>
      <c r="L829">
        <v>-0.71906354515050197</v>
      </c>
    </row>
    <row r="830" spans="1:12" x14ac:dyDescent="0.25">
      <c r="A830" s="55">
        <v>26972079300018</v>
      </c>
      <c r="B830" t="s">
        <v>2028</v>
      </c>
      <c r="C830" t="s">
        <v>2019</v>
      </c>
      <c r="D830" t="s">
        <v>2020</v>
      </c>
      <c r="E830">
        <v>362</v>
      </c>
      <c r="F830">
        <v>291</v>
      </c>
      <c r="G830">
        <v>0.80389999999999995</v>
      </c>
      <c r="H830" t="s">
        <v>38</v>
      </c>
      <c r="K830">
        <v>175</v>
      </c>
      <c r="L830">
        <v>-0.39862542955326502</v>
      </c>
    </row>
    <row r="831" spans="1:12" x14ac:dyDescent="0.25">
      <c r="A831" s="55">
        <v>26972087600011</v>
      </c>
      <c r="B831" t="s">
        <v>2028</v>
      </c>
      <c r="C831" t="s">
        <v>2019</v>
      </c>
      <c r="D831" t="s">
        <v>2019</v>
      </c>
      <c r="E831">
        <v>489</v>
      </c>
      <c r="F831">
        <v>461</v>
      </c>
      <c r="G831">
        <v>0.94269999999999998</v>
      </c>
      <c r="H831" t="s">
        <v>57</v>
      </c>
      <c r="K831">
        <v>67</v>
      </c>
      <c r="L831">
        <v>-0.85466377440347097</v>
      </c>
    </row>
    <row r="832" spans="1:12" x14ac:dyDescent="0.25">
      <c r="A832" s="55">
        <v>26973302800022</v>
      </c>
      <c r="B832" t="s">
        <v>2028</v>
      </c>
      <c r="C832" t="s">
        <v>2019</v>
      </c>
      <c r="D832" t="s">
        <v>2019</v>
      </c>
      <c r="E832">
        <v>4297</v>
      </c>
      <c r="F832">
        <v>4196</v>
      </c>
      <c r="G832">
        <v>0.97650000000000003</v>
      </c>
      <c r="H832" t="s">
        <v>57</v>
      </c>
      <c r="I832" t="s">
        <v>1977</v>
      </c>
      <c r="K832">
        <v>2411</v>
      </c>
      <c r="L832">
        <v>-0.42540514775977101</v>
      </c>
    </row>
    <row r="833" spans="1:12" x14ac:dyDescent="0.25">
      <c r="A833" s="55">
        <v>26973311900060</v>
      </c>
      <c r="B833" t="s">
        <v>2028</v>
      </c>
      <c r="C833" t="s">
        <v>2019</v>
      </c>
      <c r="D833" t="s">
        <v>2019</v>
      </c>
      <c r="E833">
        <v>1241</v>
      </c>
      <c r="F833">
        <v>1080</v>
      </c>
      <c r="G833">
        <v>0.87029999999999996</v>
      </c>
      <c r="H833" t="s">
        <v>57</v>
      </c>
      <c r="K833">
        <v>1021</v>
      </c>
      <c r="L833">
        <v>-5.4629629629629597E-2</v>
      </c>
    </row>
    <row r="834" spans="1:12" x14ac:dyDescent="0.25">
      <c r="A834" s="55">
        <v>26974118700059</v>
      </c>
      <c r="B834" t="s">
        <v>2028</v>
      </c>
      <c r="C834" t="s">
        <v>2019</v>
      </c>
      <c r="D834" t="s">
        <v>2019</v>
      </c>
      <c r="E834">
        <v>1990</v>
      </c>
      <c r="F834">
        <v>1971</v>
      </c>
      <c r="G834">
        <v>0.99050000000000005</v>
      </c>
      <c r="H834" t="s">
        <v>57</v>
      </c>
      <c r="I834" t="s">
        <v>1977</v>
      </c>
      <c r="K834">
        <v>486</v>
      </c>
      <c r="L834">
        <v>-0.75342465753424703</v>
      </c>
    </row>
    <row r="835" spans="1:12" x14ac:dyDescent="0.25">
      <c r="A835" s="55">
        <v>26974214400034</v>
      </c>
      <c r="B835" t="s">
        <v>2028</v>
      </c>
      <c r="C835" t="s">
        <v>2019</v>
      </c>
      <c r="D835" t="s">
        <v>2019</v>
      </c>
      <c r="E835">
        <v>1185</v>
      </c>
      <c r="F835">
        <v>1131</v>
      </c>
      <c r="G835">
        <v>0.95440000000000003</v>
      </c>
      <c r="H835" t="s">
        <v>57</v>
      </c>
      <c r="I835" t="s">
        <v>1977</v>
      </c>
      <c r="K835">
        <v>192</v>
      </c>
      <c r="L835">
        <v>-0.83023872679045096</v>
      </c>
    </row>
    <row r="836" spans="1:12" x14ac:dyDescent="0.25">
      <c r="A836" s="55">
        <v>26974231800034</v>
      </c>
      <c r="B836" t="s">
        <v>2028</v>
      </c>
      <c r="C836" t="s">
        <v>2019</v>
      </c>
      <c r="D836" t="s">
        <v>2019</v>
      </c>
      <c r="E836">
        <v>3936</v>
      </c>
      <c r="F836">
        <v>3936</v>
      </c>
      <c r="G836">
        <v>1</v>
      </c>
      <c r="H836" t="s">
        <v>50</v>
      </c>
      <c r="K836">
        <v>645</v>
      </c>
      <c r="L836">
        <v>-0.83612804878048796</v>
      </c>
    </row>
    <row r="837" spans="1:12" x14ac:dyDescent="0.25">
      <c r="A837" s="55">
        <v>26975000600018</v>
      </c>
      <c r="B837" t="s">
        <v>2028</v>
      </c>
      <c r="C837" t="s">
        <v>2019</v>
      </c>
      <c r="D837" t="s">
        <v>2019</v>
      </c>
      <c r="E837">
        <v>1468</v>
      </c>
      <c r="F837">
        <v>1420</v>
      </c>
      <c r="G837">
        <v>0.96730000000000005</v>
      </c>
      <c r="H837" t="s">
        <v>38</v>
      </c>
      <c r="I837" t="s">
        <v>1977</v>
      </c>
      <c r="K837">
        <v>1041</v>
      </c>
      <c r="L837">
        <v>-0.26690140845070398</v>
      </c>
    </row>
  </sheetData>
  <sortState ref="A2:S837">
    <sortCondition ref="A2:A83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6"/>
  <sheetViews>
    <sheetView topLeftCell="A805" workbookViewId="0">
      <selection activeCell="A2" sqref="A2"/>
    </sheetView>
  </sheetViews>
  <sheetFormatPr baseColWidth="10" defaultColWidth="10.09765625" defaultRowHeight="13.8" x14ac:dyDescent="0.25"/>
  <cols>
    <col min="1" max="7" width="22" customWidth="1"/>
    <col min="8" max="8" width="22.8984375" customWidth="1"/>
    <col min="12" max="12" width="17.8984375" style="22" customWidth="1"/>
    <col min="268" max="268" width="17.8984375" customWidth="1"/>
    <col min="524" max="524" width="17.8984375" customWidth="1"/>
    <col min="780" max="780" width="17.8984375" customWidth="1"/>
    <col min="1036" max="1036" width="17.8984375" customWidth="1"/>
    <col min="1292" max="1292" width="17.8984375" customWidth="1"/>
    <col min="1548" max="1548" width="17.8984375" customWidth="1"/>
    <col min="1804" max="1804" width="17.8984375" customWidth="1"/>
    <col min="2060" max="2060" width="17.8984375" customWidth="1"/>
    <col min="2316" max="2316" width="17.8984375" customWidth="1"/>
    <col min="2572" max="2572" width="17.8984375" customWidth="1"/>
    <col min="2828" max="2828" width="17.8984375" customWidth="1"/>
    <col min="3084" max="3084" width="17.8984375" customWidth="1"/>
    <col min="3340" max="3340" width="17.8984375" customWidth="1"/>
    <col min="3596" max="3596" width="17.8984375" customWidth="1"/>
    <col min="3852" max="3852" width="17.8984375" customWidth="1"/>
    <col min="4108" max="4108" width="17.8984375" customWidth="1"/>
    <col min="4364" max="4364" width="17.8984375" customWidth="1"/>
    <col min="4620" max="4620" width="17.8984375" customWidth="1"/>
    <col min="4876" max="4876" width="17.8984375" customWidth="1"/>
    <col min="5132" max="5132" width="17.8984375" customWidth="1"/>
    <col min="5388" max="5388" width="17.8984375" customWidth="1"/>
    <col min="5644" max="5644" width="17.8984375" customWidth="1"/>
    <col min="5900" max="5900" width="17.8984375" customWidth="1"/>
    <col min="6156" max="6156" width="17.8984375" customWidth="1"/>
    <col min="6412" max="6412" width="17.8984375" customWidth="1"/>
    <col min="6668" max="6668" width="17.8984375" customWidth="1"/>
    <col min="6924" max="6924" width="17.8984375" customWidth="1"/>
    <col min="7180" max="7180" width="17.8984375" customWidth="1"/>
    <col min="7436" max="7436" width="17.8984375" customWidth="1"/>
    <col min="7692" max="7692" width="17.8984375" customWidth="1"/>
    <col min="7948" max="7948" width="17.8984375" customWidth="1"/>
    <col min="8204" max="8204" width="17.8984375" customWidth="1"/>
    <col min="8460" max="8460" width="17.8984375" customWidth="1"/>
    <col min="8716" max="8716" width="17.8984375" customWidth="1"/>
    <col min="8972" max="8972" width="17.8984375" customWidth="1"/>
    <col min="9228" max="9228" width="17.8984375" customWidth="1"/>
    <col min="9484" max="9484" width="17.8984375" customWidth="1"/>
    <col min="9740" max="9740" width="17.8984375" customWidth="1"/>
    <col min="9996" max="9996" width="17.8984375" customWidth="1"/>
    <col min="10252" max="10252" width="17.8984375" customWidth="1"/>
    <col min="10508" max="10508" width="17.8984375" customWidth="1"/>
    <col min="10764" max="10764" width="17.8984375" customWidth="1"/>
    <col min="11020" max="11020" width="17.8984375" customWidth="1"/>
    <col min="11276" max="11276" width="17.8984375" customWidth="1"/>
    <col min="11532" max="11532" width="17.8984375" customWidth="1"/>
    <col min="11788" max="11788" width="17.8984375" customWidth="1"/>
    <col min="12044" max="12044" width="17.8984375" customWidth="1"/>
    <col min="12300" max="12300" width="17.8984375" customWidth="1"/>
    <col min="12556" max="12556" width="17.8984375" customWidth="1"/>
    <col min="12812" max="12812" width="17.8984375" customWidth="1"/>
    <col min="13068" max="13068" width="17.8984375" customWidth="1"/>
    <col min="13324" max="13324" width="17.8984375" customWidth="1"/>
    <col min="13580" max="13580" width="17.8984375" customWidth="1"/>
    <col min="13836" max="13836" width="17.8984375" customWidth="1"/>
    <col min="14092" max="14092" width="17.8984375" customWidth="1"/>
    <col min="14348" max="14348" width="17.8984375" customWidth="1"/>
    <col min="14604" max="14604" width="17.8984375" customWidth="1"/>
    <col min="14860" max="14860" width="17.8984375" customWidth="1"/>
    <col min="15116" max="15116" width="17.8984375" customWidth="1"/>
    <col min="15372" max="15372" width="17.8984375" customWidth="1"/>
    <col min="15628" max="15628" width="17.8984375" customWidth="1"/>
    <col min="15884" max="15884" width="17.8984375" customWidth="1"/>
    <col min="16140" max="16140" width="17.8984375" customWidth="1"/>
  </cols>
  <sheetData>
    <row r="1" spans="1:12" ht="66" x14ac:dyDescent="0.3">
      <c r="A1" s="15" t="s">
        <v>6</v>
      </c>
      <c r="B1" s="15" t="s">
        <v>2002</v>
      </c>
      <c r="C1" s="15" t="s">
        <v>2003</v>
      </c>
      <c r="D1" s="15" t="s">
        <v>2004</v>
      </c>
      <c r="E1" s="15" t="s">
        <v>2005</v>
      </c>
      <c r="F1" s="15" t="s">
        <v>2006</v>
      </c>
      <c r="G1" s="15" t="s">
        <v>2007</v>
      </c>
      <c r="H1" s="15" t="s">
        <v>7</v>
      </c>
      <c r="I1" s="15" t="s">
        <v>1977</v>
      </c>
      <c r="J1" s="15" t="s">
        <v>9</v>
      </c>
      <c r="K1" s="16" t="s">
        <v>2008</v>
      </c>
      <c r="L1" s="17" t="s">
        <v>2009</v>
      </c>
    </row>
    <row r="2" spans="1:12" ht="14.4" x14ac:dyDescent="0.3">
      <c r="A2" s="24">
        <v>13000579600011</v>
      </c>
      <c r="B2" s="18" t="s">
        <v>2010</v>
      </c>
      <c r="C2" s="19">
        <v>1</v>
      </c>
      <c r="D2" s="19">
        <v>0</v>
      </c>
      <c r="E2" s="19">
        <v>42</v>
      </c>
      <c r="F2" s="19">
        <v>0</v>
      </c>
      <c r="G2" s="20">
        <v>0</v>
      </c>
      <c r="H2" s="18" t="s">
        <v>2011</v>
      </c>
      <c r="I2" s="19">
        <v>0</v>
      </c>
      <c r="J2" s="19">
        <v>0</v>
      </c>
      <c r="K2">
        <v>8</v>
      </c>
      <c r="L2" s="21" t="str">
        <f t="shared" ref="L2:L65" si="0">IF(G2&lt;0.01,"0","1")</f>
        <v>0</v>
      </c>
    </row>
    <row r="3" spans="1:12" ht="14.4" x14ac:dyDescent="0.3">
      <c r="A3" s="24">
        <v>13001561300016</v>
      </c>
      <c r="B3" s="18" t="s">
        <v>2010</v>
      </c>
      <c r="C3" s="19">
        <v>1</v>
      </c>
      <c r="D3" s="19">
        <v>0</v>
      </c>
      <c r="E3" s="19">
        <v>1124</v>
      </c>
      <c r="F3" s="19">
        <v>713</v>
      </c>
      <c r="G3" s="20">
        <v>0.63434163701067603</v>
      </c>
      <c r="H3" s="18" t="s">
        <v>38</v>
      </c>
      <c r="I3" s="19">
        <v>1</v>
      </c>
      <c r="J3" s="19">
        <v>0</v>
      </c>
      <c r="K3">
        <v>285</v>
      </c>
      <c r="L3" s="21" t="str">
        <f t="shared" si="0"/>
        <v>1</v>
      </c>
    </row>
    <row r="4" spans="1:12" ht="14.4" x14ac:dyDescent="0.3">
      <c r="A4" s="24">
        <v>18003601400017</v>
      </c>
      <c r="B4" s="18" t="s">
        <v>2010</v>
      </c>
      <c r="C4" s="19">
        <v>1</v>
      </c>
      <c r="D4" s="19">
        <v>0</v>
      </c>
      <c r="E4" s="19">
        <v>3664</v>
      </c>
      <c r="F4" s="19">
        <v>0</v>
      </c>
      <c r="G4" s="20">
        <v>0</v>
      </c>
      <c r="H4" s="18" t="s">
        <v>2011</v>
      </c>
      <c r="I4" s="19">
        <v>1</v>
      </c>
      <c r="J4" s="19">
        <v>0</v>
      </c>
      <c r="K4">
        <v>1131</v>
      </c>
      <c r="L4" s="21" t="str">
        <f t="shared" si="0"/>
        <v>0</v>
      </c>
    </row>
    <row r="5" spans="1:12" ht="14.4" x14ac:dyDescent="0.3">
      <c r="A5" s="24">
        <v>20000297000016</v>
      </c>
      <c r="B5" s="18" t="s">
        <v>2010</v>
      </c>
      <c r="C5" s="19">
        <v>1</v>
      </c>
      <c r="D5" s="19">
        <v>1</v>
      </c>
      <c r="E5" s="19">
        <v>7606</v>
      </c>
      <c r="F5" s="19">
        <v>1620</v>
      </c>
      <c r="G5" s="20">
        <v>0.21298974493820702</v>
      </c>
      <c r="H5" s="18" t="s">
        <v>2011</v>
      </c>
      <c r="I5" s="19">
        <v>1</v>
      </c>
      <c r="J5" s="19">
        <v>1</v>
      </c>
      <c r="K5">
        <v>3788</v>
      </c>
      <c r="L5" s="21" t="str">
        <f t="shared" si="0"/>
        <v>1</v>
      </c>
    </row>
    <row r="6" spans="1:12" ht="14.4" x14ac:dyDescent="0.3">
      <c r="A6" s="24">
        <v>20001120300011</v>
      </c>
      <c r="B6" s="18" t="s">
        <v>2010</v>
      </c>
      <c r="C6" s="19">
        <v>1</v>
      </c>
      <c r="D6" s="19">
        <v>0</v>
      </c>
      <c r="E6" s="19">
        <v>6877</v>
      </c>
      <c r="F6" s="19">
        <v>0</v>
      </c>
      <c r="G6" s="20">
        <v>0</v>
      </c>
      <c r="H6" s="18" t="s">
        <v>38</v>
      </c>
      <c r="I6" s="19">
        <v>1</v>
      </c>
      <c r="J6" s="19">
        <v>1</v>
      </c>
      <c r="K6">
        <v>3691</v>
      </c>
      <c r="L6" s="21" t="str">
        <f t="shared" si="0"/>
        <v>0</v>
      </c>
    </row>
    <row r="7" spans="1:12" ht="14.4" x14ac:dyDescent="0.3">
      <c r="A7" s="24">
        <v>20001123700019</v>
      </c>
      <c r="B7" s="18" t="s">
        <v>2010</v>
      </c>
      <c r="C7" s="19">
        <v>1</v>
      </c>
      <c r="D7" s="19">
        <v>0</v>
      </c>
      <c r="E7" s="19">
        <v>2941</v>
      </c>
      <c r="F7" s="19">
        <v>662</v>
      </c>
      <c r="G7" s="20">
        <v>0.22509350561033703</v>
      </c>
      <c r="H7" s="18" t="s">
        <v>50</v>
      </c>
      <c r="I7" s="19">
        <v>1</v>
      </c>
      <c r="J7" s="19">
        <v>0</v>
      </c>
      <c r="K7">
        <v>1204</v>
      </c>
      <c r="L7" s="21" t="str">
        <f t="shared" si="0"/>
        <v>1</v>
      </c>
    </row>
    <row r="8" spans="1:12" ht="14.4" x14ac:dyDescent="0.3">
      <c r="A8" s="24">
        <v>20001124500012</v>
      </c>
      <c r="B8" s="18" t="s">
        <v>2010</v>
      </c>
      <c r="C8" s="19">
        <v>1</v>
      </c>
      <c r="D8" s="19">
        <v>0</v>
      </c>
      <c r="E8" s="19">
        <v>1336</v>
      </c>
      <c r="F8" s="19">
        <v>548</v>
      </c>
      <c r="G8" s="20">
        <v>0.41017964071856305</v>
      </c>
      <c r="H8" s="18" t="s">
        <v>57</v>
      </c>
      <c r="I8" s="19">
        <v>1</v>
      </c>
      <c r="J8" s="19">
        <v>0</v>
      </c>
      <c r="K8">
        <v>644</v>
      </c>
      <c r="L8" s="21" t="str">
        <f t="shared" si="0"/>
        <v>1</v>
      </c>
    </row>
    <row r="9" spans="1:12" ht="14.4" x14ac:dyDescent="0.3">
      <c r="A9" s="24">
        <v>20001138500016</v>
      </c>
      <c r="B9" s="18" t="s">
        <v>2010</v>
      </c>
      <c r="C9" s="19">
        <v>1</v>
      </c>
      <c r="D9" s="19">
        <v>1</v>
      </c>
      <c r="E9" s="19">
        <v>6009</v>
      </c>
      <c r="F9" s="19">
        <v>5756</v>
      </c>
      <c r="G9" s="20">
        <v>0.95789648860043308</v>
      </c>
      <c r="H9" s="18" t="s">
        <v>57</v>
      </c>
      <c r="I9" s="19">
        <v>1</v>
      </c>
      <c r="J9" s="19">
        <v>0</v>
      </c>
      <c r="K9">
        <v>2136</v>
      </c>
      <c r="L9" s="21" t="str">
        <f t="shared" si="0"/>
        <v>1</v>
      </c>
    </row>
    <row r="10" spans="1:12" ht="14.4" x14ac:dyDescent="0.3">
      <c r="A10" s="24">
        <v>20001167400013</v>
      </c>
      <c r="B10" s="18" t="s">
        <v>2010</v>
      </c>
      <c r="C10" s="19">
        <v>1</v>
      </c>
      <c r="D10" s="19">
        <v>1</v>
      </c>
      <c r="E10" s="19">
        <v>555</v>
      </c>
      <c r="F10" s="19">
        <v>555</v>
      </c>
      <c r="G10" s="20">
        <v>1</v>
      </c>
      <c r="H10" s="18" t="s">
        <v>65</v>
      </c>
      <c r="I10" s="19">
        <v>0</v>
      </c>
      <c r="J10" s="19">
        <v>0</v>
      </c>
      <c r="K10">
        <v>637</v>
      </c>
      <c r="L10" s="21" t="str">
        <f t="shared" si="0"/>
        <v>1</v>
      </c>
    </row>
    <row r="11" spans="1:12" ht="14.4" x14ac:dyDescent="0.3">
      <c r="A11" s="24">
        <v>20001197100013</v>
      </c>
      <c r="B11" s="18" t="s">
        <v>2010</v>
      </c>
      <c r="C11" s="19">
        <v>1</v>
      </c>
      <c r="D11" s="19">
        <v>1</v>
      </c>
      <c r="E11" s="19">
        <v>594</v>
      </c>
      <c r="F11" s="19">
        <v>552</v>
      </c>
      <c r="G11" s="20">
        <v>0.92929292929292906</v>
      </c>
      <c r="H11" s="18" t="s">
        <v>71</v>
      </c>
      <c r="I11" s="19">
        <v>0</v>
      </c>
      <c r="J11" s="19">
        <v>0</v>
      </c>
      <c r="K11">
        <v>201</v>
      </c>
      <c r="L11" s="21" t="str">
        <f t="shared" si="0"/>
        <v>1</v>
      </c>
    </row>
    <row r="12" spans="1:12" ht="14.4" x14ac:dyDescent="0.3">
      <c r="A12" s="24">
        <v>20001324100019</v>
      </c>
      <c r="B12" s="18" t="s">
        <v>2010</v>
      </c>
      <c r="C12" s="19">
        <v>1</v>
      </c>
      <c r="D12" s="19">
        <v>1</v>
      </c>
      <c r="E12" s="19">
        <v>1312</v>
      </c>
      <c r="F12" s="19">
        <v>1268</v>
      </c>
      <c r="G12" s="20">
        <v>0.96646341463414609</v>
      </c>
      <c r="H12" s="18" t="s">
        <v>65</v>
      </c>
      <c r="I12" s="19">
        <v>0</v>
      </c>
      <c r="J12" s="19">
        <v>0</v>
      </c>
      <c r="K12">
        <v>753</v>
      </c>
      <c r="L12" s="21" t="str">
        <f t="shared" si="0"/>
        <v>1</v>
      </c>
    </row>
    <row r="13" spans="1:12" ht="14.4" x14ac:dyDescent="0.3">
      <c r="A13" s="24">
        <v>20001798600015</v>
      </c>
      <c r="B13" s="18" t="s">
        <v>2010</v>
      </c>
      <c r="C13" s="19">
        <v>1</v>
      </c>
      <c r="D13" s="19">
        <v>0</v>
      </c>
      <c r="E13" s="19">
        <v>1799</v>
      </c>
      <c r="F13" s="19">
        <v>4</v>
      </c>
      <c r="G13" s="20">
        <v>2.2234574763757603E-3</v>
      </c>
      <c r="H13" s="18" t="s">
        <v>38</v>
      </c>
      <c r="I13" s="19">
        <v>1</v>
      </c>
      <c r="J13" s="19">
        <v>0</v>
      </c>
      <c r="K13">
        <v>994</v>
      </c>
      <c r="L13" s="21" t="str">
        <f t="shared" si="0"/>
        <v>0</v>
      </c>
    </row>
    <row r="14" spans="1:12" ht="14.4" x14ac:dyDescent="0.3">
      <c r="A14" s="24">
        <v>20001803400013</v>
      </c>
      <c r="B14" s="18" t="s">
        <v>2010</v>
      </c>
      <c r="C14" s="19">
        <v>1</v>
      </c>
      <c r="D14" s="19">
        <v>0</v>
      </c>
      <c r="E14" s="19">
        <v>7112</v>
      </c>
      <c r="F14" s="19">
        <v>3</v>
      </c>
      <c r="G14" s="20">
        <v>4.2182227221597304E-4</v>
      </c>
      <c r="H14" s="18" t="s">
        <v>2011</v>
      </c>
      <c r="I14" s="19">
        <v>1</v>
      </c>
      <c r="J14" s="19">
        <v>1</v>
      </c>
      <c r="K14">
        <v>3040</v>
      </c>
      <c r="L14" s="21" t="str">
        <f t="shared" si="0"/>
        <v>0</v>
      </c>
    </row>
    <row r="15" spans="1:12" ht="14.4" x14ac:dyDescent="0.3">
      <c r="A15" s="24">
        <v>20001813300013</v>
      </c>
      <c r="B15" s="18" t="s">
        <v>2010</v>
      </c>
      <c r="C15" s="19">
        <v>1</v>
      </c>
      <c r="D15" s="19">
        <v>0</v>
      </c>
      <c r="E15" s="19">
        <v>1330</v>
      </c>
      <c r="F15" s="19">
        <v>348</v>
      </c>
      <c r="G15" s="20">
        <v>0.26165413533834603</v>
      </c>
      <c r="H15" s="18" t="s">
        <v>50</v>
      </c>
      <c r="I15" s="19">
        <v>1</v>
      </c>
      <c r="J15" s="19">
        <v>0</v>
      </c>
      <c r="K15">
        <v>457</v>
      </c>
      <c r="L15" s="21" t="str">
        <f t="shared" si="0"/>
        <v>1</v>
      </c>
    </row>
    <row r="16" spans="1:12" ht="14.4" x14ac:dyDescent="0.3">
      <c r="A16" s="24">
        <v>20001870300104</v>
      </c>
      <c r="B16" s="18" t="s">
        <v>2010</v>
      </c>
      <c r="C16" s="19">
        <v>1</v>
      </c>
      <c r="D16" s="19">
        <v>1</v>
      </c>
      <c r="E16" s="19">
        <v>2396</v>
      </c>
      <c r="F16" s="19">
        <v>415</v>
      </c>
      <c r="G16" s="20">
        <v>0.17320534223706202</v>
      </c>
      <c r="H16" s="18" t="s">
        <v>2011</v>
      </c>
      <c r="I16" s="19">
        <v>1</v>
      </c>
      <c r="J16" s="19">
        <v>0</v>
      </c>
      <c r="K16">
        <v>733</v>
      </c>
      <c r="L16" s="21" t="str">
        <f t="shared" si="0"/>
        <v>1</v>
      </c>
    </row>
    <row r="17" spans="1:12" ht="14.4" x14ac:dyDescent="0.3">
      <c r="A17" s="24">
        <v>20002275400010</v>
      </c>
      <c r="B17" s="18" t="s">
        <v>2010</v>
      </c>
      <c r="C17" s="19">
        <v>1</v>
      </c>
      <c r="D17" s="19">
        <v>1</v>
      </c>
      <c r="E17" s="19">
        <v>1319</v>
      </c>
      <c r="F17" s="19">
        <v>1318</v>
      </c>
      <c r="G17" s="20">
        <v>0.99924184988627707</v>
      </c>
      <c r="H17" s="18" t="s">
        <v>71</v>
      </c>
      <c r="I17" s="19">
        <v>1</v>
      </c>
      <c r="J17" s="19">
        <v>0</v>
      </c>
      <c r="K17">
        <v>379</v>
      </c>
      <c r="L17" s="21" t="str">
        <f t="shared" si="0"/>
        <v>1</v>
      </c>
    </row>
    <row r="18" spans="1:12" ht="14.4" x14ac:dyDescent="0.3">
      <c r="A18" s="24">
        <v>20002305900013</v>
      </c>
      <c r="B18" s="18" t="s">
        <v>2010</v>
      </c>
      <c r="C18" s="19">
        <v>1</v>
      </c>
      <c r="D18" s="19">
        <v>1</v>
      </c>
      <c r="E18" s="19">
        <v>23128</v>
      </c>
      <c r="F18" s="19">
        <v>21760</v>
      </c>
      <c r="G18" s="20">
        <v>0.94085091663784204</v>
      </c>
      <c r="H18" s="18" t="s">
        <v>2011</v>
      </c>
      <c r="I18" s="19">
        <v>1</v>
      </c>
      <c r="J18" s="19">
        <v>1</v>
      </c>
      <c r="K18">
        <v>11590</v>
      </c>
      <c r="L18" s="21" t="str">
        <f t="shared" si="0"/>
        <v>1</v>
      </c>
    </row>
    <row r="19" spans="1:12" ht="14.4" x14ac:dyDescent="0.3">
      <c r="A19" s="24">
        <v>20002309100016</v>
      </c>
      <c r="B19" s="18" t="s">
        <v>2010</v>
      </c>
      <c r="C19" s="19">
        <v>1</v>
      </c>
      <c r="D19" s="19">
        <v>1</v>
      </c>
      <c r="E19" s="19">
        <v>4088</v>
      </c>
      <c r="F19" s="19">
        <v>4087</v>
      </c>
      <c r="G19" s="20">
        <v>0.99975538160469712</v>
      </c>
      <c r="H19" s="18" t="s">
        <v>50</v>
      </c>
      <c r="I19" s="19">
        <v>1</v>
      </c>
      <c r="J19" s="19">
        <v>0</v>
      </c>
      <c r="K19">
        <v>1273</v>
      </c>
      <c r="L19" s="21" t="str">
        <f t="shared" si="0"/>
        <v>1</v>
      </c>
    </row>
    <row r="20" spans="1:12" ht="14.4" x14ac:dyDescent="0.3">
      <c r="A20" s="24">
        <v>20002548400177</v>
      </c>
      <c r="B20" s="18" t="s">
        <v>2010</v>
      </c>
      <c r="C20" s="19">
        <v>1</v>
      </c>
      <c r="D20" s="19">
        <v>1</v>
      </c>
      <c r="E20" s="19">
        <v>90</v>
      </c>
      <c r="F20" s="19">
        <v>90</v>
      </c>
      <c r="G20" s="20">
        <v>1</v>
      </c>
      <c r="H20" s="18" t="s">
        <v>115</v>
      </c>
      <c r="I20" s="19">
        <v>1</v>
      </c>
      <c r="J20" s="19">
        <v>0</v>
      </c>
      <c r="K20">
        <v>39</v>
      </c>
      <c r="L20" s="21" t="str">
        <f t="shared" si="0"/>
        <v>1</v>
      </c>
    </row>
    <row r="21" spans="1:12" ht="14.4" x14ac:dyDescent="0.3">
      <c r="A21" s="24">
        <v>20002625000015</v>
      </c>
      <c r="B21" s="18" t="s">
        <v>2010</v>
      </c>
      <c r="C21" s="19">
        <v>1</v>
      </c>
      <c r="D21" s="19">
        <v>0</v>
      </c>
      <c r="E21" s="19">
        <v>5233</v>
      </c>
      <c r="F21" s="19">
        <v>70</v>
      </c>
      <c r="G21" s="20">
        <v>1.3376648194152499E-2</v>
      </c>
      <c r="H21" s="18" t="s">
        <v>2011</v>
      </c>
      <c r="I21" s="19">
        <v>1</v>
      </c>
      <c r="J21" s="19">
        <v>0</v>
      </c>
      <c r="K21">
        <v>1697</v>
      </c>
      <c r="L21" s="21" t="str">
        <f t="shared" si="0"/>
        <v>1</v>
      </c>
    </row>
    <row r="22" spans="1:12" ht="14.4" x14ac:dyDescent="0.3">
      <c r="A22" s="24">
        <v>20002643300017</v>
      </c>
      <c r="B22" s="18" t="s">
        <v>2010</v>
      </c>
      <c r="C22" s="19">
        <v>1</v>
      </c>
      <c r="D22" s="19">
        <v>0</v>
      </c>
      <c r="E22" s="19">
        <v>3477</v>
      </c>
      <c r="F22" s="19">
        <v>1586</v>
      </c>
      <c r="G22" s="20">
        <v>0.45614035087719301</v>
      </c>
      <c r="H22" s="18" t="s">
        <v>38</v>
      </c>
      <c r="I22" s="19">
        <v>1</v>
      </c>
      <c r="J22" s="19">
        <v>0</v>
      </c>
      <c r="K22">
        <v>2365</v>
      </c>
      <c r="L22" s="21" t="str">
        <f t="shared" si="0"/>
        <v>1</v>
      </c>
    </row>
    <row r="23" spans="1:12" ht="14.4" x14ac:dyDescent="0.3">
      <c r="A23" s="24">
        <v>20002688800012</v>
      </c>
      <c r="B23" s="18" t="s">
        <v>2010</v>
      </c>
      <c r="C23" s="19">
        <v>1</v>
      </c>
      <c r="D23" s="19">
        <v>0</v>
      </c>
      <c r="E23" s="19">
        <v>4942</v>
      </c>
      <c r="F23" s="19">
        <v>4899</v>
      </c>
      <c r="G23" s="20">
        <v>0.99129906920275213</v>
      </c>
      <c r="H23" s="18" t="s">
        <v>38</v>
      </c>
      <c r="I23" s="19">
        <v>1</v>
      </c>
      <c r="J23" s="19">
        <v>0</v>
      </c>
      <c r="K23">
        <v>1155</v>
      </c>
      <c r="L23" s="21" t="str">
        <f t="shared" si="0"/>
        <v>1</v>
      </c>
    </row>
    <row r="24" spans="1:12" ht="14.4" x14ac:dyDescent="0.3">
      <c r="A24" s="24">
        <v>20002709200010</v>
      </c>
      <c r="B24" s="18" t="s">
        <v>2010</v>
      </c>
      <c r="C24" s="19">
        <v>1</v>
      </c>
      <c r="D24" s="19">
        <v>0</v>
      </c>
      <c r="E24" s="19">
        <v>5910</v>
      </c>
      <c r="F24" s="19">
        <v>1604</v>
      </c>
      <c r="G24" s="20">
        <v>0.271404399323181</v>
      </c>
      <c r="H24" s="18" t="s">
        <v>57</v>
      </c>
      <c r="I24" s="19">
        <v>1</v>
      </c>
      <c r="J24" s="19">
        <v>1</v>
      </c>
      <c r="K24">
        <v>1719</v>
      </c>
      <c r="L24" s="21" t="str">
        <f t="shared" si="0"/>
        <v>1</v>
      </c>
    </row>
    <row r="25" spans="1:12" ht="14.4" x14ac:dyDescent="0.3">
      <c r="A25" s="24">
        <v>20002723300010</v>
      </c>
      <c r="B25" s="18" t="s">
        <v>2010</v>
      </c>
      <c r="C25" s="19">
        <v>1</v>
      </c>
      <c r="D25" s="19">
        <v>0</v>
      </c>
      <c r="E25" s="19">
        <v>2980</v>
      </c>
      <c r="F25" s="19">
        <v>1342</v>
      </c>
      <c r="G25" s="20">
        <v>0.45033557046979905</v>
      </c>
      <c r="H25" s="18" t="s">
        <v>38</v>
      </c>
      <c r="I25" s="19">
        <v>1</v>
      </c>
      <c r="J25" s="19">
        <v>0</v>
      </c>
      <c r="K25">
        <v>1236</v>
      </c>
      <c r="L25" s="21" t="str">
        <f t="shared" si="0"/>
        <v>1</v>
      </c>
    </row>
    <row r="26" spans="1:12" ht="14.4" x14ac:dyDescent="0.3">
      <c r="A26" s="24">
        <v>20002802500019</v>
      </c>
      <c r="B26" s="18" t="s">
        <v>2010</v>
      </c>
      <c r="C26" s="19">
        <v>1</v>
      </c>
      <c r="D26" s="19">
        <v>1</v>
      </c>
      <c r="E26" s="19">
        <v>1351</v>
      </c>
      <c r="F26" s="19">
        <v>1351</v>
      </c>
      <c r="G26" s="20">
        <v>1</v>
      </c>
      <c r="H26" s="18" t="s">
        <v>65</v>
      </c>
      <c r="I26" s="19">
        <v>0</v>
      </c>
      <c r="J26" s="19">
        <v>0</v>
      </c>
      <c r="K26">
        <v>612</v>
      </c>
      <c r="L26" s="21" t="str">
        <f t="shared" si="0"/>
        <v>1</v>
      </c>
    </row>
    <row r="27" spans="1:12" ht="14.4" x14ac:dyDescent="0.3">
      <c r="A27" s="24">
        <v>20002932000013</v>
      </c>
      <c r="B27" s="18" t="s">
        <v>2010</v>
      </c>
      <c r="C27" s="19">
        <v>1</v>
      </c>
      <c r="D27" s="19">
        <v>1</v>
      </c>
      <c r="E27" s="19">
        <v>10616</v>
      </c>
      <c r="F27" s="19">
        <v>10595</v>
      </c>
      <c r="G27" s="20">
        <v>0.99802185380557606</v>
      </c>
      <c r="H27" s="18" t="s">
        <v>50</v>
      </c>
      <c r="I27" s="19">
        <v>1</v>
      </c>
      <c r="J27" s="19">
        <v>0</v>
      </c>
      <c r="K27">
        <v>4504</v>
      </c>
      <c r="L27" s="21" t="str">
        <f t="shared" si="0"/>
        <v>1</v>
      </c>
    </row>
    <row r="28" spans="1:12" ht="14.4" x14ac:dyDescent="0.3">
      <c r="A28" s="24">
        <v>20002944500018</v>
      </c>
      <c r="B28" s="18" t="s">
        <v>2010</v>
      </c>
      <c r="C28" s="19">
        <v>1</v>
      </c>
      <c r="D28" s="19">
        <v>0</v>
      </c>
      <c r="E28" s="19">
        <v>6719</v>
      </c>
      <c r="F28" s="19">
        <v>6381</v>
      </c>
      <c r="G28" s="20">
        <v>0.94969489507367211</v>
      </c>
      <c r="H28" s="18" t="s">
        <v>57</v>
      </c>
      <c r="I28" s="19">
        <v>1</v>
      </c>
      <c r="J28" s="19">
        <v>1</v>
      </c>
      <c r="K28">
        <v>1989</v>
      </c>
      <c r="L28" s="21" t="str">
        <f t="shared" si="0"/>
        <v>1</v>
      </c>
    </row>
    <row r="29" spans="1:12" ht="14.4" x14ac:dyDescent="0.3">
      <c r="A29" s="24">
        <v>20002961900018</v>
      </c>
      <c r="B29" s="18" t="s">
        <v>2010</v>
      </c>
      <c r="C29" s="19">
        <v>1</v>
      </c>
      <c r="D29" s="19">
        <v>1</v>
      </c>
      <c r="E29" s="19">
        <v>9831</v>
      </c>
      <c r="F29" s="19">
        <v>9828</v>
      </c>
      <c r="G29" s="20">
        <v>0.99969484284406507</v>
      </c>
      <c r="H29" s="18" t="s">
        <v>50</v>
      </c>
      <c r="I29" s="19">
        <v>1</v>
      </c>
      <c r="J29" s="19">
        <v>1</v>
      </c>
      <c r="K29">
        <v>3608</v>
      </c>
      <c r="L29" s="21" t="str">
        <f t="shared" si="0"/>
        <v>1</v>
      </c>
    </row>
    <row r="30" spans="1:12" ht="14.4" x14ac:dyDescent="0.3">
      <c r="A30" s="24">
        <v>20003001300011</v>
      </c>
      <c r="B30" s="18" t="s">
        <v>2010</v>
      </c>
      <c r="C30" s="19">
        <v>1</v>
      </c>
      <c r="D30" s="19">
        <v>0</v>
      </c>
      <c r="E30" s="19">
        <v>17605</v>
      </c>
      <c r="F30" s="19">
        <v>6</v>
      </c>
      <c r="G30" s="20">
        <v>3.4081226924169303E-4</v>
      </c>
      <c r="H30" s="18" t="s">
        <v>50</v>
      </c>
      <c r="I30" s="19">
        <v>1</v>
      </c>
      <c r="J30" s="19">
        <v>1</v>
      </c>
      <c r="K30">
        <v>2796</v>
      </c>
      <c r="L30" s="21" t="str">
        <f t="shared" si="0"/>
        <v>0</v>
      </c>
    </row>
    <row r="31" spans="1:12" ht="14.4" x14ac:dyDescent="0.3">
      <c r="A31" s="24">
        <v>20003004700019</v>
      </c>
      <c r="B31" s="18" t="s">
        <v>2010</v>
      </c>
      <c r="C31" s="19">
        <v>1</v>
      </c>
      <c r="D31" s="19">
        <v>1</v>
      </c>
      <c r="E31" s="19">
        <v>2147</v>
      </c>
      <c r="F31" s="19">
        <v>2089</v>
      </c>
      <c r="G31" s="20">
        <v>0.97298556124825308</v>
      </c>
      <c r="H31" s="18" t="s">
        <v>57</v>
      </c>
      <c r="I31" s="19">
        <v>0</v>
      </c>
      <c r="J31" s="19">
        <v>0</v>
      </c>
      <c r="K31">
        <v>868</v>
      </c>
      <c r="L31" s="21" t="str">
        <f t="shared" si="0"/>
        <v>1</v>
      </c>
    </row>
    <row r="32" spans="1:12" ht="14.4" x14ac:dyDescent="0.3">
      <c r="A32" s="24">
        <v>20003015300015</v>
      </c>
      <c r="B32" s="18" t="s">
        <v>2010</v>
      </c>
      <c r="C32" s="19">
        <v>1</v>
      </c>
      <c r="D32" s="19">
        <v>1</v>
      </c>
      <c r="E32" s="19">
        <v>1876</v>
      </c>
      <c r="F32" s="19">
        <v>1876</v>
      </c>
      <c r="G32" s="20">
        <v>1</v>
      </c>
      <c r="H32" s="18" t="s">
        <v>50</v>
      </c>
      <c r="I32" s="19">
        <v>1</v>
      </c>
      <c r="J32" s="19">
        <v>0</v>
      </c>
      <c r="K32">
        <v>659</v>
      </c>
      <c r="L32" s="21" t="str">
        <f t="shared" si="0"/>
        <v>1</v>
      </c>
    </row>
    <row r="33" spans="1:12" ht="14.4" x14ac:dyDescent="0.3">
      <c r="A33" s="24">
        <v>20003030200018</v>
      </c>
      <c r="B33" s="18" t="s">
        <v>2010</v>
      </c>
      <c r="C33" s="19">
        <v>1</v>
      </c>
      <c r="D33" s="19">
        <v>0</v>
      </c>
      <c r="E33" s="19">
        <v>1325</v>
      </c>
      <c r="F33" s="19">
        <v>1291</v>
      </c>
      <c r="G33" s="20">
        <v>0.97433962264150908</v>
      </c>
      <c r="H33" s="18" t="s">
        <v>71</v>
      </c>
      <c r="I33" s="19">
        <v>1</v>
      </c>
      <c r="J33" s="19">
        <v>0</v>
      </c>
      <c r="K33">
        <v>618</v>
      </c>
      <c r="L33" s="21" t="str">
        <f t="shared" si="0"/>
        <v>1</v>
      </c>
    </row>
    <row r="34" spans="1:12" ht="14.4" x14ac:dyDescent="0.3">
      <c r="A34" s="24">
        <v>20003041900010</v>
      </c>
      <c r="B34" s="18" t="s">
        <v>2010</v>
      </c>
      <c r="C34" s="19">
        <v>1</v>
      </c>
      <c r="D34" s="19">
        <v>1</v>
      </c>
      <c r="E34" s="19">
        <v>2897</v>
      </c>
      <c r="F34" s="19">
        <v>2815</v>
      </c>
      <c r="G34" s="20">
        <v>0.97169485674835998</v>
      </c>
      <c r="H34" s="18" t="s">
        <v>57</v>
      </c>
      <c r="I34" s="19">
        <v>1</v>
      </c>
      <c r="J34" s="19">
        <v>0</v>
      </c>
      <c r="K34">
        <v>1224</v>
      </c>
      <c r="L34" s="21" t="str">
        <f t="shared" si="0"/>
        <v>1</v>
      </c>
    </row>
    <row r="35" spans="1:12" ht="14.4" x14ac:dyDescent="0.3">
      <c r="A35" s="24">
        <v>20003097100010</v>
      </c>
      <c r="B35" s="18" t="s">
        <v>2010</v>
      </c>
      <c r="C35" s="19">
        <v>1</v>
      </c>
      <c r="D35" s="19">
        <v>1</v>
      </c>
      <c r="E35" s="19">
        <v>1048</v>
      </c>
      <c r="F35" s="19">
        <v>1042</v>
      </c>
      <c r="G35" s="20">
        <v>0.99427480916030508</v>
      </c>
      <c r="H35" s="18" t="s">
        <v>50</v>
      </c>
      <c r="I35" s="19">
        <v>0</v>
      </c>
      <c r="J35" s="19">
        <v>0</v>
      </c>
      <c r="K35">
        <v>226</v>
      </c>
      <c r="L35" s="21" t="str">
        <f t="shared" si="0"/>
        <v>1</v>
      </c>
    </row>
    <row r="36" spans="1:12" ht="14.4" x14ac:dyDescent="0.3">
      <c r="A36" s="24">
        <v>20003106000011</v>
      </c>
      <c r="B36" s="18" t="s">
        <v>2010</v>
      </c>
      <c r="C36" s="19">
        <v>1</v>
      </c>
      <c r="D36" s="19">
        <v>1</v>
      </c>
      <c r="E36" s="19">
        <v>1843</v>
      </c>
      <c r="F36" s="19">
        <v>99</v>
      </c>
      <c r="G36" s="20">
        <v>5.3716766142159499E-2</v>
      </c>
      <c r="H36" s="18" t="s">
        <v>57</v>
      </c>
      <c r="I36" s="19">
        <v>1</v>
      </c>
      <c r="J36" s="19">
        <v>0</v>
      </c>
      <c r="K36">
        <v>89</v>
      </c>
      <c r="L36" s="21" t="str">
        <f t="shared" si="0"/>
        <v>1</v>
      </c>
    </row>
    <row r="37" spans="1:12" ht="14.4" x14ac:dyDescent="0.3">
      <c r="A37" s="24">
        <v>20003308200013</v>
      </c>
      <c r="B37" s="18" t="s">
        <v>2010</v>
      </c>
      <c r="C37" s="19">
        <v>1</v>
      </c>
      <c r="D37" s="19">
        <v>0</v>
      </c>
      <c r="E37" s="19">
        <v>5857</v>
      </c>
      <c r="F37" s="19">
        <v>2509</v>
      </c>
      <c r="G37" s="20">
        <v>0.42837630186102105</v>
      </c>
      <c r="H37" s="18" t="s">
        <v>38</v>
      </c>
      <c r="I37" s="19">
        <v>1</v>
      </c>
      <c r="J37" s="19">
        <v>0</v>
      </c>
      <c r="K37">
        <v>2234</v>
      </c>
      <c r="L37" s="21" t="str">
        <f t="shared" si="0"/>
        <v>1</v>
      </c>
    </row>
    <row r="38" spans="1:12" ht="14.4" x14ac:dyDescent="0.3">
      <c r="A38" s="24">
        <v>20003452800014</v>
      </c>
      <c r="B38" s="18" t="s">
        <v>2010</v>
      </c>
      <c r="C38" s="19">
        <v>1</v>
      </c>
      <c r="D38" s="19">
        <v>0</v>
      </c>
      <c r="E38" s="19">
        <v>7552</v>
      </c>
      <c r="F38" s="19">
        <v>0</v>
      </c>
      <c r="G38" s="20">
        <v>0</v>
      </c>
      <c r="H38" s="18" t="s">
        <v>2011</v>
      </c>
      <c r="I38" s="19">
        <v>1</v>
      </c>
      <c r="J38" s="19">
        <v>0</v>
      </c>
      <c r="K38">
        <v>1034</v>
      </c>
      <c r="L38" s="21" t="str">
        <f t="shared" si="0"/>
        <v>0</v>
      </c>
    </row>
    <row r="39" spans="1:12" ht="14.4" x14ac:dyDescent="0.3">
      <c r="A39" s="24">
        <v>20003465000016</v>
      </c>
      <c r="B39" s="18" t="s">
        <v>2010</v>
      </c>
      <c r="C39" s="19">
        <v>1</v>
      </c>
      <c r="D39" s="19">
        <v>1</v>
      </c>
      <c r="E39" s="19">
        <v>10064</v>
      </c>
      <c r="F39" s="19">
        <v>1202</v>
      </c>
      <c r="G39" s="20">
        <v>0.11943561208267101</v>
      </c>
      <c r="H39" s="18" t="s">
        <v>50</v>
      </c>
      <c r="I39" s="19">
        <v>1</v>
      </c>
      <c r="J39" s="19">
        <v>1</v>
      </c>
      <c r="K39">
        <v>3914</v>
      </c>
      <c r="L39" s="21" t="str">
        <f t="shared" si="0"/>
        <v>1</v>
      </c>
    </row>
    <row r="40" spans="1:12" ht="14.4" x14ac:dyDescent="0.3">
      <c r="A40" s="24">
        <v>20003476700018</v>
      </c>
      <c r="B40" s="18" t="s">
        <v>2010</v>
      </c>
      <c r="C40" s="19">
        <v>1</v>
      </c>
      <c r="D40" s="19">
        <v>0</v>
      </c>
      <c r="E40" s="19">
        <v>2146</v>
      </c>
      <c r="F40" s="19">
        <v>0</v>
      </c>
      <c r="G40" s="20">
        <v>0</v>
      </c>
      <c r="H40" s="18" t="s">
        <v>38</v>
      </c>
      <c r="I40" s="19">
        <v>1</v>
      </c>
      <c r="J40" s="19">
        <v>0</v>
      </c>
      <c r="K40">
        <v>940</v>
      </c>
      <c r="L40" s="21" t="str">
        <f t="shared" si="0"/>
        <v>0</v>
      </c>
    </row>
    <row r="41" spans="1:12" ht="14.4" x14ac:dyDescent="0.3">
      <c r="A41" s="24">
        <v>20003493200018</v>
      </c>
      <c r="B41" s="18" t="s">
        <v>2010</v>
      </c>
      <c r="C41" s="19">
        <v>1</v>
      </c>
      <c r="D41" s="19">
        <v>0</v>
      </c>
      <c r="E41" s="19">
        <v>4800</v>
      </c>
      <c r="F41" s="19">
        <v>1935</v>
      </c>
      <c r="G41" s="20">
        <v>0.40312499999999996</v>
      </c>
      <c r="H41" s="18" t="s">
        <v>57</v>
      </c>
      <c r="I41" s="19">
        <v>1</v>
      </c>
      <c r="J41" s="19">
        <v>0</v>
      </c>
      <c r="K41">
        <v>2197</v>
      </c>
      <c r="L41" s="21" t="str">
        <f t="shared" si="0"/>
        <v>1</v>
      </c>
    </row>
    <row r="42" spans="1:12" ht="14.4" x14ac:dyDescent="0.3">
      <c r="A42" s="24">
        <v>20003523600013</v>
      </c>
      <c r="B42" s="18" t="s">
        <v>2010</v>
      </c>
      <c r="C42" s="19">
        <v>1</v>
      </c>
      <c r="D42" s="19">
        <v>0</v>
      </c>
      <c r="E42" s="19">
        <v>1511</v>
      </c>
      <c r="F42" s="19">
        <v>512</v>
      </c>
      <c r="G42" s="20">
        <v>0.33884844473858405</v>
      </c>
      <c r="H42" s="18" t="s">
        <v>50</v>
      </c>
      <c r="I42" s="19">
        <v>1</v>
      </c>
      <c r="J42" s="19">
        <v>0</v>
      </c>
      <c r="K42">
        <v>970</v>
      </c>
      <c r="L42" s="21" t="str">
        <f t="shared" si="0"/>
        <v>1</v>
      </c>
    </row>
    <row r="43" spans="1:12" ht="14.4" x14ac:dyDescent="0.3">
      <c r="A43" s="24">
        <v>20003754700011</v>
      </c>
      <c r="B43" s="18" t="s">
        <v>2010</v>
      </c>
      <c r="C43" s="19">
        <v>1</v>
      </c>
      <c r="D43" s="19">
        <v>1</v>
      </c>
      <c r="E43" s="19">
        <v>2436</v>
      </c>
      <c r="F43" s="19">
        <v>476</v>
      </c>
      <c r="G43" s="20">
        <v>0.195402298850575</v>
      </c>
      <c r="H43" s="18" t="s">
        <v>50</v>
      </c>
      <c r="I43" s="19">
        <v>0</v>
      </c>
      <c r="J43" s="19">
        <v>0</v>
      </c>
      <c r="K43">
        <v>612</v>
      </c>
      <c r="L43" s="21" t="str">
        <f t="shared" si="0"/>
        <v>1</v>
      </c>
    </row>
    <row r="44" spans="1:12" ht="14.4" x14ac:dyDescent="0.3">
      <c r="A44" s="24">
        <v>20003978200012</v>
      </c>
      <c r="B44" s="18" t="s">
        <v>2010</v>
      </c>
      <c r="C44" s="19">
        <v>1</v>
      </c>
      <c r="D44" s="19">
        <v>1</v>
      </c>
      <c r="E44" s="19">
        <v>5756</v>
      </c>
      <c r="F44" s="19">
        <v>5123</v>
      </c>
      <c r="G44" s="20">
        <v>0.89002779708130608</v>
      </c>
      <c r="H44" s="18" t="s">
        <v>2011</v>
      </c>
      <c r="I44" s="19">
        <v>1</v>
      </c>
      <c r="J44" s="19">
        <v>1</v>
      </c>
      <c r="K44">
        <v>2727</v>
      </c>
      <c r="L44" s="21" t="str">
        <f t="shared" si="0"/>
        <v>1</v>
      </c>
    </row>
    <row r="45" spans="1:12" ht="14.4" x14ac:dyDescent="0.3">
      <c r="A45" s="24">
        <v>20004030100018</v>
      </c>
      <c r="B45" s="18" t="s">
        <v>2010</v>
      </c>
      <c r="C45" s="19">
        <v>1</v>
      </c>
      <c r="D45" s="19">
        <v>1</v>
      </c>
      <c r="E45" s="19">
        <v>1845</v>
      </c>
      <c r="F45" s="19">
        <v>1666</v>
      </c>
      <c r="G45" s="20">
        <v>0.90298102981029804</v>
      </c>
      <c r="H45" s="18" t="s">
        <v>65</v>
      </c>
      <c r="I45" s="19">
        <v>1</v>
      </c>
      <c r="J45" s="19">
        <v>0</v>
      </c>
      <c r="K45">
        <v>783</v>
      </c>
      <c r="L45" s="21" t="str">
        <f t="shared" si="0"/>
        <v>1</v>
      </c>
    </row>
    <row r="46" spans="1:12" ht="14.4" x14ac:dyDescent="0.3">
      <c r="A46" s="24">
        <v>20004069900015</v>
      </c>
      <c r="B46" s="18" t="s">
        <v>2010</v>
      </c>
      <c r="C46" s="19">
        <v>1</v>
      </c>
      <c r="D46" s="19">
        <v>0</v>
      </c>
      <c r="E46" s="19">
        <v>5656</v>
      </c>
      <c r="F46" s="19">
        <v>0</v>
      </c>
      <c r="G46" s="20">
        <v>0</v>
      </c>
      <c r="H46" s="18" t="s">
        <v>2011</v>
      </c>
      <c r="I46" s="19">
        <v>1</v>
      </c>
      <c r="J46" s="19">
        <v>0</v>
      </c>
      <c r="K46">
        <v>1707</v>
      </c>
      <c r="L46" s="21" t="str">
        <f t="shared" si="0"/>
        <v>0</v>
      </c>
    </row>
    <row r="47" spans="1:12" ht="14.4" x14ac:dyDescent="0.3">
      <c r="A47" s="24">
        <v>20004216600013</v>
      </c>
      <c r="B47" s="18" t="s">
        <v>2010</v>
      </c>
      <c r="C47" s="19">
        <v>1</v>
      </c>
      <c r="D47" s="19">
        <v>0</v>
      </c>
      <c r="E47" s="19">
        <v>22806</v>
      </c>
      <c r="F47" s="19">
        <v>0</v>
      </c>
      <c r="G47" s="20">
        <v>0</v>
      </c>
      <c r="H47" s="18" t="s">
        <v>2011</v>
      </c>
      <c r="I47" s="19">
        <v>1</v>
      </c>
      <c r="J47" s="19">
        <v>1</v>
      </c>
      <c r="K47">
        <v>12829</v>
      </c>
      <c r="L47" s="21" t="str">
        <f t="shared" si="0"/>
        <v>0</v>
      </c>
    </row>
    <row r="48" spans="1:12" ht="14.4" x14ac:dyDescent="0.3">
      <c r="A48" s="24">
        <v>20004497200012</v>
      </c>
      <c r="B48" s="18" t="s">
        <v>2010</v>
      </c>
      <c r="C48" s="19">
        <v>1</v>
      </c>
      <c r="D48" s="19">
        <v>1</v>
      </c>
      <c r="E48" s="19">
        <v>3772</v>
      </c>
      <c r="F48" s="19">
        <v>1515</v>
      </c>
      <c r="G48" s="20">
        <v>0.40164369034994701</v>
      </c>
      <c r="H48" s="18" t="s">
        <v>71</v>
      </c>
      <c r="I48" s="19">
        <v>1</v>
      </c>
      <c r="J48" s="19">
        <v>0</v>
      </c>
      <c r="K48">
        <v>1389</v>
      </c>
      <c r="L48" s="21" t="str">
        <f t="shared" si="0"/>
        <v>1</v>
      </c>
    </row>
    <row r="49" spans="1:12" ht="14.4" x14ac:dyDescent="0.3">
      <c r="A49" s="24">
        <v>20004698500012</v>
      </c>
      <c r="B49" s="18" t="s">
        <v>2010</v>
      </c>
      <c r="C49" s="19">
        <v>1</v>
      </c>
      <c r="D49" s="19">
        <v>0</v>
      </c>
      <c r="E49" s="19">
        <v>23827</v>
      </c>
      <c r="F49" s="19">
        <v>294</v>
      </c>
      <c r="G49" s="20">
        <v>1.23389432156797E-2</v>
      </c>
      <c r="H49" s="18" t="s">
        <v>50</v>
      </c>
      <c r="I49" s="19">
        <v>1</v>
      </c>
      <c r="J49" s="19">
        <v>1</v>
      </c>
      <c r="K49">
        <v>6469</v>
      </c>
      <c r="L49" s="21" t="str">
        <f t="shared" si="0"/>
        <v>1</v>
      </c>
    </row>
    <row r="50" spans="1:12" ht="14.4" x14ac:dyDescent="0.3">
      <c r="A50" s="24">
        <v>20004781900012</v>
      </c>
      <c r="B50" s="18" t="s">
        <v>2010</v>
      </c>
      <c r="C50" s="19">
        <v>1</v>
      </c>
      <c r="D50" s="19">
        <v>1</v>
      </c>
      <c r="E50" s="19">
        <v>5372</v>
      </c>
      <c r="F50" s="19">
        <v>5308</v>
      </c>
      <c r="G50" s="20">
        <v>0.98808637379002207</v>
      </c>
      <c r="H50" s="18" t="s">
        <v>38</v>
      </c>
      <c r="I50" s="19">
        <v>1</v>
      </c>
      <c r="J50" s="19">
        <v>0</v>
      </c>
      <c r="K50">
        <v>2039</v>
      </c>
      <c r="L50" s="21" t="str">
        <f t="shared" si="0"/>
        <v>1</v>
      </c>
    </row>
    <row r="51" spans="1:12" ht="14.4" x14ac:dyDescent="0.3">
      <c r="A51" s="24">
        <v>20004782700015</v>
      </c>
      <c r="B51" s="18" t="s">
        <v>2010</v>
      </c>
      <c r="C51" s="19">
        <v>1</v>
      </c>
      <c r="D51" s="19">
        <v>0</v>
      </c>
      <c r="E51" s="19">
        <v>7575</v>
      </c>
      <c r="F51" s="19">
        <v>3</v>
      </c>
      <c r="G51" s="20">
        <v>3.9603960396039601E-4</v>
      </c>
      <c r="H51" s="18" t="s">
        <v>2011</v>
      </c>
      <c r="I51" s="19">
        <v>1</v>
      </c>
      <c r="J51" s="19">
        <v>1</v>
      </c>
      <c r="K51">
        <v>2634</v>
      </c>
      <c r="L51" s="21" t="str">
        <f t="shared" si="0"/>
        <v>0</v>
      </c>
    </row>
    <row r="52" spans="1:12" ht="14.4" x14ac:dyDescent="0.3">
      <c r="A52" s="24">
        <v>20004783500018</v>
      </c>
      <c r="B52" s="18" t="s">
        <v>2010</v>
      </c>
      <c r="C52" s="19">
        <v>1</v>
      </c>
      <c r="D52" s="19">
        <v>0</v>
      </c>
      <c r="E52" s="19">
        <v>11108</v>
      </c>
      <c r="F52" s="19">
        <v>0</v>
      </c>
      <c r="G52" s="20">
        <v>0</v>
      </c>
      <c r="H52" s="18" t="s">
        <v>2011</v>
      </c>
      <c r="I52" s="19">
        <v>1</v>
      </c>
      <c r="J52" s="19">
        <v>1</v>
      </c>
      <c r="K52">
        <v>6248</v>
      </c>
      <c r="L52" s="21" t="str">
        <f t="shared" si="0"/>
        <v>0</v>
      </c>
    </row>
    <row r="53" spans="1:12" ht="14.4" x14ac:dyDescent="0.3">
      <c r="A53" s="24">
        <v>20004866800012</v>
      </c>
      <c r="B53" s="18" t="s">
        <v>2010</v>
      </c>
      <c r="C53" s="19">
        <v>1</v>
      </c>
      <c r="D53" s="19">
        <v>0</v>
      </c>
      <c r="E53" s="19">
        <v>3914</v>
      </c>
      <c r="F53" s="19">
        <v>0</v>
      </c>
      <c r="G53" s="20">
        <v>0</v>
      </c>
      <c r="H53" s="18" t="s">
        <v>38</v>
      </c>
      <c r="I53" s="19">
        <v>1</v>
      </c>
      <c r="J53" s="19">
        <v>0</v>
      </c>
      <c r="K53">
        <v>2082</v>
      </c>
      <c r="L53" s="21" t="str">
        <f t="shared" si="0"/>
        <v>0</v>
      </c>
    </row>
    <row r="54" spans="1:12" ht="14.4" x14ac:dyDescent="0.3">
      <c r="A54" s="24">
        <v>20005029200016</v>
      </c>
      <c r="B54" s="18" t="s">
        <v>2010</v>
      </c>
      <c r="C54" s="19">
        <v>1</v>
      </c>
      <c r="D54" s="19">
        <v>1</v>
      </c>
      <c r="E54" s="19">
        <v>14131</v>
      </c>
      <c r="F54" s="19">
        <v>13259</v>
      </c>
      <c r="G54" s="20">
        <v>0.93829169910126708</v>
      </c>
      <c r="H54" s="18" t="s">
        <v>50</v>
      </c>
      <c r="I54" s="19">
        <v>1</v>
      </c>
      <c r="J54" s="19">
        <v>1</v>
      </c>
      <c r="K54">
        <v>5719</v>
      </c>
      <c r="L54" s="21" t="str">
        <f t="shared" si="0"/>
        <v>1</v>
      </c>
    </row>
    <row r="55" spans="1:12" ht="14.4" x14ac:dyDescent="0.3">
      <c r="A55" s="24">
        <v>20005038300013</v>
      </c>
      <c r="B55" s="18" t="s">
        <v>2010</v>
      </c>
      <c r="C55" s="19">
        <v>1</v>
      </c>
      <c r="D55" s="19">
        <v>1</v>
      </c>
      <c r="E55" s="19">
        <v>1442</v>
      </c>
      <c r="F55" s="19">
        <v>1426</v>
      </c>
      <c r="G55" s="20">
        <v>0.98890429958391113</v>
      </c>
      <c r="H55" s="18" t="s">
        <v>65</v>
      </c>
      <c r="I55" s="19">
        <v>0</v>
      </c>
      <c r="J55" s="19">
        <v>0</v>
      </c>
      <c r="K55">
        <v>625</v>
      </c>
      <c r="L55" s="21" t="str">
        <f t="shared" si="0"/>
        <v>1</v>
      </c>
    </row>
    <row r="56" spans="1:12" ht="14.4" x14ac:dyDescent="0.3">
      <c r="A56" s="24">
        <v>20005274400014</v>
      </c>
      <c r="B56" s="18" t="s">
        <v>2010</v>
      </c>
      <c r="C56" s="19">
        <v>1</v>
      </c>
      <c r="D56" s="19">
        <v>1</v>
      </c>
      <c r="E56" s="19">
        <v>2712</v>
      </c>
      <c r="F56" s="19">
        <v>2667</v>
      </c>
      <c r="G56" s="20">
        <v>0.98340707964601803</v>
      </c>
      <c r="H56" s="18" t="s">
        <v>57</v>
      </c>
      <c r="I56" s="19">
        <v>0</v>
      </c>
      <c r="J56" s="19">
        <v>0</v>
      </c>
      <c r="K56">
        <v>1027</v>
      </c>
      <c r="L56" s="21" t="str">
        <f t="shared" si="0"/>
        <v>1</v>
      </c>
    </row>
    <row r="57" spans="1:12" ht="14.4" x14ac:dyDescent="0.3">
      <c r="A57" s="24">
        <v>20005293400011</v>
      </c>
      <c r="B57" s="18" t="s">
        <v>2010</v>
      </c>
      <c r="C57" s="19">
        <v>1</v>
      </c>
      <c r="D57" s="19">
        <v>1</v>
      </c>
      <c r="E57" s="19">
        <v>2647</v>
      </c>
      <c r="F57" s="19">
        <v>2647</v>
      </c>
      <c r="G57" s="20">
        <v>1</v>
      </c>
      <c r="H57" s="18" t="s">
        <v>71</v>
      </c>
      <c r="I57" s="19">
        <v>0</v>
      </c>
      <c r="J57" s="19">
        <v>0</v>
      </c>
      <c r="K57">
        <v>907</v>
      </c>
      <c r="L57" s="21" t="str">
        <f t="shared" si="0"/>
        <v>1</v>
      </c>
    </row>
    <row r="58" spans="1:12" ht="14.4" x14ac:dyDescent="0.3">
      <c r="A58" s="24">
        <v>20005309800014</v>
      </c>
      <c r="B58" s="18" t="s">
        <v>2010</v>
      </c>
      <c r="C58" s="19">
        <v>1</v>
      </c>
      <c r="D58" s="19">
        <v>1</v>
      </c>
      <c r="E58" s="19">
        <v>7249</v>
      </c>
      <c r="F58" s="19">
        <v>7226</v>
      </c>
      <c r="G58" s="20">
        <v>0.9968271485722171</v>
      </c>
      <c r="H58" s="18" t="s">
        <v>50</v>
      </c>
      <c r="I58" s="19">
        <v>1</v>
      </c>
      <c r="J58" s="19">
        <v>1</v>
      </c>
      <c r="K58">
        <v>3033</v>
      </c>
      <c r="L58" s="21" t="str">
        <f t="shared" si="0"/>
        <v>1</v>
      </c>
    </row>
    <row r="59" spans="1:12" ht="14.4" x14ac:dyDescent="0.3">
      <c r="A59" s="24">
        <v>20005514300016</v>
      </c>
      <c r="B59" s="18" t="s">
        <v>2010</v>
      </c>
      <c r="C59" s="19">
        <v>1</v>
      </c>
      <c r="D59" s="19">
        <v>0</v>
      </c>
      <c r="E59" s="19">
        <v>1770</v>
      </c>
      <c r="F59" s="19">
        <v>1719</v>
      </c>
      <c r="G59" s="20">
        <v>0.97118644067796611</v>
      </c>
      <c r="H59" s="18" t="s">
        <v>71</v>
      </c>
      <c r="I59" s="19">
        <v>0</v>
      </c>
      <c r="J59" s="19">
        <v>0</v>
      </c>
      <c r="K59">
        <v>506</v>
      </c>
      <c r="L59" s="21" t="str">
        <f t="shared" si="0"/>
        <v>1</v>
      </c>
    </row>
    <row r="60" spans="1:12" ht="14.4" x14ac:dyDescent="0.3">
      <c r="A60" s="24">
        <v>20005535800010</v>
      </c>
      <c r="B60" s="18" t="s">
        <v>2010</v>
      </c>
      <c r="C60" s="19">
        <v>1</v>
      </c>
      <c r="D60" s="19">
        <v>1</v>
      </c>
      <c r="E60" s="19">
        <v>26190</v>
      </c>
      <c r="F60" s="19">
        <v>23721</v>
      </c>
      <c r="G60" s="20">
        <v>0.90572737686139704</v>
      </c>
      <c r="H60" s="18" t="s">
        <v>50</v>
      </c>
      <c r="I60" s="19">
        <v>1</v>
      </c>
      <c r="J60" s="19">
        <v>1</v>
      </c>
      <c r="K60">
        <v>8728</v>
      </c>
      <c r="L60" s="21" t="str">
        <f t="shared" si="0"/>
        <v>1</v>
      </c>
    </row>
    <row r="61" spans="1:12" ht="14.4" x14ac:dyDescent="0.3">
      <c r="A61" s="24">
        <v>20005564800014</v>
      </c>
      <c r="B61" s="18" t="s">
        <v>2010</v>
      </c>
      <c r="C61" s="19">
        <v>1</v>
      </c>
      <c r="D61" s="19">
        <v>0</v>
      </c>
      <c r="E61" s="19">
        <v>3294</v>
      </c>
      <c r="F61" s="19">
        <v>591</v>
      </c>
      <c r="G61" s="20">
        <v>0.17941712204007301</v>
      </c>
      <c r="H61" s="18" t="s">
        <v>50</v>
      </c>
      <c r="I61" s="19">
        <v>1</v>
      </c>
      <c r="J61" s="19">
        <v>0</v>
      </c>
      <c r="K61">
        <v>1393</v>
      </c>
      <c r="L61" s="21" t="str">
        <f t="shared" si="0"/>
        <v>1</v>
      </c>
    </row>
    <row r="62" spans="1:12" ht="14.4" x14ac:dyDescent="0.3">
      <c r="A62" s="24">
        <v>20006345100013</v>
      </c>
      <c r="B62" s="18" t="s">
        <v>2010</v>
      </c>
      <c r="C62" s="19">
        <v>1</v>
      </c>
      <c r="D62" s="19">
        <v>0</v>
      </c>
      <c r="E62" s="19">
        <v>8833</v>
      </c>
      <c r="F62" s="19">
        <v>0</v>
      </c>
      <c r="G62" s="20">
        <v>0</v>
      </c>
      <c r="H62" s="18" t="s">
        <v>38</v>
      </c>
      <c r="I62" s="19">
        <v>1</v>
      </c>
      <c r="J62" s="19">
        <v>0</v>
      </c>
      <c r="K62">
        <v>2849</v>
      </c>
      <c r="L62" s="21" t="str">
        <f t="shared" si="0"/>
        <v>0</v>
      </c>
    </row>
    <row r="63" spans="1:12" ht="14.4" x14ac:dyDescent="0.3">
      <c r="A63" s="24">
        <v>20006347700018</v>
      </c>
      <c r="B63" s="18" t="s">
        <v>2010</v>
      </c>
      <c r="C63" s="19">
        <v>1</v>
      </c>
      <c r="D63" s="19">
        <v>0</v>
      </c>
      <c r="E63" s="19">
        <v>19821</v>
      </c>
      <c r="F63" s="19">
        <v>0</v>
      </c>
      <c r="G63" s="20">
        <v>0</v>
      </c>
      <c r="H63" s="18" t="s">
        <v>2011</v>
      </c>
      <c r="I63" s="19">
        <v>1</v>
      </c>
      <c r="J63" s="19">
        <v>1</v>
      </c>
      <c r="K63">
        <v>7067</v>
      </c>
      <c r="L63" s="21" t="str">
        <f t="shared" si="0"/>
        <v>0</v>
      </c>
    </row>
    <row r="64" spans="1:12" ht="14.4" x14ac:dyDescent="0.3">
      <c r="A64" s="24">
        <v>20006353500013</v>
      </c>
      <c r="B64" s="18" t="s">
        <v>2010</v>
      </c>
      <c r="C64" s="19">
        <v>1</v>
      </c>
      <c r="D64" s="19">
        <v>1</v>
      </c>
      <c r="E64" s="19">
        <v>5489</v>
      </c>
      <c r="F64" s="19">
        <v>4724</v>
      </c>
      <c r="G64" s="20">
        <v>0.86063035161231505</v>
      </c>
      <c r="H64" s="18" t="s">
        <v>2011</v>
      </c>
      <c r="I64" s="19">
        <v>0</v>
      </c>
      <c r="J64" s="19">
        <v>1</v>
      </c>
      <c r="K64">
        <v>2129</v>
      </c>
      <c r="L64" s="21" t="str">
        <f t="shared" si="0"/>
        <v>1</v>
      </c>
    </row>
    <row r="65" spans="1:12" ht="14.4" x14ac:dyDescent="0.3">
      <c r="A65" s="24">
        <v>20007304700017</v>
      </c>
      <c r="B65" s="18" t="s">
        <v>2010</v>
      </c>
      <c r="C65" s="19">
        <v>1</v>
      </c>
      <c r="D65" s="19">
        <v>0</v>
      </c>
      <c r="E65" s="19">
        <v>3596</v>
      </c>
      <c r="F65" s="19">
        <v>0</v>
      </c>
      <c r="G65" s="20">
        <v>0</v>
      </c>
      <c r="H65" s="18" t="s">
        <v>2011</v>
      </c>
      <c r="I65" s="19">
        <v>0</v>
      </c>
      <c r="J65" s="19">
        <v>0</v>
      </c>
      <c r="K65">
        <v>944</v>
      </c>
      <c r="L65" s="21" t="str">
        <f t="shared" si="0"/>
        <v>0</v>
      </c>
    </row>
    <row r="66" spans="1:12" ht="14.4" x14ac:dyDescent="0.3">
      <c r="A66" s="24">
        <v>20007630500016</v>
      </c>
      <c r="B66" s="18" t="s">
        <v>2010</v>
      </c>
      <c r="C66" s="19">
        <v>1</v>
      </c>
      <c r="D66" s="19">
        <v>0</v>
      </c>
      <c r="E66" s="19">
        <v>2554</v>
      </c>
      <c r="F66" s="19">
        <v>139</v>
      </c>
      <c r="G66" s="20">
        <v>5.4424432263116697E-2</v>
      </c>
      <c r="H66" s="18" t="s">
        <v>57</v>
      </c>
      <c r="I66" s="19">
        <v>0</v>
      </c>
      <c r="J66" s="19">
        <v>0</v>
      </c>
      <c r="K66">
        <v>801</v>
      </c>
      <c r="L66" s="21" t="str">
        <f t="shared" ref="L66:L129" si="1">IF(G66&lt;0.01,"0","1")</f>
        <v>1</v>
      </c>
    </row>
    <row r="67" spans="1:12" ht="14.4" x14ac:dyDescent="0.3">
      <c r="A67" s="24">
        <v>20007663600014</v>
      </c>
      <c r="B67" s="18" t="s">
        <v>2010</v>
      </c>
      <c r="C67" s="19">
        <v>1</v>
      </c>
      <c r="D67" s="19">
        <v>0</v>
      </c>
      <c r="E67" s="19">
        <v>926</v>
      </c>
      <c r="F67" s="19">
        <v>0</v>
      </c>
      <c r="G67" s="20">
        <v>0</v>
      </c>
      <c r="H67" s="18" t="s">
        <v>38</v>
      </c>
      <c r="I67" s="19">
        <v>0</v>
      </c>
      <c r="J67" s="19">
        <v>0</v>
      </c>
      <c r="K67">
        <v>339</v>
      </c>
      <c r="L67" s="21" t="str">
        <f t="shared" si="1"/>
        <v>0</v>
      </c>
    </row>
    <row r="68" spans="1:12" ht="14.4" x14ac:dyDescent="0.3">
      <c r="A68" s="24">
        <v>20007678400012</v>
      </c>
      <c r="B68" s="18" t="s">
        <v>2010</v>
      </c>
      <c r="C68" s="19">
        <v>1</v>
      </c>
      <c r="D68" s="19">
        <v>1</v>
      </c>
      <c r="E68" s="19">
        <v>1299</v>
      </c>
      <c r="F68" s="19">
        <v>1296</v>
      </c>
      <c r="G68" s="20">
        <v>0.99769053117782913</v>
      </c>
      <c r="H68" s="18" t="s">
        <v>57</v>
      </c>
      <c r="I68" s="19">
        <v>0</v>
      </c>
      <c r="J68" s="19">
        <v>0</v>
      </c>
      <c r="K68">
        <v>224</v>
      </c>
      <c r="L68" s="21" t="str">
        <f t="shared" si="1"/>
        <v>1</v>
      </c>
    </row>
    <row r="69" spans="1:12" ht="14.4" x14ac:dyDescent="0.3">
      <c r="A69" s="24">
        <v>20007689100015</v>
      </c>
      <c r="B69" s="18" t="s">
        <v>2010</v>
      </c>
      <c r="C69" s="19">
        <v>1</v>
      </c>
      <c r="D69" s="19">
        <v>0</v>
      </c>
      <c r="E69" s="19">
        <v>2649</v>
      </c>
      <c r="F69" s="19">
        <v>172</v>
      </c>
      <c r="G69" s="20">
        <v>6.4930162325405799E-2</v>
      </c>
      <c r="H69" s="18" t="s">
        <v>71</v>
      </c>
      <c r="I69" s="19">
        <v>0</v>
      </c>
      <c r="J69" s="19">
        <v>0</v>
      </c>
      <c r="K69">
        <v>891</v>
      </c>
      <c r="L69" s="21" t="str">
        <f t="shared" si="1"/>
        <v>1</v>
      </c>
    </row>
    <row r="70" spans="1:12" ht="14.4" x14ac:dyDescent="0.3">
      <c r="A70" s="24">
        <v>22985001100011</v>
      </c>
      <c r="B70" s="18" t="s">
        <v>2010</v>
      </c>
      <c r="C70" s="19">
        <v>1</v>
      </c>
      <c r="D70" s="19">
        <v>1</v>
      </c>
      <c r="E70" s="19">
        <v>5901</v>
      </c>
      <c r="F70" s="19">
        <v>1136</v>
      </c>
      <c r="G70" s="20">
        <v>0.192509744111168</v>
      </c>
      <c r="H70" s="18" t="s">
        <v>57</v>
      </c>
      <c r="I70" s="19">
        <v>1</v>
      </c>
      <c r="J70" s="19">
        <v>0</v>
      </c>
      <c r="K70">
        <v>331</v>
      </c>
      <c r="L70" s="21" t="str">
        <f t="shared" si="1"/>
        <v>1</v>
      </c>
    </row>
    <row r="71" spans="1:12" ht="14.4" x14ac:dyDescent="0.3">
      <c r="A71" s="24">
        <v>26010003700019</v>
      </c>
      <c r="B71" s="18" t="s">
        <v>2010</v>
      </c>
      <c r="C71" s="19">
        <v>1</v>
      </c>
      <c r="D71" s="19">
        <v>1</v>
      </c>
      <c r="E71" s="19">
        <v>2799</v>
      </c>
      <c r="F71" s="19">
        <v>2719</v>
      </c>
      <c r="G71" s="20">
        <v>0.97141836370132206</v>
      </c>
      <c r="H71" s="18" t="s">
        <v>38</v>
      </c>
      <c r="I71" s="19">
        <v>1</v>
      </c>
      <c r="J71" s="19">
        <v>0</v>
      </c>
      <c r="K71">
        <v>1203</v>
      </c>
      <c r="L71" s="21" t="str">
        <f t="shared" si="1"/>
        <v>1</v>
      </c>
    </row>
    <row r="72" spans="1:12" ht="14.4" x14ac:dyDescent="0.3">
      <c r="A72" s="24">
        <v>26010004500012</v>
      </c>
      <c r="B72" s="18" t="s">
        <v>2010</v>
      </c>
      <c r="C72" s="19">
        <v>1</v>
      </c>
      <c r="D72" s="19">
        <v>1</v>
      </c>
      <c r="E72" s="19">
        <v>8245</v>
      </c>
      <c r="F72" s="19">
        <v>5297</v>
      </c>
      <c r="G72" s="20">
        <v>0.64244996967859302</v>
      </c>
      <c r="H72" s="18" t="s">
        <v>50</v>
      </c>
      <c r="I72" s="19">
        <v>1</v>
      </c>
      <c r="J72" s="19">
        <v>1</v>
      </c>
      <c r="K72">
        <v>3042</v>
      </c>
      <c r="L72" s="21" t="str">
        <f t="shared" si="1"/>
        <v>1</v>
      </c>
    </row>
    <row r="73" spans="1:12" ht="14.4" x14ac:dyDescent="0.3">
      <c r="A73" s="24">
        <v>26010010200011</v>
      </c>
      <c r="B73" s="18" t="s">
        <v>2010</v>
      </c>
      <c r="C73" s="19">
        <v>1</v>
      </c>
      <c r="D73" s="19">
        <v>0</v>
      </c>
      <c r="E73" s="19">
        <v>1343</v>
      </c>
      <c r="F73" s="19">
        <v>190</v>
      </c>
      <c r="G73" s="20">
        <v>0.141474311243485</v>
      </c>
      <c r="H73" s="18" t="s">
        <v>57</v>
      </c>
      <c r="I73" s="19">
        <v>0</v>
      </c>
      <c r="J73" s="19">
        <v>0</v>
      </c>
      <c r="K73">
        <v>673</v>
      </c>
      <c r="L73" s="21" t="str">
        <f t="shared" si="1"/>
        <v>1</v>
      </c>
    </row>
    <row r="74" spans="1:12" ht="14.4" x14ac:dyDescent="0.3">
      <c r="A74" s="24">
        <v>26010013600019</v>
      </c>
      <c r="B74" s="18" t="s">
        <v>2010</v>
      </c>
      <c r="C74" s="19">
        <v>1</v>
      </c>
      <c r="D74" s="19">
        <v>1</v>
      </c>
      <c r="E74" s="19">
        <v>1050</v>
      </c>
      <c r="F74" s="19">
        <v>796</v>
      </c>
      <c r="G74" s="20">
        <v>0.75809523809523804</v>
      </c>
      <c r="H74" s="18" t="s">
        <v>71</v>
      </c>
      <c r="I74" s="19">
        <v>0</v>
      </c>
      <c r="J74" s="19">
        <v>0</v>
      </c>
      <c r="K74">
        <v>484</v>
      </c>
      <c r="L74" s="21" t="str">
        <f t="shared" si="1"/>
        <v>1</v>
      </c>
    </row>
    <row r="75" spans="1:12" ht="14.4" x14ac:dyDescent="0.3">
      <c r="A75" s="24">
        <v>26010020100052</v>
      </c>
      <c r="B75" s="18" t="s">
        <v>2010</v>
      </c>
      <c r="C75" s="19">
        <v>1</v>
      </c>
      <c r="D75" s="19">
        <v>1</v>
      </c>
      <c r="E75" s="19">
        <v>1303</v>
      </c>
      <c r="F75" s="19">
        <v>1303</v>
      </c>
      <c r="G75" s="20">
        <v>1</v>
      </c>
      <c r="H75" s="18" t="s">
        <v>71</v>
      </c>
      <c r="I75" s="19">
        <v>0</v>
      </c>
      <c r="J75" s="19">
        <v>0</v>
      </c>
      <c r="K75">
        <v>558</v>
      </c>
      <c r="L75" s="21" t="str">
        <f t="shared" si="1"/>
        <v>1</v>
      </c>
    </row>
    <row r="76" spans="1:12" ht="14.4" x14ac:dyDescent="0.3">
      <c r="A76" s="24">
        <v>26010028400017</v>
      </c>
      <c r="B76" s="18" t="s">
        <v>2010</v>
      </c>
      <c r="C76" s="19">
        <v>1</v>
      </c>
      <c r="D76" s="19">
        <v>0</v>
      </c>
      <c r="E76" s="19">
        <v>1453</v>
      </c>
      <c r="F76" s="19">
        <v>571</v>
      </c>
      <c r="G76" s="20">
        <v>0.39298004129387504</v>
      </c>
      <c r="H76" s="18" t="s">
        <v>50</v>
      </c>
      <c r="I76" s="19">
        <v>1</v>
      </c>
      <c r="J76" s="19">
        <v>0</v>
      </c>
      <c r="K76">
        <v>672</v>
      </c>
      <c r="L76" s="21" t="str">
        <f t="shared" si="1"/>
        <v>1</v>
      </c>
    </row>
    <row r="77" spans="1:12" ht="14.4" x14ac:dyDescent="0.3">
      <c r="A77" s="24">
        <v>26011019200010</v>
      </c>
      <c r="B77" s="18" t="s">
        <v>2010</v>
      </c>
      <c r="C77" s="19">
        <v>1</v>
      </c>
      <c r="D77" s="19">
        <v>1</v>
      </c>
      <c r="E77" s="19">
        <v>1901</v>
      </c>
      <c r="F77" s="19">
        <v>1865</v>
      </c>
      <c r="G77" s="20">
        <v>0.98106259863229905</v>
      </c>
      <c r="H77" s="18" t="s">
        <v>57</v>
      </c>
      <c r="I77" s="19">
        <v>1</v>
      </c>
      <c r="J77" s="19">
        <v>0</v>
      </c>
      <c r="K77">
        <v>767</v>
      </c>
      <c r="L77" s="21" t="str">
        <f t="shared" si="1"/>
        <v>1</v>
      </c>
    </row>
    <row r="78" spans="1:12" ht="14.4" x14ac:dyDescent="0.3">
      <c r="A78" s="24">
        <v>26011021800112</v>
      </c>
      <c r="B78" s="18" t="s">
        <v>2010</v>
      </c>
      <c r="C78" s="19">
        <v>1</v>
      </c>
      <c r="D78" s="19">
        <v>1</v>
      </c>
      <c r="E78" s="19">
        <v>3384</v>
      </c>
      <c r="F78" s="19">
        <v>3183</v>
      </c>
      <c r="G78" s="20">
        <v>0.94060283687943302</v>
      </c>
      <c r="H78" s="18" t="s">
        <v>57</v>
      </c>
      <c r="I78" s="19">
        <v>1</v>
      </c>
      <c r="J78" s="19">
        <v>0</v>
      </c>
      <c r="K78">
        <v>1387</v>
      </c>
      <c r="L78" s="21" t="str">
        <f t="shared" si="1"/>
        <v>1</v>
      </c>
    </row>
    <row r="79" spans="1:12" ht="14.4" x14ac:dyDescent="0.3">
      <c r="A79" s="24">
        <v>26020007600016</v>
      </c>
      <c r="B79" s="18" t="s">
        <v>2010</v>
      </c>
      <c r="C79" s="19">
        <v>1</v>
      </c>
      <c r="D79" s="19">
        <v>1</v>
      </c>
      <c r="E79" s="19">
        <v>1968</v>
      </c>
      <c r="F79" s="19">
        <v>1968</v>
      </c>
      <c r="G79" s="20">
        <v>1</v>
      </c>
      <c r="H79" s="18" t="s">
        <v>50</v>
      </c>
      <c r="I79" s="19">
        <v>1</v>
      </c>
      <c r="J79" s="19">
        <v>0</v>
      </c>
      <c r="K79">
        <v>566</v>
      </c>
      <c r="L79" s="21" t="str">
        <f t="shared" si="1"/>
        <v>1</v>
      </c>
    </row>
    <row r="80" spans="1:12" ht="14.4" x14ac:dyDescent="0.3">
      <c r="A80" s="24">
        <v>26020009200013</v>
      </c>
      <c r="B80" s="18" t="s">
        <v>2010</v>
      </c>
      <c r="C80" s="19">
        <v>1</v>
      </c>
      <c r="D80" s="19">
        <v>1</v>
      </c>
      <c r="E80" s="19">
        <v>1150</v>
      </c>
      <c r="F80" s="19">
        <v>1149</v>
      </c>
      <c r="G80" s="20">
        <v>0.9991304347826091</v>
      </c>
      <c r="H80" s="18" t="s">
        <v>50</v>
      </c>
      <c r="I80" s="19">
        <v>0</v>
      </c>
      <c r="J80" s="19">
        <v>0</v>
      </c>
      <c r="K80">
        <v>133</v>
      </c>
      <c r="L80" s="21" t="str">
        <f t="shared" si="1"/>
        <v>1</v>
      </c>
    </row>
    <row r="81" spans="1:12" ht="14.4" x14ac:dyDescent="0.3">
      <c r="A81" s="24">
        <v>26020010000014</v>
      </c>
      <c r="B81" s="18" t="s">
        <v>2010</v>
      </c>
      <c r="C81" s="19">
        <v>1</v>
      </c>
      <c r="D81" s="19">
        <v>1</v>
      </c>
      <c r="E81" s="19">
        <v>1026</v>
      </c>
      <c r="F81" s="19">
        <v>1026</v>
      </c>
      <c r="G81" s="20">
        <v>1</v>
      </c>
      <c r="H81" s="18" t="s">
        <v>50</v>
      </c>
      <c r="I81" s="19">
        <v>0</v>
      </c>
      <c r="J81" s="19">
        <v>0</v>
      </c>
      <c r="K81">
        <v>194</v>
      </c>
      <c r="L81" s="21" t="str">
        <f t="shared" si="1"/>
        <v>1</v>
      </c>
    </row>
    <row r="82" spans="1:12" ht="14.4" x14ac:dyDescent="0.3">
      <c r="A82" s="24">
        <v>26020034000016</v>
      </c>
      <c r="B82" s="18" t="s">
        <v>2010</v>
      </c>
      <c r="C82" s="19">
        <v>1</v>
      </c>
      <c r="D82" s="19">
        <v>0</v>
      </c>
      <c r="E82" s="19">
        <v>3903</v>
      </c>
      <c r="F82" s="19">
        <v>567</v>
      </c>
      <c r="G82" s="20">
        <v>0.14527286702536502</v>
      </c>
      <c r="H82" s="18" t="s">
        <v>50</v>
      </c>
      <c r="I82" s="19">
        <v>1</v>
      </c>
      <c r="J82" s="19">
        <v>0</v>
      </c>
      <c r="K82">
        <v>1128</v>
      </c>
      <c r="L82" s="21" t="str">
        <f t="shared" si="1"/>
        <v>1</v>
      </c>
    </row>
    <row r="83" spans="1:12" ht="14.4" x14ac:dyDescent="0.3">
      <c r="A83" s="24">
        <v>26020035700010</v>
      </c>
      <c r="B83" s="18" t="s">
        <v>2010</v>
      </c>
      <c r="C83" s="19">
        <v>1</v>
      </c>
      <c r="D83" s="19">
        <v>1</v>
      </c>
      <c r="E83" s="19">
        <v>1964</v>
      </c>
      <c r="F83" s="19">
        <v>1777</v>
      </c>
      <c r="G83" s="20">
        <v>0.90478615071283108</v>
      </c>
      <c r="H83" s="18" t="s">
        <v>65</v>
      </c>
      <c r="I83" s="19">
        <v>0</v>
      </c>
      <c r="J83" s="19">
        <v>0</v>
      </c>
      <c r="K83">
        <v>526</v>
      </c>
      <c r="L83" s="21" t="str">
        <f t="shared" si="1"/>
        <v>1</v>
      </c>
    </row>
    <row r="84" spans="1:12" ht="14.4" x14ac:dyDescent="0.3">
      <c r="A84" s="24">
        <v>26020861600011</v>
      </c>
      <c r="B84" s="18" t="s">
        <v>2010</v>
      </c>
      <c r="C84" s="19">
        <v>1</v>
      </c>
      <c r="D84" s="19">
        <v>1</v>
      </c>
      <c r="E84" s="19">
        <v>9318</v>
      </c>
      <c r="F84" s="19">
        <v>9298</v>
      </c>
      <c r="G84" s="20">
        <v>0.99785361665593508</v>
      </c>
      <c r="H84" s="18" t="s">
        <v>50</v>
      </c>
      <c r="I84" s="19">
        <v>1</v>
      </c>
      <c r="J84" s="19">
        <v>1</v>
      </c>
      <c r="K84">
        <v>2988</v>
      </c>
      <c r="L84" s="21" t="str">
        <f t="shared" si="1"/>
        <v>1</v>
      </c>
    </row>
    <row r="85" spans="1:12" ht="14.4" x14ac:dyDescent="0.3">
      <c r="A85" s="24">
        <v>26020862400015</v>
      </c>
      <c r="B85" s="18" t="s">
        <v>2010</v>
      </c>
      <c r="C85" s="19">
        <v>1</v>
      </c>
      <c r="D85" s="19">
        <v>1</v>
      </c>
      <c r="E85" s="19">
        <v>5002</v>
      </c>
      <c r="F85" s="19">
        <v>5002</v>
      </c>
      <c r="G85" s="20">
        <v>1</v>
      </c>
      <c r="H85" s="18" t="s">
        <v>50</v>
      </c>
      <c r="I85" s="19">
        <v>1</v>
      </c>
      <c r="J85" s="19">
        <v>1</v>
      </c>
      <c r="K85">
        <v>2273</v>
      </c>
      <c r="L85" s="21" t="str">
        <f t="shared" si="1"/>
        <v>1</v>
      </c>
    </row>
    <row r="86" spans="1:12" ht="14.4" x14ac:dyDescent="0.3">
      <c r="A86" s="24">
        <v>26020863200018</v>
      </c>
      <c r="B86" s="18" t="s">
        <v>2010</v>
      </c>
      <c r="C86" s="19">
        <v>1</v>
      </c>
      <c r="D86" s="19">
        <v>1</v>
      </c>
      <c r="E86" s="19">
        <v>3244</v>
      </c>
      <c r="F86" s="19">
        <v>968</v>
      </c>
      <c r="G86" s="20">
        <v>0.29839704069050604</v>
      </c>
      <c r="H86" s="18" t="s">
        <v>50</v>
      </c>
      <c r="I86" s="19">
        <v>1</v>
      </c>
      <c r="J86" s="19">
        <v>0</v>
      </c>
      <c r="K86">
        <v>1308</v>
      </c>
      <c r="L86" s="21" t="str">
        <f t="shared" si="1"/>
        <v>1</v>
      </c>
    </row>
    <row r="87" spans="1:12" ht="14.4" x14ac:dyDescent="0.3">
      <c r="A87" s="24">
        <v>26020864000011</v>
      </c>
      <c r="B87" s="18" t="s">
        <v>2010</v>
      </c>
      <c r="C87" s="19">
        <v>1</v>
      </c>
      <c r="D87" s="19">
        <v>1</v>
      </c>
      <c r="E87" s="19">
        <v>3447</v>
      </c>
      <c r="F87" s="19">
        <v>3447</v>
      </c>
      <c r="G87" s="20">
        <v>1</v>
      </c>
      <c r="H87" s="18" t="s">
        <v>50</v>
      </c>
      <c r="I87" s="19">
        <v>1</v>
      </c>
      <c r="J87" s="19">
        <v>0</v>
      </c>
      <c r="K87">
        <v>1125</v>
      </c>
      <c r="L87" s="21" t="str">
        <f t="shared" si="1"/>
        <v>1</v>
      </c>
    </row>
    <row r="88" spans="1:12" ht="14.4" x14ac:dyDescent="0.3">
      <c r="A88" s="24">
        <v>26020865700015</v>
      </c>
      <c r="B88" s="18" t="s">
        <v>2010</v>
      </c>
      <c r="C88" s="19">
        <v>1</v>
      </c>
      <c r="D88" s="19">
        <v>1</v>
      </c>
      <c r="E88" s="19">
        <v>1518</v>
      </c>
      <c r="F88" s="19">
        <v>1518</v>
      </c>
      <c r="G88" s="20">
        <v>1</v>
      </c>
      <c r="H88" s="18" t="s">
        <v>50</v>
      </c>
      <c r="I88" s="19">
        <v>0</v>
      </c>
      <c r="J88" s="19">
        <v>0</v>
      </c>
      <c r="K88">
        <v>342</v>
      </c>
      <c r="L88" s="21" t="str">
        <f t="shared" si="1"/>
        <v>1</v>
      </c>
    </row>
    <row r="89" spans="1:12" ht="14.4" x14ac:dyDescent="0.3">
      <c r="A89" s="24">
        <v>26020866500018</v>
      </c>
      <c r="B89" s="18" t="s">
        <v>2010</v>
      </c>
      <c r="C89" s="19">
        <v>1</v>
      </c>
      <c r="D89" s="19">
        <v>1</v>
      </c>
      <c r="E89" s="19">
        <v>1749</v>
      </c>
      <c r="F89" s="19">
        <v>1605</v>
      </c>
      <c r="G89" s="20">
        <v>0.91766723842195508</v>
      </c>
      <c r="H89" s="18" t="s">
        <v>50</v>
      </c>
      <c r="I89" s="19">
        <v>0</v>
      </c>
      <c r="J89" s="19">
        <v>0</v>
      </c>
      <c r="K89">
        <v>333</v>
      </c>
      <c r="L89" s="21" t="str">
        <f t="shared" si="1"/>
        <v>1</v>
      </c>
    </row>
    <row r="90" spans="1:12" ht="14.4" x14ac:dyDescent="0.3">
      <c r="A90" s="24">
        <v>26020867300012</v>
      </c>
      <c r="B90" s="18" t="s">
        <v>2010</v>
      </c>
      <c r="C90" s="19">
        <v>1</v>
      </c>
      <c r="D90" s="19">
        <v>1</v>
      </c>
      <c r="E90" s="19">
        <v>450</v>
      </c>
      <c r="F90" s="19">
        <v>450</v>
      </c>
      <c r="G90" s="20">
        <v>1</v>
      </c>
      <c r="H90" s="18" t="s">
        <v>65</v>
      </c>
      <c r="I90" s="19">
        <v>0</v>
      </c>
      <c r="J90" s="19">
        <v>0</v>
      </c>
      <c r="K90">
        <v>190</v>
      </c>
      <c r="L90" s="21" t="str">
        <f t="shared" si="1"/>
        <v>1</v>
      </c>
    </row>
    <row r="91" spans="1:12" ht="14.4" x14ac:dyDescent="0.3">
      <c r="A91" s="24">
        <v>26020871500011</v>
      </c>
      <c r="B91" s="18" t="s">
        <v>2010</v>
      </c>
      <c r="C91" s="19">
        <v>1</v>
      </c>
      <c r="D91" s="19">
        <v>1</v>
      </c>
      <c r="E91" s="19">
        <v>5170</v>
      </c>
      <c r="F91" s="19">
        <v>5166</v>
      </c>
      <c r="G91" s="20">
        <v>0.99922630560928405</v>
      </c>
      <c r="H91" s="18" t="s">
        <v>50</v>
      </c>
      <c r="I91" s="19">
        <v>1</v>
      </c>
      <c r="J91" s="19">
        <v>0</v>
      </c>
      <c r="K91">
        <v>1800</v>
      </c>
      <c r="L91" s="21" t="str">
        <f t="shared" si="1"/>
        <v>1</v>
      </c>
    </row>
    <row r="92" spans="1:12" ht="14.4" x14ac:dyDescent="0.3">
      <c r="A92" s="24">
        <v>26030001700068</v>
      </c>
      <c r="B92" s="18" t="s">
        <v>2010</v>
      </c>
      <c r="C92" s="19">
        <v>1</v>
      </c>
      <c r="D92" s="19">
        <v>1</v>
      </c>
      <c r="E92" s="19">
        <v>978</v>
      </c>
      <c r="F92" s="19">
        <v>978</v>
      </c>
      <c r="G92" s="20">
        <v>1</v>
      </c>
      <c r="H92" s="18" t="s">
        <v>65</v>
      </c>
      <c r="I92" s="19">
        <v>0</v>
      </c>
      <c r="J92" s="19">
        <v>0</v>
      </c>
      <c r="K92">
        <v>577</v>
      </c>
      <c r="L92" s="21" t="str">
        <f t="shared" si="1"/>
        <v>1</v>
      </c>
    </row>
    <row r="93" spans="1:12" ht="14.4" x14ac:dyDescent="0.3">
      <c r="A93" s="24">
        <v>26030017300010</v>
      </c>
      <c r="B93" s="18" t="s">
        <v>2010</v>
      </c>
      <c r="C93" s="19">
        <v>1</v>
      </c>
      <c r="D93" s="19">
        <v>1</v>
      </c>
      <c r="E93" s="19">
        <v>5802</v>
      </c>
      <c r="F93" s="19">
        <v>1059</v>
      </c>
      <c r="G93" s="20">
        <v>0.18252326783867601</v>
      </c>
      <c r="H93" s="18" t="s">
        <v>57</v>
      </c>
      <c r="I93" s="19">
        <v>1</v>
      </c>
      <c r="J93" s="19">
        <v>0</v>
      </c>
      <c r="K93">
        <v>2634</v>
      </c>
      <c r="L93" s="21" t="str">
        <f t="shared" si="1"/>
        <v>1</v>
      </c>
    </row>
    <row r="94" spans="1:12" ht="14.4" x14ac:dyDescent="0.3">
      <c r="A94" s="24">
        <v>26030026400017</v>
      </c>
      <c r="B94" s="18" t="s">
        <v>2010</v>
      </c>
      <c r="C94" s="19">
        <v>1</v>
      </c>
      <c r="D94" s="19">
        <v>1</v>
      </c>
      <c r="E94" s="19">
        <v>7440</v>
      </c>
      <c r="F94" s="19">
        <v>4962</v>
      </c>
      <c r="G94" s="20">
        <v>0.66693548387096802</v>
      </c>
      <c r="H94" s="18" t="s">
        <v>57</v>
      </c>
      <c r="I94" s="19">
        <v>1</v>
      </c>
      <c r="J94" s="19">
        <v>0</v>
      </c>
      <c r="K94">
        <v>2750</v>
      </c>
      <c r="L94" s="21" t="str">
        <f t="shared" si="1"/>
        <v>1</v>
      </c>
    </row>
    <row r="95" spans="1:12" ht="14.4" x14ac:dyDescent="0.3">
      <c r="A95" s="24">
        <v>26030383900013</v>
      </c>
      <c r="B95" s="18" t="s">
        <v>2010</v>
      </c>
      <c r="C95" s="19">
        <v>1</v>
      </c>
      <c r="D95" s="19">
        <v>0</v>
      </c>
      <c r="E95" s="19">
        <v>6205</v>
      </c>
      <c r="F95" s="19">
        <v>0</v>
      </c>
      <c r="G95" s="20">
        <v>0</v>
      </c>
      <c r="H95" s="18" t="s">
        <v>2011</v>
      </c>
      <c r="I95" s="19">
        <v>1</v>
      </c>
      <c r="J95" s="19">
        <v>0</v>
      </c>
      <c r="K95">
        <v>2146</v>
      </c>
      <c r="L95" s="21" t="str">
        <f t="shared" si="1"/>
        <v>0</v>
      </c>
    </row>
    <row r="96" spans="1:12" ht="14.4" x14ac:dyDescent="0.3">
      <c r="A96" s="24">
        <v>26030493600016</v>
      </c>
      <c r="B96" s="18" t="s">
        <v>2010</v>
      </c>
      <c r="C96" s="19">
        <v>1</v>
      </c>
      <c r="D96" s="19">
        <v>1</v>
      </c>
      <c r="E96" s="19">
        <v>1638</v>
      </c>
      <c r="F96" s="19">
        <v>1611</v>
      </c>
      <c r="G96" s="20">
        <v>0.98351648351648313</v>
      </c>
      <c r="H96" s="18" t="s">
        <v>38</v>
      </c>
      <c r="I96" s="19">
        <v>1</v>
      </c>
      <c r="J96" s="19">
        <v>0</v>
      </c>
      <c r="K96">
        <v>602</v>
      </c>
      <c r="L96" s="21" t="str">
        <f t="shared" si="1"/>
        <v>1</v>
      </c>
    </row>
    <row r="97" spans="1:12" ht="14.4" x14ac:dyDescent="0.3">
      <c r="A97" s="24">
        <v>26030498500013</v>
      </c>
      <c r="B97" s="18" t="s">
        <v>2010</v>
      </c>
      <c r="C97" s="19">
        <v>1</v>
      </c>
      <c r="D97" s="19">
        <v>1</v>
      </c>
      <c r="E97" s="19">
        <v>776</v>
      </c>
      <c r="F97" s="19">
        <v>738</v>
      </c>
      <c r="G97" s="20">
        <v>0.95103092783505105</v>
      </c>
      <c r="H97" s="18" t="s">
        <v>65</v>
      </c>
      <c r="I97" s="19">
        <v>0</v>
      </c>
      <c r="J97" s="19">
        <v>0</v>
      </c>
      <c r="K97">
        <v>322</v>
      </c>
      <c r="L97" s="21" t="str">
        <f t="shared" si="1"/>
        <v>1</v>
      </c>
    </row>
    <row r="98" spans="1:12" ht="14.4" x14ac:dyDescent="0.3">
      <c r="A98" s="24">
        <v>26030501600016</v>
      </c>
      <c r="B98" s="18" t="s">
        <v>2010</v>
      </c>
      <c r="C98" s="19">
        <v>1</v>
      </c>
      <c r="D98" s="19">
        <v>1</v>
      </c>
      <c r="E98" s="19">
        <v>2113</v>
      </c>
      <c r="F98" s="19">
        <v>2061</v>
      </c>
      <c r="G98" s="20">
        <v>0.97539044013251308</v>
      </c>
      <c r="H98" s="18" t="s">
        <v>57</v>
      </c>
      <c r="I98" s="19">
        <v>1</v>
      </c>
      <c r="J98" s="19">
        <v>0</v>
      </c>
      <c r="K98">
        <v>980</v>
      </c>
      <c r="L98" s="21" t="str">
        <f t="shared" si="1"/>
        <v>1</v>
      </c>
    </row>
    <row r="99" spans="1:12" ht="14.4" x14ac:dyDescent="0.3">
      <c r="A99" s="24">
        <v>26040001500012</v>
      </c>
      <c r="B99" s="18" t="s">
        <v>2010</v>
      </c>
      <c r="C99" s="19">
        <v>1</v>
      </c>
      <c r="D99" s="19">
        <v>0</v>
      </c>
      <c r="E99" s="19">
        <v>179</v>
      </c>
      <c r="F99" s="19">
        <v>178</v>
      </c>
      <c r="G99" s="20">
        <v>0.99441340782122911</v>
      </c>
      <c r="H99" s="18" t="s">
        <v>65</v>
      </c>
      <c r="I99" s="19">
        <v>0</v>
      </c>
      <c r="J99" s="19">
        <v>0</v>
      </c>
      <c r="K99">
        <v>152</v>
      </c>
      <c r="L99" s="21" t="str">
        <f t="shared" si="1"/>
        <v>1</v>
      </c>
    </row>
    <row r="100" spans="1:12" ht="14.4" x14ac:dyDescent="0.3">
      <c r="A100" s="24">
        <v>26040002300040</v>
      </c>
      <c r="B100" s="18" t="s">
        <v>2010</v>
      </c>
      <c r="C100" s="19">
        <v>1</v>
      </c>
      <c r="D100" s="19">
        <v>1</v>
      </c>
      <c r="E100" s="19">
        <v>741</v>
      </c>
      <c r="F100" s="19">
        <v>720</v>
      </c>
      <c r="G100" s="20">
        <v>0.97165991902834004</v>
      </c>
      <c r="H100" s="18" t="s">
        <v>65</v>
      </c>
      <c r="I100" s="19">
        <v>0</v>
      </c>
      <c r="J100" s="19">
        <v>0</v>
      </c>
      <c r="K100">
        <v>368</v>
      </c>
      <c r="L100" s="21" t="str">
        <f t="shared" si="1"/>
        <v>1</v>
      </c>
    </row>
    <row r="101" spans="1:12" ht="14.4" x14ac:dyDescent="0.3">
      <c r="A101" s="24">
        <v>26040007200013</v>
      </c>
      <c r="B101" s="18" t="s">
        <v>2010</v>
      </c>
      <c r="C101" s="19">
        <v>1</v>
      </c>
      <c r="D101" s="19">
        <v>1</v>
      </c>
      <c r="E101" s="19">
        <v>215</v>
      </c>
      <c r="F101" s="19">
        <v>139</v>
      </c>
      <c r="G101" s="20">
        <v>0.64651162790697703</v>
      </c>
      <c r="H101" s="18" t="s">
        <v>71</v>
      </c>
      <c r="I101" s="19">
        <v>0</v>
      </c>
      <c r="J101" s="19">
        <v>0</v>
      </c>
      <c r="K101">
        <v>282</v>
      </c>
      <c r="L101" s="21" t="str">
        <f t="shared" si="1"/>
        <v>1</v>
      </c>
    </row>
    <row r="102" spans="1:12" ht="14.4" x14ac:dyDescent="0.3">
      <c r="A102" s="24">
        <v>26040009800018</v>
      </c>
      <c r="B102" s="18" t="s">
        <v>2010</v>
      </c>
      <c r="C102" s="19">
        <v>1</v>
      </c>
      <c r="D102" s="19">
        <v>0</v>
      </c>
      <c r="E102" s="19">
        <v>420</v>
      </c>
      <c r="F102" s="19">
        <v>420</v>
      </c>
      <c r="G102" s="20">
        <v>1</v>
      </c>
      <c r="H102" s="18" t="s">
        <v>65</v>
      </c>
      <c r="I102" s="19">
        <v>0</v>
      </c>
      <c r="J102" s="19">
        <v>0</v>
      </c>
      <c r="K102">
        <v>287</v>
      </c>
      <c r="L102" s="21" t="str">
        <f t="shared" si="1"/>
        <v>1</v>
      </c>
    </row>
    <row r="103" spans="1:12" ht="14.4" x14ac:dyDescent="0.3">
      <c r="A103" s="24">
        <v>26040011400013</v>
      </c>
      <c r="B103" s="18" t="s">
        <v>2010</v>
      </c>
      <c r="C103" s="19">
        <v>1</v>
      </c>
      <c r="D103" s="19">
        <v>0</v>
      </c>
      <c r="E103" s="19">
        <v>496</v>
      </c>
      <c r="F103" s="19">
        <v>72</v>
      </c>
      <c r="G103" s="20">
        <v>0.14516129032258102</v>
      </c>
      <c r="H103" s="18" t="s">
        <v>65</v>
      </c>
      <c r="I103" s="19">
        <v>0</v>
      </c>
      <c r="J103" s="19">
        <v>0</v>
      </c>
      <c r="K103">
        <v>291</v>
      </c>
      <c r="L103" s="21" t="str">
        <f t="shared" si="1"/>
        <v>1</v>
      </c>
    </row>
    <row r="104" spans="1:12" ht="14.4" x14ac:dyDescent="0.3">
      <c r="A104" s="24">
        <v>26040012200057</v>
      </c>
      <c r="B104" s="18" t="s">
        <v>2010</v>
      </c>
      <c r="C104" s="19">
        <v>1</v>
      </c>
      <c r="D104" s="19">
        <v>1</v>
      </c>
      <c r="E104" s="19">
        <v>293</v>
      </c>
      <c r="F104" s="19">
        <v>252</v>
      </c>
      <c r="G104" s="20">
        <v>0.86006825938566611</v>
      </c>
      <c r="H104" s="18" t="s">
        <v>65</v>
      </c>
      <c r="I104" s="19">
        <v>0</v>
      </c>
      <c r="J104" s="19">
        <v>0</v>
      </c>
      <c r="K104">
        <v>55</v>
      </c>
      <c r="L104" s="21" t="str">
        <f t="shared" si="1"/>
        <v>1</v>
      </c>
    </row>
    <row r="105" spans="1:12" ht="14.4" x14ac:dyDescent="0.3">
      <c r="A105" s="24">
        <v>26040015500040</v>
      </c>
      <c r="B105" s="18" t="s">
        <v>2010</v>
      </c>
      <c r="C105" s="19">
        <v>1</v>
      </c>
      <c r="D105" s="19">
        <v>0</v>
      </c>
      <c r="E105" s="19">
        <v>564</v>
      </c>
      <c r="F105" s="19">
        <v>564</v>
      </c>
      <c r="G105" s="20">
        <v>1</v>
      </c>
      <c r="H105" s="18" t="s">
        <v>65</v>
      </c>
      <c r="I105" s="19">
        <v>0</v>
      </c>
      <c r="J105" s="19">
        <v>0</v>
      </c>
      <c r="K105">
        <v>26</v>
      </c>
      <c r="L105" s="21" t="str">
        <f t="shared" si="1"/>
        <v>1</v>
      </c>
    </row>
    <row r="106" spans="1:12" ht="14.4" x14ac:dyDescent="0.3">
      <c r="A106" s="24">
        <v>26040016300077</v>
      </c>
      <c r="B106" s="18" t="s">
        <v>2010</v>
      </c>
      <c r="C106" s="19">
        <v>1</v>
      </c>
      <c r="D106" s="19">
        <v>1</v>
      </c>
      <c r="E106" s="19">
        <v>3143</v>
      </c>
      <c r="F106" s="19">
        <v>3056</v>
      </c>
      <c r="G106" s="20">
        <v>0.97231944002545312</v>
      </c>
      <c r="H106" s="18" t="s">
        <v>57</v>
      </c>
      <c r="I106" s="19">
        <v>1</v>
      </c>
      <c r="J106" s="19">
        <v>0</v>
      </c>
      <c r="K106">
        <v>1407</v>
      </c>
      <c r="L106" s="21" t="str">
        <f t="shared" si="1"/>
        <v>1</v>
      </c>
    </row>
    <row r="107" spans="1:12" ht="14.4" x14ac:dyDescent="0.3">
      <c r="A107" s="24">
        <v>26040358900013</v>
      </c>
      <c r="B107" s="18" t="s">
        <v>2010</v>
      </c>
      <c r="C107" s="19">
        <v>1</v>
      </c>
      <c r="D107" s="19">
        <v>1</v>
      </c>
      <c r="E107" s="19">
        <v>4318</v>
      </c>
      <c r="F107" s="19">
        <v>1314</v>
      </c>
      <c r="G107" s="20">
        <v>0.30430754979156999</v>
      </c>
      <c r="H107" s="18" t="s">
        <v>50</v>
      </c>
      <c r="I107" s="19">
        <v>1</v>
      </c>
      <c r="J107" s="19">
        <v>1</v>
      </c>
      <c r="K107">
        <v>1870</v>
      </c>
      <c r="L107" s="21" t="str">
        <f t="shared" si="1"/>
        <v>1</v>
      </c>
    </row>
    <row r="108" spans="1:12" ht="14.4" x14ac:dyDescent="0.3">
      <c r="A108" s="24">
        <v>26050003800013</v>
      </c>
      <c r="B108" s="18" t="s">
        <v>2010</v>
      </c>
      <c r="C108" s="19">
        <v>1</v>
      </c>
      <c r="D108" s="19">
        <v>1</v>
      </c>
      <c r="E108" s="19">
        <v>399</v>
      </c>
      <c r="F108" s="19">
        <v>399</v>
      </c>
      <c r="G108" s="20">
        <v>1</v>
      </c>
      <c r="H108" s="18" t="s">
        <v>65</v>
      </c>
      <c r="I108" s="19">
        <v>0</v>
      </c>
      <c r="J108" s="19">
        <v>0</v>
      </c>
      <c r="K108">
        <v>283</v>
      </c>
      <c r="L108" s="21" t="str">
        <f t="shared" si="1"/>
        <v>1</v>
      </c>
    </row>
    <row r="109" spans="1:12" ht="14.4" x14ac:dyDescent="0.3">
      <c r="A109" s="24">
        <v>26050004600016</v>
      </c>
      <c r="B109" s="18" t="s">
        <v>2010</v>
      </c>
      <c r="C109" s="19">
        <v>1</v>
      </c>
      <c r="D109" s="19">
        <v>1</v>
      </c>
      <c r="E109" s="19">
        <v>1611</v>
      </c>
      <c r="F109" s="19">
        <v>1610</v>
      </c>
      <c r="G109" s="20">
        <v>0.99937926753569206</v>
      </c>
      <c r="H109" s="18" t="s">
        <v>50</v>
      </c>
      <c r="I109" s="19">
        <v>1</v>
      </c>
      <c r="J109" s="19">
        <v>0</v>
      </c>
      <c r="K109">
        <v>689</v>
      </c>
      <c r="L109" s="21" t="str">
        <f t="shared" si="1"/>
        <v>1</v>
      </c>
    </row>
    <row r="110" spans="1:12" ht="14.4" x14ac:dyDescent="0.3">
      <c r="A110" s="24">
        <v>26050005300012</v>
      </c>
      <c r="B110" s="18" t="s">
        <v>2010</v>
      </c>
      <c r="C110" s="19">
        <v>1</v>
      </c>
      <c r="D110" s="19">
        <v>0</v>
      </c>
      <c r="E110" s="19">
        <v>1835</v>
      </c>
      <c r="F110" s="19">
        <v>478</v>
      </c>
      <c r="G110" s="20">
        <v>0.26049046321525904</v>
      </c>
      <c r="H110" s="18" t="s">
        <v>50</v>
      </c>
      <c r="I110" s="19">
        <v>1</v>
      </c>
      <c r="J110" s="19">
        <v>0</v>
      </c>
      <c r="K110">
        <v>589</v>
      </c>
      <c r="L110" s="21" t="str">
        <f t="shared" si="1"/>
        <v>1</v>
      </c>
    </row>
    <row r="111" spans="1:12" ht="14.4" x14ac:dyDescent="0.3">
      <c r="A111" s="24">
        <v>26050347900016</v>
      </c>
      <c r="B111" s="18" t="s">
        <v>2010</v>
      </c>
      <c r="C111" s="19">
        <v>1</v>
      </c>
      <c r="D111" s="19">
        <v>1</v>
      </c>
      <c r="E111" s="19">
        <v>10043</v>
      </c>
      <c r="F111" s="19">
        <v>10035</v>
      </c>
      <c r="G111" s="20">
        <v>0.9992034252713331</v>
      </c>
      <c r="H111" s="18" t="s">
        <v>50</v>
      </c>
      <c r="I111" s="19">
        <v>1</v>
      </c>
      <c r="J111" s="19">
        <v>1</v>
      </c>
      <c r="K111">
        <v>2257</v>
      </c>
      <c r="L111" s="21" t="str">
        <f t="shared" si="1"/>
        <v>1</v>
      </c>
    </row>
    <row r="112" spans="1:12" ht="14.4" x14ac:dyDescent="0.3">
      <c r="A112" s="24">
        <v>26060002800013</v>
      </c>
      <c r="B112" s="18" t="s">
        <v>2010</v>
      </c>
      <c r="C112" s="19">
        <v>1</v>
      </c>
      <c r="D112" s="19">
        <v>1</v>
      </c>
      <c r="E112" s="19">
        <v>1503</v>
      </c>
      <c r="F112" s="19">
        <v>1460</v>
      </c>
      <c r="G112" s="20">
        <v>0.97139055222887605</v>
      </c>
      <c r="H112" s="18" t="s">
        <v>71</v>
      </c>
      <c r="I112" s="19">
        <v>0</v>
      </c>
      <c r="J112" s="19">
        <v>0</v>
      </c>
      <c r="K112">
        <v>370</v>
      </c>
      <c r="L112" s="21" t="str">
        <f t="shared" si="1"/>
        <v>1</v>
      </c>
    </row>
    <row r="113" spans="1:12" ht="14.4" x14ac:dyDescent="0.3">
      <c r="A113" s="24">
        <v>26060006900017</v>
      </c>
      <c r="B113" s="18" t="s">
        <v>2010</v>
      </c>
      <c r="C113" s="19">
        <v>1</v>
      </c>
      <c r="D113" s="19">
        <v>1</v>
      </c>
      <c r="E113" s="19">
        <v>686</v>
      </c>
      <c r="F113" s="19">
        <v>360</v>
      </c>
      <c r="G113" s="20">
        <v>0.524781341107872</v>
      </c>
      <c r="H113" s="18" t="s">
        <v>71</v>
      </c>
      <c r="I113" s="19">
        <v>0</v>
      </c>
      <c r="J113" s="19">
        <v>0</v>
      </c>
      <c r="K113">
        <v>315</v>
      </c>
      <c r="L113" s="21" t="str">
        <f t="shared" si="1"/>
        <v>1</v>
      </c>
    </row>
    <row r="114" spans="1:12" ht="14.4" x14ac:dyDescent="0.3">
      <c r="A114" s="24">
        <v>26060010100018</v>
      </c>
      <c r="B114" s="18" t="s">
        <v>2010</v>
      </c>
      <c r="C114" s="19">
        <v>1</v>
      </c>
      <c r="D114" s="19">
        <v>1</v>
      </c>
      <c r="E114" s="19">
        <v>257</v>
      </c>
      <c r="F114" s="19">
        <v>256</v>
      </c>
      <c r="G114" s="20">
        <v>0.99610894941634209</v>
      </c>
      <c r="H114" s="18" t="s">
        <v>65</v>
      </c>
      <c r="I114" s="19">
        <v>0</v>
      </c>
      <c r="J114" s="19">
        <v>0</v>
      </c>
      <c r="K114">
        <v>104</v>
      </c>
      <c r="L114" s="21" t="str">
        <f t="shared" si="1"/>
        <v>1</v>
      </c>
    </row>
    <row r="115" spans="1:12" ht="14.4" x14ac:dyDescent="0.3">
      <c r="A115" s="24">
        <v>26060011900010</v>
      </c>
      <c r="B115" s="18" t="s">
        <v>2010</v>
      </c>
      <c r="C115" s="19">
        <v>1</v>
      </c>
      <c r="D115" s="19">
        <v>1</v>
      </c>
      <c r="E115" s="19">
        <v>989</v>
      </c>
      <c r="F115" s="19">
        <v>988</v>
      </c>
      <c r="G115" s="20">
        <v>0.99898887765419608</v>
      </c>
      <c r="H115" s="18" t="s">
        <v>71</v>
      </c>
      <c r="I115" s="19">
        <v>0</v>
      </c>
      <c r="J115" s="19">
        <v>0</v>
      </c>
      <c r="K115">
        <v>374</v>
      </c>
      <c r="L115" s="21" t="str">
        <f t="shared" si="1"/>
        <v>1</v>
      </c>
    </row>
    <row r="116" spans="1:12" ht="14.4" x14ac:dyDescent="0.3">
      <c r="A116" s="24">
        <v>26060013500057</v>
      </c>
      <c r="B116" s="18" t="s">
        <v>2010</v>
      </c>
      <c r="C116" s="19">
        <v>1</v>
      </c>
      <c r="D116" s="19">
        <v>1</v>
      </c>
      <c r="E116" s="19">
        <v>724</v>
      </c>
      <c r="F116" s="19">
        <v>687</v>
      </c>
      <c r="G116" s="20">
        <v>0.94889502762430911</v>
      </c>
      <c r="H116" s="18" t="s">
        <v>71</v>
      </c>
      <c r="I116" s="19">
        <v>0</v>
      </c>
      <c r="J116" s="19">
        <v>0</v>
      </c>
      <c r="K116">
        <v>322</v>
      </c>
      <c r="L116" s="21" t="str">
        <f t="shared" si="1"/>
        <v>1</v>
      </c>
    </row>
    <row r="117" spans="1:12" ht="14.4" x14ac:dyDescent="0.3">
      <c r="A117" s="24">
        <v>26060015000015</v>
      </c>
      <c r="B117" s="18" t="s">
        <v>2010</v>
      </c>
      <c r="C117" s="19">
        <v>1</v>
      </c>
      <c r="D117" s="19">
        <v>1</v>
      </c>
      <c r="E117" s="19">
        <v>4893</v>
      </c>
      <c r="F117" s="19">
        <v>103</v>
      </c>
      <c r="G117" s="20">
        <v>2.1050480277948098E-2</v>
      </c>
      <c r="H117" s="18" t="s">
        <v>38</v>
      </c>
      <c r="I117" s="19">
        <v>1</v>
      </c>
      <c r="J117" s="19">
        <v>0</v>
      </c>
      <c r="K117">
        <v>2232</v>
      </c>
      <c r="L117" s="21" t="str">
        <f t="shared" si="1"/>
        <v>1</v>
      </c>
    </row>
    <row r="118" spans="1:12" ht="14.4" x14ac:dyDescent="0.3">
      <c r="A118" s="24">
        <v>26060017600010</v>
      </c>
      <c r="B118" s="18" t="s">
        <v>2010</v>
      </c>
      <c r="C118" s="19">
        <v>1</v>
      </c>
      <c r="D118" s="19">
        <v>1</v>
      </c>
      <c r="E118" s="19">
        <v>3830</v>
      </c>
      <c r="F118" s="19">
        <v>3641</v>
      </c>
      <c r="G118" s="20">
        <v>0.95065274151435997</v>
      </c>
      <c r="H118" s="18" t="s">
        <v>57</v>
      </c>
      <c r="I118" s="19">
        <v>1</v>
      </c>
      <c r="J118" s="19">
        <v>0</v>
      </c>
      <c r="K118">
        <v>1757</v>
      </c>
      <c r="L118" s="21" t="str">
        <f t="shared" si="1"/>
        <v>1</v>
      </c>
    </row>
    <row r="119" spans="1:12" ht="14.4" x14ac:dyDescent="0.3">
      <c r="A119" s="24">
        <v>26060018400014</v>
      </c>
      <c r="B119" s="18" t="s">
        <v>2010</v>
      </c>
      <c r="C119" s="19">
        <v>1</v>
      </c>
      <c r="D119" s="19">
        <v>1</v>
      </c>
      <c r="E119" s="19">
        <v>24</v>
      </c>
      <c r="F119" s="19">
        <v>10</v>
      </c>
      <c r="G119" s="20">
        <v>0.41666666666666702</v>
      </c>
      <c r="H119" s="18" t="s">
        <v>71</v>
      </c>
      <c r="I119" s="19">
        <v>0</v>
      </c>
      <c r="J119" s="19">
        <v>0</v>
      </c>
      <c r="K119">
        <v>275</v>
      </c>
      <c r="L119" s="21" t="str">
        <f t="shared" si="1"/>
        <v>1</v>
      </c>
    </row>
    <row r="120" spans="1:12" ht="14.4" x14ac:dyDescent="0.3">
      <c r="A120" s="24">
        <v>26060020000018</v>
      </c>
      <c r="B120" s="18" t="s">
        <v>2010</v>
      </c>
      <c r="C120" s="19">
        <v>1</v>
      </c>
      <c r="D120" s="19">
        <v>1</v>
      </c>
      <c r="E120" s="19">
        <v>5438</v>
      </c>
      <c r="F120" s="19">
        <v>5437</v>
      </c>
      <c r="G120" s="20">
        <v>0.9998161088635531</v>
      </c>
      <c r="H120" s="18" t="s">
        <v>50</v>
      </c>
      <c r="I120" s="19">
        <v>1</v>
      </c>
      <c r="J120" s="19">
        <v>0</v>
      </c>
      <c r="K120">
        <v>2238</v>
      </c>
      <c r="L120" s="21" t="str">
        <f t="shared" si="1"/>
        <v>1</v>
      </c>
    </row>
    <row r="121" spans="1:12" ht="14.4" x14ac:dyDescent="0.3">
      <c r="A121" s="24">
        <v>26060021800010</v>
      </c>
      <c r="B121" s="18" t="s">
        <v>2010</v>
      </c>
      <c r="C121" s="19">
        <v>1</v>
      </c>
      <c r="D121" s="19">
        <v>1</v>
      </c>
      <c r="E121" s="19">
        <v>2471</v>
      </c>
      <c r="F121" s="19">
        <v>2469</v>
      </c>
      <c r="G121" s="20">
        <v>0.99919061108862806</v>
      </c>
      <c r="H121" s="18" t="s">
        <v>71</v>
      </c>
      <c r="I121" s="19">
        <v>1</v>
      </c>
      <c r="J121" s="19">
        <v>0</v>
      </c>
      <c r="K121">
        <v>991</v>
      </c>
      <c r="L121" s="21" t="str">
        <f t="shared" si="1"/>
        <v>1</v>
      </c>
    </row>
    <row r="122" spans="1:12" ht="14.4" x14ac:dyDescent="0.3">
      <c r="A122" s="24">
        <v>26060070500040</v>
      </c>
      <c r="B122" s="18" t="s">
        <v>2010</v>
      </c>
      <c r="C122" s="19">
        <v>1</v>
      </c>
      <c r="D122" s="19">
        <v>1</v>
      </c>
      <c r="E122" s="19">
        <v>18386</v>
      </c>
      <c r="F122" s="19">
        <v>9285</v>
      </c>
      <c r="G122" s="20">
        <v>0.505003807244643</v>
      </c>
      <c r="H122" s="18" t="s">
        <v>50</v>
      </c>
      <c r="I122" s="19">
        <v>1</v>
      </c>
      <c r="J122" s="19">
        <v>1</v>
      </c>
      <c r="K122">
        <v>10014</v>
      </c>
      <c r="L122" s="21" t="str">
        <f t="shared" si="1"/>
        <v>1</v>
      </c>
    </row>
    <row r="123" spans="1:12" ht="14.4" x14ac:dyDescent="0.3">
      <c r="A123" s="24">
        <v>26060331100010</v>
      </c>
      <c r="B123" s="18" t="s">
        <v>2010</v>
      </c>
      <c r="C123" s="19">
        <v>1</v>
      </c>
      <c r="D123" s="19">
        <v>1</v>
      </c>
      <c r="E123" s="19">
        <v>1092</v>
      </c>
      <c r="F123" s="19">
        <v>1083</v>
      </c>
      <c r="G123" s="20">
        <v>0.99175824175824212</v>
      </c>
      <c r="H123" s="18" t="s">
        <v>71</v>
      </c>
      <c r="I123" s="19">
        <v>0</v>
      </c>
      <c r="J123" s="19">
        <v>0</v>
      </c>
      <c r="K123">
        <v>693</v>
      </c>
      <c r="L123" s="21" t="str">
        <f t="shared" si="1"/>
        <v>1</v>
      </c>
    </row>
    <row r="124" spans="1:12" ht="14.4" x14ac:dyDescent="0.3">
      <c r="A124" s="24">
        <v>26070001800013</v>
      </c>
      <c r="B124" s="18" t="s">
        <v>2010</v>
      </c>
      <c r="C124" s="19">
        <v>1</v>
      </c>
      <c r="D124" s="19">
        <v>0</v>
      </c>
      <c r="E124" s="19">
        <v>4596</v>
      </c>
      <c r="F124" s="19">
        <v>0</v>
      </c>
      <c r="G124" s="20">
        <v>0</v>
      </c>
      <c r="H124" s="18" t="s">
        <v>2011</v>
      </c>
      <c r="I124" s="19">
        <v>1</v>
      </c>
      <c r="J124" s="19">
        <v>0</v>
      </c>
      <c r="K124">
        <v>1601</v>
      </c>
      <c r="L124" s="21" t="str">
        <f t="shared" si="1"/>
        <v>0</v>
      </c>
    </row>
    <row r="125" spans="1:12" ht="14.4" x14ac:dyDescent="0.3">
      <c r="A125" s="24">
        <v>26070006700010</v>
      </c>
      <c r="B125" s="18" t="s">
        <v>2010</v>
      </c>
      <c r="C125" s="19">
        <v>1</v>
      </c>
      <c r="D125" s="19">
        <v>1</v>
      </c>
      <c r="E125" s="19">
        <v>1366</v>
      </c>
      <c r="F125" s="19">
        <v>1294</v>
      </c>
      <c r="G125" s="20">
        <v>0.94729136163982408</v>
      </c>
      <c r="H125" s="18" t="s">
        <v>71</v>
      </c>
      <c r="I125" s="19">
        <v>0</v>
      </c>
      <c r="J125" s="19">
        <v>0</v>
      </c>
      <c r="K125">
        <v>512</v>
      </c>
      <c r="L125" s="21" t="str">
        <f t="shared" si="1"/>
        <v>1</v>
      </c>
    </row>
    <row r="126" spans="1:12" ht="14.4" x14ac:dyDescent="0.3">
      <c r="A126" s="24">
        <v>26070008300017</v>
      </c>
      <c r="B126" s="18" t="s">
        <v>2010</v>
      </c>
      <c r="C126" s="19">
        <v>1</v>
      </c>
      <c r="D126" s="19">
        <v>1</v>
      </c>
      <c r="E126" s="19">
        <v>1069</v>
      </c>
      <c r="F126" s="19">
        <v>1068</v>
      </c>
      <c r="G126" s="20">
        <v>0.99906454630495811</v>
      </c>
      <c r="H126" s="18" t="s">
        <v>65</v>
      </c>
      <c r="I126" s="19">
        <v>0</v>
      </c>
      <c r="J126" s="19">
        <v>0</v>
      </c>
      <c r="K126">
        <v>428</v>
      </c>
      <c r="L126" s="21" t="str">
        <f t="shared" si="1"/>
        <v>1</v>
      </c>
    </row>
    <row r="127" spans="1:12" ht="14.4" x14ac:dyDescent="0.3">
      <c r="A127" s="24">
        <v>26070010900010</v>
      </c>
      <c r="B127" s="18" t="s">
        <v>2010</v>
      </c>
      <c r="C127" s="19">
        <v>1</v>
      </c>
      <c r="D127" s="19">
        <v>1</v>
      </c>
      <c r="E127" s="19">
        <v>1386</v>
      </c>
      <c r="F127" s="19">
        <v>1296</v>
      </c>
      <c r="G127" s="20">
        <v>0.93506493506493504</v>
      </c>
      <c r="H127" s="18" t="s">
        <v>65</v>
      </c>
      <c r="I127" s="19">
        <v>0</v>
      </c>
      <c r="J127" s="19">
        <v>0</v>
      </c>
      <c r="K127">
        <v>495</v>
      </c>
      <c r="L127" s="21" t="str">
        <f t="shared" si="1"/>
        <v>1</v>
      </c>
    </row>
    <row r="128" spans="1:12" ht="14.4" x14ac:dyDescent="0.3">
      <c r="A128" s="24">
        <v>26070011700013</v>
      </c>
      <c r="B128" s="18" t="s">
        <v>2010</v>
      </c>
      <c r="C128" s="19">
        <v>1</v>
      </c>
      <c r="D128" s="19">
        <v>1</v>
      </c>
      <c r="E128" s="19">
        <v>1113</v>
      </c>
      <c r="F128" s="19">
        <v>1112</v>
      </c>
      <c r="G128" s="20">
        <v>0.99910152740341407</v>
      </c>
      <c r="H128" s="18" t="s">
        <v>57</v>
      </c>
      <c r="I128" s="19">
        <v>0</v>
      </c>
      <c r="J128" s="19">
        <v>0</v>
      </c>
      <c r="K128">
        <v>472</v>
      </c>
      <c r="L128" s="21" t="str">
        <f t="shared" si="1"/>
        <v>1</v>
      </c>
    </row>
    <row r="129" spans="1:12" ht="14.4" x14ac:dyDescent="0.3">
      <c r="A129" s="24">
        <v>26070015800017</v>
      </c>
      <c r="B129" s="18" t="s">
        <v>2010</v>
      </c>
      <c r="C129" s="19">
        <v>1</v>
      </c>
      <c r="D129" s="19">
        <v>1</v>
      </c>
      <c r="E129" s="19">
        <v>910</v>
      </c>
      <c r="F129" s="19">
        <v>905</v>
      </c>
      <c r="G129" s="20">
        <v>0.99450549450549508</v>
      </c>
      <c r="H129" s="18" t="s">
        <v>71</v>
      </c>
      <c r="I129" s="19">
        <v>0</v>
      </c>
      <c r="J129" s="19">
        <v>0</v>
      </c>
      <c r="K129">
        <v>374</v>
      </c>
      <c r="L129" s="21" t="str">
        <f t="shared" si="1"/>
        <v>1</v>
      </c>
    </row>
    <row r="130" spans="1:12" ht="14.4" x14ac:dyDescent="0.3">
      <c r="A130" s="24">
        <v>26070018200017</v>
      </c>
      <c r="B130" s="18" t="s">
        <v>2010</v>
      </c>
      <c r="C130" s="19">
        <v>1</v>
      </c>
      <c r="D130" s="19">
        <v>0</v>
      </c>
      <c r="E130" s="19">
        <v>721</v>
      </c>
      <c r="F130" s="19">
        <v>706</v>
      </c>
      <c r="G130" s="20">
        <v>0.97919556171983413</v>
      </c>
      <c r="H130" s="18" t="s">
        <v>57</v>
      </c>
      <c r="I130" s="19">
        <v>0</v>
      </c>
      <c r="J130" s="19">
        <v>0</v>
      </c>
      <c r="K130">
        <v>343</v>
      </c>
      <c r="L130" s="21" t="str">
        <f t="shared" ref="L130:L193" si="2">IF(G130&lt;0.01,"0","1")</f>
        <v>1</v>
      </c>
    </row>
    <row r="131" spans="1:12" ht="14.4" x14ac:dyDescent="0.3">
      <c r="A131" s="24">
        <v>26070019000069</v>
      </c>
      <c r="B131" s="18" t="s">
        <v>2010</v>
      </c>
      <c r="C131" s="19">
        <v>1</v>
      </c>
      <c r="D131" s="19">
        <v>0</v>
      </c>
      <c r="E131" s="19">
        <v>1318</v>
      </c>
      <c r="F131" s="19">
        <v>1289</v>
      </c>
      <c r="G131" s="20">
        <v>0.9779969650986341</v>
      </c>
      <c r="H131" s="18" t="s">
        <v>57</v>
      </c>
      <c r="I131" s="19">
        <v>0</v>
      </c>
      <c r="J131" s="19">
        <v>0</v>
      </c>
      <c r="K131">
        <v>515</v>
      </c>
      <c r="L131" s="21" t="str">
        <f t="shared" si="2"/>
        <v>1</v>
      </c>
    </row>
    <row r="132" spans="1:12" ht="14.4" x14ac:dyDescent="0.3">
      <c r="A132" s="24">
        <v>26070021600013</v>
      </c>
      <c r="B132" s="18" t="s">
        <v>2010</v>
      </c>
      <c r="C132" s="19">
        <v>1</v>
      </c>
      <c r="D132" s="19">
        <v>1</v>
      </c>
      <c r="E132" s="19">
        <v>1291</v>
      </c>
      <c r="F132" s="19">
        <v>1262</v>
      </c>
      <c r="G132" s="20">
        <v>0.97753679318357911</v>
      </c>
      <c r="H132" s="18" t="s">
        <v>71</v>
      </c>
      <c r="I132" s="19">
        <v>0</v>
      </c>
      <c r="J132" s="19">
        <v>0</v>
      </c>
      <c r="K132">
        <v>620</v>
      </c>
      <c r="L132" s="21" t="str">
        <f t="shared" si="2"/>
        <v>1</v>
      </c>
    </row>
    <row r="133" spans="1:12" ht="14.4" x14ac:dyDescent="0.3">
      <c r="A133" s="24">
        <v>26070023200010</v>
      </c>
      <c r="B133" s="18" t="s">
        <v>2010</v>
      </c>
      <c r="C133" s="19">
        <v>1</v>
      </c>
      <c r="D133" s="19">
        <v>1</v>
      </c>
      <c r="E133" s="19">
        <v>1391</v>
      </c>
      <c r="F133" s="19">
        <v>1292</v>
      </c>
      <c r="G133" s="20">
        <v>0.92882818116462995</v>
      </c>
      <c r="H133" s="18" t="s">
        <v>65</v>
      </c>
      <c r="I133" s="19">
        <v>0</v>
      </c>
      <c r="J133" s="19">
        <v>0</v>
      </c>
      <c r="K133">
        <v>450</v>
      </c>
      <c r="L133" s="21" t="str">
        <f t="shared" si="2"/>
        <v>1</v>
      </c>
    </row>
    <row r="134" spans="1:12" ht="14.4" x14ac:dyDescent="0.3">
      <c r="A134" s="24">
        <v>26070025700017</v>
      </c>
      <c r="B134" s="18" t="s">
        <v>2010</v>
      </c>
      <c r="C134" s="19">
        <v>1</v>
      </c>
      <c r="D134" s="19">
        <v>1</v>
      </c>
      <c r="E134" s="19">
        <v>1591</v>
      </c>
      <c r="F134" s="19">
        <v>1551</v>
      </c>
      <c r="G134" s="20">
        <v>0.97485857950974208</v>
      </c>
      <c r="H134" s="18" t="s">
        <v>71</v>
      </c>
      <c r="I134" s="19">
        <v>1</v>
      </c>
      <c r="J134" s="19">
        <v>0</v>
      </c>
      <c r="K134">
        <v>778</v>
      </c>
      <c r="L134" s="21" t="str">
        <f t="shared" si="2"/>
        <v>1</v>
      </c>
    </row>
    <row r="135" spans="1:12" ht="14.4" x14ac:dyDescent="0.3">
      <c r="A135" s="24">
        <v>26071114800015</v>
      </c>
      <c r="B135" s="18" t="s">
        <v>2010</v>
      </c>
      <c r="C135" s="19">
        <v>1</v>
      </c>
      <c r="D135" s="19">
        <v>0</v>
      </c>
      <c r="E135" s="19">
        <v>3598</v>
      </c>
      <c r="F135" s="19">
        <v>0</v>
      </c>
      <c r="G135" s="20">
        <v>0</v>
      </c>
      <c r="H135" s="18" t="s">
        <v>2011</v>
      </c>
      <c r="I135" s="19">
        <v>1</v>
      </c>
      <c r="J135" s="19">
        <v>0</v>
      </c>
      <c r="K135">
        <v>1017</v>
      </c>
      <c r="L135" s="21" t="str">
        <f t="shared" si="2"/>
        <v>0</v>
      </c>
    </row>
    <row r="136" spans="1:12" ht="14.4" x14ac:dyDescent="0.3">
      <c r="A136" s="24">
        <v>26080486900014</v>
      </c>
      <c r="B136" s="18" t="s">
        <v>2010</v>
      </c>
      <c r="C136" s="19">
        <v>1</v>
      </c>
      <c r="D136" s="19">
        <v>0</v>
      </c>
      <c r="E136" s="19">
        <v>1298</v>
      </c>
      <c r="F136" s="19">
        <v>0</v>
      </c>
      <c r="G136" s="20">
        <v>0</v>
      </c>
      <c r="H136" s="18" t="s">
        <v>71</v>
      </c>
      <c r="I136" s="19">
        <v>0</v>
      </c>
      <c r="J136" s="19">
        <v>0</v>
      </c>
      <c r="K136">
        <v>282</v>
      </c>
      <c r="L136" s="21" t="str">
        <f t="shared" si="2"/>
        <v>0</v>
      </c>
    </row>
    <row r="137" spans="1:12" ht="14.4" x14ac:dyDescent="0.3">
      <c r="A137" s="24">
        <v>26080489300014</v>
      </c>
      <c r="B137" s="18" t="s">
        <v>2010</v>
      </c>
      <c r="C137" s="19">
        <v>1</v>
      </c>
      <c r="D137" s="19">
        <v>1</v>
      </c>
      <c r="E137" s="19">
        <v>3879</v>
      </c>
      <c r="F137" s="19">
        <v>3517</v>
      </c>
      <c r="G137" s="20">
        <v>0.90667697860273311</v>
      </c>
      <c r="H137" s="18" t="s">
        <v>50</v>
      </c>
      <c r="I137" s="19">
        <v>1</v>
      </c>
      <c r="J137" s="19">
        <v>0</v>
      </c>
      <c r="K137">
        <v>1257</v>
      </c>
      <c r="L137" s="21" t="str">
        <f t="shared" si="2"/>
        <v>1</v>
      </c>
    </row>
    <row r="138" spans="1:12" ht="14.4" x14ac:dyDescent="0.3">
      <c r="A138" s="24">
        <v>26080490100015</v>
      </c>
      <c r="B138" s="18" t="s">
        <v>2010</v>
      </c>
      <c r="C138" s="19">
        <v>1</v>
      </c>
      <c r="D138" s="19">
        <v>1</v>
      </c>
      <c r="E138" s="19">
        <v>7522</v>
      </c>
      <c r="F138" s="19">
        <v>7035</v>
      </c>
      <c r="G138" s="20">
        <v>0.9352565806966231</v>
      </c>
      <c r="H138" s="18" t="s">
        <v>50</v>
      </c>
      <c r="I138" s="19">
        <v>1</v>
      </c>
      <c r="J138" s="19">
        <v>1</v>
      </c>
      <c r="K138">
        <v>2613</v>
      </c>
      <c r="L138" s="21" t="str">
        <f t="shared" si="2"/>
        <v>1</v>
      </c>
    </row>
    <row r="139" spans="1:12" ht="14.4" x14ac:dyDescent="0.3">
      <c r="A139" s="24">
        <v>26080491900017</v>
      </c>
      <c r="B139" s="18" t="s">
        <v>2010</v>
      </c>
      <c r="C139" s="19">
        <v>1</v>
      </c>
      <c r="D139" s="19">
        <v>0</v>
      </c>
      <c r="E139" s="19">
        <v>896</v>
      </c>
      <c r="F139" s="19">
        <v>612</v>
      </c>
      <c r="G139" s="20">
        <v>0.68303571428571408</v>
      </c>
      <c r="H139" s="18" t="s">
        <v>50</v>
      </c>
      <c r="I139" s="19">
        <v>0</v>
      </c>
      <c r="J139" s="19">
        <v>0</v>
      </c>
      <c r="K139">
        <v>171</v>
      </c>
      <c r="L139" s="21" t="str">
        <f t="shared" si="2"/>
        <v>1</v>
      </c>
    </row>
    <row r="140" spans="1:12" ht="14.4" x14ac:dyDescent="0.3">
      <c r="A140" s="24">
        <v>26080492700010</v>
      </c>
      <c r="B140" s="18" t="s">
        <v>2010</v>
      </c>
      <c r="C140" s="19">
        <v>1</v>
      </c>
      <c r="D140" s="19">
        <v>1</v>
      </c>
      <c r="E140" s="19">
        <v>2412</v>
      </c>
      <c r="F140" s="19">
        <v>2409</v>
      </c>
      <c r="G140" s="20">
        <v>0.99875621890547306</v>
      </c>
      <c r="H140" s="18" t="s">
        <v>50</v>
      </c>
      <c r="I140" s="19">
        <v>1</v>
      </c>
      <c r="J140" s="19">
        <v>0</v>
      </c>
      <c r="K140">
        <v>695</v>
      </c>
      <c r="L140" s="21" t="str">
        <f t="shared" si="2"/>
        <v>1</v>
      </c>
    </row>
    <row r="141" spans="1:12" ht="14.4" x14ac:dyDescent="0.3">
      <c r="A141" s="24">
        <v>26080533800019</v>
      </c>
      <c r="B141" s="18" t="s">
        <v>2010</v>
      </c>
      <c r="C141" s="19">
        <v>1</v>
      </c>
      <c r="D141" s="19">
        <v>1</v>
      </c>
      <c r="E141" s="19">
        <v>3500</v>
      </c>
      <c r="F141" s="19">
        <v>3287</v>
      </c>
      <c r="G141" s="20">
        <v>0.93914285714285706</v>
      </c>
      <c r="H141" s="18" t="s">
        <v>50</v>
      </c>
      <c r="I141" s="19">
        <v>1</v>
      </c>
      <c r="J141" s="19">
        <v>0</v>
      </c>
      <c r="K141">
        <v>1002</v>
      </c>
      <c r="L141" s="21" t="str">
        <f t="shared" si="2"/>
        <v>1</v>
      </c>
    </row>
    <row r="142" spans="1:12" ht="14.4" x14ac:dyDescent="0.3">
      <c r="A142" s="24">
        <v>26090001400010</v>
      </c>
      <c r="B142" s="18" t="s">
        <v>2010</v>
      </c>
      <c r="C142" s="19">
        <v>1</v>
      </c>
      <c r="D142" s="19">
        <v>0</v>
      </c>
      <c r="E142" s="19">
        <v>664</v>
      </c>
      <c r="F142" s="19">
        <v>581</v>
      </c>
      <c r="G142" s="20">
        <v>0.875</v>
      </c>
      <c r="H142" s="18" t="s">
        <v>71</v>
      </c>
      <c r="I142" s="19">
        <v>0</v>
      </c>
      <c r="J142" s="19">
        <v>0</v>
      </c>
      <c r="K142">
        <v>349</v>
      </c>
      <c r="L142" s="21" t="str">
        <f t="shared" si="2"/>
        <v>1</v>
      </c>
    </row>
    <row r="143" spans="1:12" ht="14.4" x14ac:dyDescent="0.3">
      <c r="A143" s="24">
        <v>26090010500016</v>
      </c>
      <c r="B143" s="18" t="s">
        <v>2010</v>
      </c>
      <c r="C143" s="19">
        <v>1</v>
      </c>
      <c r="D143" s="19">
        <v>0</v>
      </c>
      <c r="E143" s="19">
        <v>537</v>
      </c>
      <c r="F143" s="19">
        <v>479</v>
      </c>
      <c r="G143" s="20">
        <v>0.89199255121042809</v>
      </c>
      <c r="H143" s="18" t="s">
        <v>71</v>
      </c>
      <c r="I143" s="19">
        <v>0</v>
      </c>
      <c r="J143" s="19">
        <v>0</v>
      </c>
      <c r="K143">
        <v>436</v>
      </c>
      <c r="L143" s="21" t="str">
        <f t="shared" si="2"/>
        <v>1</v>
      </c>
    </row>
    <row r="144" spans="1:12" ht="14.4" x14ac:dyDescent="0.3">
      <c r="A144" s="24">
        <v>26090016200017</v>
      </c>
      <c r="B144" s="18" t="s">
        <v>2010</v>
      </c>
      <c r="C144" s="19">
        <v>1</v>
      </c>
      <c r="D144" s="19">
        <v>1</v>
      </c>
      <c r="E144" s="19">
        <v>3919</v>
      </c>
      <c r="F144" s="19">
        <v>1344</v>
      </c>
      <c r="G144" s="20">
        <v>0.34294462873181902</v>
      </c>
      <c r="H144" s="18" t="s">
        <v>50</v>
      </c>
      <c r="I144" s="19">
        <v>1</v>
      </c>
      <c r="J144" s="19">
        <v>0</v>
      </c>
      <c r="K144">
        <v>1195</v>
      </c>
      <c r="L144" s="21" t="str">
        <f t="shared" si="2"/>
        <v>1</v>
      </c>
    </row>
    <row r="145" spans="1:12" ht="14.4" x14ac:dyDescent="0.3">
      <c r="A145" s="24">
        <v>26090023800148</v>
      </c>
      <c r="B145" s="18" t="s">
        <v>2010</v>
      </c>
      <c r="C145" s="19">
        <v>1</v>
      </c>
      <c r="D145" s="19">
        <v>1</v>
      </c>
      <c r="E145" s="19">
        <v>6148</v>
      </c>
      <c r="F145" s="19">
        <v>2583</v>
      </c>
      <c r="G145" s="20">
        <v>0.42013662979830801</v>
      </c>
      <c r="H145" s="18" t="s">
        <v>50</v>
      </c>
      <c r="I145" s="19">
        <v>1</v>
      </c>
      <c r="J145" s="19">
        <v>1</v>
      </c>
      <c r="K145">
        <v>2923</v>
      </c>
      <c r="L145" s="21" t="str">
        <f t="shared" si="2"/>
        <v>1</v>
      </c>
    </row>
    <row r="146" spans="1:12" ht="14.4" x14ac:dyDescent="0.3">
      <c r="A146" s="24">
        <v>26100001200011</v>
      </c>
      <c r="B146" s="18" t="s">
        <v>2010</v>
      </c>
      <c r="C146" s="19">
        <v>1</v>
      </c>
      <c r="D146" s="19">
        <v>1</v>
      </c>
      <c r="E146" s="19">
        <v>1386</v>
      </c>
      <c r="F146" s="19">
        <v>312</v>
      </c>
      <c r="G146" s="20">
        <v>0.22510822510822501</v>
      </c>
      <c r="H146" s="18" t="s">
        <v>38</v>
      </c>
      <c r="I146" s="19">
        <v>1</v>
      </c>
      <c r="J146" s="19">
        <v>0</v>
      </c>
      <c r="K146">
        <v>499</v>
      </c>
      <c r="L146" s="21" t="str">
        <f t="shared" si="2"/>
        <v>1</v>
      </c>
    </row>
    <row r="147" spans="1:12" ht="14.4" x14ac:dyDescent="0.3">
      <c r="A147" s="24">
        <v>26100002000014</v>
      </c>
      <c r="B147" s="18" t="s">
        <v>2010</v>
      </c>
      <c r="C147" s="19">
        <v>1</v>
      </c>
      <c r="D147" s="19">
        <v>0</v>
      </c>
      <c r="E147" s="19">
        <v>6430</v>
      </c>
      <c r="F147" s="19">
        <v>3642</v>
      </c>
      <c r="G147" s="20">
        <v>0.56640746500777606</v>
      </c>
      <c r="H147" s="18" t="s">
        <v>38</v>
      </c>
      <c r="I147" s="19">
        <v>1</v>
      </c>
      <c r="J147" s="19">
        <v>1</v>
      </c>
      <c r="K147">
        <v>4300</v>
      </c>
      <c r="L147" s="21" t="str">
        <f t="shared" si="2"/>
        <v>1</v>
      </c>
    </row>
    <row r="148" spans="1:12" ht="14.4" x14ac:dyDescent="0.3">
      <c r="A148" s="24">
        <v>26100004600019</v>
      </c>
      <c r="B148" s="18" t="s">
        <v>2010</v>
      </c>
      <c r="C148" s="19">
        <v>1</v>
      </c>
      <c r="D148" s="19">
        <v>1</v>
      </c>
      <c r="E148" s="19">
        <v>1005</v>
      </c>
      <c r="F148" s="19">
        <v>756</v>
      </c>
      <c r="G148" s="20">
        <v>0.75223880597014903</v>
      </c>
      <c r="H148" s="18" t="s">
        <v>71</v>
      </c>
      <c r="I148" s="19">
        <v>0</v>
      </c>
      <c r="J148" s="19">
        <v>0</v>
      </c>
      <c r="K148">
        <v>366</v>
      </c>
      <c r="L148" s="21" t="str">
        <f t="shared" si="2"/>
        <v>1</v>
      </c>
    </row>
    <row r="149" spans="1:12" ht="14.4" x14ac:dyDescent="0.3">
      <c r="A149" s="24">
        <v>26100736300011</v>
      </c>
      <c r="B149" s="18" t="s">
        <v>2010</v>
      </c>
      <c r="C149" s="19">
        <v>1</v>
      </c>
      <c r="D149" s="19">
        <v>1</v>
      </c>
      <c r="E149" s="19">
        <v>962</v>
      </c>
      <c r="F149" s="19">
        <v>907</v>
      </c>
      <c r="G149" s="20">
        <v>0.94282744282744302</v>
      </c>
      <c r="H149" s="18" t="s">
        <v>38</v>
      </c>
      <c r="I149" s="19">
        <v>0</v>
      </c>
      <c r="J149" s="19">
        <v>0</v>
      </c>
      <c r="K149">
        <v>532</v>
      </c>
      <c r="L149" s="21" t="str">
        <f t="shared" si="2"/>
        <v>1</v>
      </c>
    </row>
    <row r="150" spans="1:12" ht="14.4" x14ac:dyDescent="0.3">
      <c r="A150" s="24">
        <v>26110002800149</v>
      </c>
      <c r="B150" s="18" t="s">
        <v>2010</v>
      </c>
      <c r="C150" s="19">
        <v>1</v>
      </c>
      <c r="D150" s="19">
        <v>0</v>
      </c>
      <c r="E150" s="19">
        <v>1527</v>
      </c>
      <c r="F150" s="19">
        <v>261</v>
      </c>
      <c r="G150" s="20">
        <v>0.17092337917485301</v>
      </c>
      <c r="H150" s="18" t="s">
        <v>38</v>
      </c>
      <c r="I150" s="19">
        <v>1</v>
      </c>
      <c r="J150" s="19">
        <v>1</v>
      </c>
      <c r="K150">
        <v>880</v>
      </c>
      <c r="L150" s="21" t="str">
        <f t="shared" si="2"/>
        <v>1</v>
      </c>
    </row>
    <row r="151" spans="1:12" ht="14.4" x14ac:dyDescent="0.3">
      <c r="A151" s="24">
        <v>26110003600019</v>
      </c>
      <c r="B151" s="18" t="s">
        <v>2010</v>
      </c>
      <c r="C151" s="19">
        <v>1</v>
      </c>
      <c r="D151" s="19">
        <v>1</v>
      </c>
      <c r="E151" s="19">
        <v>1431</v>
      </c>
      <c r="F151" s="19">
        <v>1431</v>
      </c>
      <c r="G151" s="20">
        <v>1</v>
      </c>
      <c r="H151" s="18" t="s">
        <v>50</v>
      </c>
      <c r="I151" s="19">
        <v>0</v>
      </c>
      <c r="J151" s="19">
        <v>0</v>
      </c>
      <c r="K151">
        <v>320</v>
      </c>
      <c r="L151" s="21" t="str">
        <f t="shared" si="2"/>
        <v>1</v>
      </c>
    </row>
    <row r="152" spans="1:12" ht="14.4" x14ac:dyDescent="0.3">
      <c r="A152" s="24">
        <v>26110007700013</v>
      </c>
      <c r="B152" s="18" t="s">
        <v>2010</v>
      </c>
      <c r="C152" s="19">
        <v>1</v>
      </c>
      <c r="D152" s="19">
        <v>1</v>
      </c>
      <c r="E152" s="19">
        <v>1351</v>
      </c>
      <c r="F152" s="19">
        <v>1234</v>
      </c>
      <c r="G152" s="20">
        <v>0.91339748334566995</v>
      </c>
      <c r="H152" s="18" t="s">
        <v>71</v>
      </c>
      <c r="I152" s="19">
        <v>0</v>
      </c>
      <c r="J152" s="19">
        <v>0</v>
      </c>
      <c r="K152">
        <v>516</v>
      </c>
      <c r="L152" s="21" t="str">
        <f t="shared" si="2"/>
        <v>1</v>
      </c>
    </row>
    <row r="153" spans="1:12" ht="14.4" x14ac:dyDescent="0.3">
      <c r="A153" s="24">
        <v>26110008500016</v>
      </c>
      <c r="B153" s="18" t="s">
        <v>2010</v>
      </c>
      <c r="C153" s="19">
        <v>1</v>
      </c>
      <c r="D153" s="19">
        <v>1</v>
      </c>
      <c r="E153" s="19">
        <v>1385</v>
      </c>
      <c r="F153" s="19">
        <v>1308</v>
      </c>
      <c r="G153" s="20">
        <v>0.94440433212996411</v>
      </c>
      <c r="H153" s="18" t="s">
        <v>71</v>
      </c>
      <c r="I153" s="19">
        <v>1</v>
      </c>
      <c r="J153" s="19">
        <v>0</v>
      </c>
      <c r="K153">
        <v>645</v>
      </c>
      <c r="L153" s="21" t="str">
        <f t="shared" si="2"/>
        <v>1</v>
      </c>
    </row>
    <row r="154" spans="1:12" ht="14.4" x14ac:dyDescent="0.3">
      <c r="A154" s="24">
        <v>26110010100011</v>
      </c>
      <c r="B154" s="18" t="s">
        <v>2010</v>
      </c>
      <c r="C154" s="19">
        <v>1</v>
      </c>
      <c r="D154" s="19">
        <v>0</v>
      </c>
      <c r="E154" s="19">
        <v>5496</v>
      </c>
      <c r="F154" s="19">
        <v>2792</v>
      </c>
      <c r="G154" s="20">
        <v>0.50800582241630299</v>
      </c>
      <c r="H154" s="18" t="s">
        <v>57</v>
      </c>
      <c r="I154" s="19">
        <v>1</v>
      </c>
      <c r="J154" s="19">
        <v>0</v>
      </c>
      <c r="K154">
        <v>2110</v>
      </c>
      <c r="L154" s="21" t="str">
        <f t="shared" si="2"/>
        <v>1</v>
      </c>
    </row>
    <row r="155" spans="1:12" ht="14.4" x14ac:dyDescent="0.3">
      <c r="A155" s="24">
        <v>26110011900013</v>
      </c>
      <c r="B155" s="18" t="s">
        <v>2010</v>
      </c>
      <c r="C155" s="19">
        <v>1</v>
      </c>
      <c r="D155" s="19">
        <v>1</v>
      </c>
      <c r="E155" s="19">
        <v>911</v>
      </c>
      <c r="F155" s="19">
        <v>886</v>
      </c>
      <c r="G155" s="20">
        <v>0.97255762897914411</v>
      </c>
      <c r="H155" s="18" t="s">
        <v>71</v>
      </c>
      <c r="I155" s="19">
        <v>0</v>
      </c>
      <c r="J155" s="19">
        <v>0</v>
      </c>
      <c r="K155">
        <v>288</v>
      </c>
      <c r="L155" s="21" t="str">
        <f t="shared" si="2"/>
        <v>1</v>
      </c>
    </row>
    <row r="156" spans="1:12" ht="14.4" x14ac:dyDescent="0.3">
      <c r="A156" s="24">
        <v>26120011700123</v>
      </c>
      <c r="B156" s="18" t="s">
        <v>2010</v>
      </c>
      <c r="C156" s="19">
        <v>1</v>
      </c>
      <c r="D156" s="19">
        <v>1</v>
      </c>
      <c r="E156" s="19">
        <v>7770</v>
      </c>
      <c r="F156" s="19">
        <v>7036</v>
      </c>
      <c r="G156" s="20">
        <v>0.90553410553410607</v>
      </c>
      <c r="H156" s="18" t="s">
        <v>50</v>
      </c>
      <c r="I156" s="19">
        <v>1</v>
      </c>
      <c r="J156" s="19">
        <v>1</v>
      </c>
      <c r="K156">
        <v>3538</v>
      </c>
      <c r="L156" s="21" t="str">
        <f t="shared" si="2"/>
        <v>1</v>
      </c>
    </row>
    <row r="157" spans="1:12" ht="14.4" x14ac:dyDescent="0.3">
      <c r="A157" s="24">
        <v>26120012500019</v>
      </c>
      <c r="B157" s="18" t="s">
        <v>2010</v>
      </c>
      <c r="C157" s="19">
        <v>1</v>
      </c>
      <c r="D157" s="19">
        <v>0</v>
      </c>
      <c r="E157" s="19">
        <v>1144</v>
      </c>
      <c r="F157" s="19">
        <v>344</v>
      </c>
      <c r="G157" s="20">
        <v>0.30069930069930101</v>
      </c>
      <c r="H157" s="18" t="s">
        <v>50</v>
      </c>
      <c r="I157" s="19">
        <v>0</v>
      </c>
      <c r="J157" s="19">
        <v>0</v>
      </c>
      <c r="K157">
        <v>368</v>
      </c>
      <c r="L157" s="21" t="str">
        <f t="shared" si="2"/>
        <v>1</v>
      </c>
    </row>
    <row r="158" spans="1:12" ht="14.4" x14ac:dyDescent="0.3">
      <c r="A158" s="24">
        <v>26120013300013</v>
      </c>
      <c r="B158" s="18" t="s">
        <v>2010</v>
      </c>
      <c r="C158" s="19">
        <v>1</v>
      </c>
      <c r="D158" s="19">
        <v>0</v>
      </c>
      <c r="E158" s="19">
        <v>469</v>
      </c>
      <c r="F158" s="19">
        <v>324</v>
      </c>
      <c r="G158" s="20">
        <v>0.69083155650319805</v>
      </c>
      <c r="H158" s="18" t="s">
        <v>71</v>
      </c>
      <c r="I158" s="19">
        <v>0</v>
      </c>
      <c r="J158" s="19">
        <v>0</v>
      </c>
      <c r="K158">
        <v>176</v>
      </c>
      <c r="L158" s="21" t="str">
        <f t="shared" si="2"/>
        <v>1</v>
      </c>
    </row>
    <row r="159" spans="1:12" ht="14.4" x14ac:dyDescent="0.3">
      <c r="A159" s="24">
        <v>26120014100016</v>
      </c>
      <c r="B159" s="18" t="s">
        <v>2010</v>
      </c>
      <c r="C159" s="19">
        <v>1</v>
      </c>
      <c r="D159" s="19">
        <v>1</v>
      </c>
      <c r="E159" s="19">
        <v>4617</v>
      </c>
      <c r="F159" s="19">
        <v>4595</v>
      </c>
      <c r="G159" s="20">
        <v>0.99523500108295404</v>
      </c>
      <c r="H159" s="18" t="s">
        <v>50</v>
      </c>
      <c r="I159" s="19">
        <v>1</v>
      </c>
      <c r="J159" s="19">
        <v>0</v>
      </c>
      <c r="K159">
        <v>1814</v>
      </c>
      <c r="L159" s="21" t="str">
        <f t="shared" si="2"/>
        <v>1</v>
      </c>
    </row>
    <row r="160" spans="1:12" ht="14.4" x14ac:dyDescent="0.3">
      <c r="A160" s="24">
        <v>26120015800010</v>
      </c>
      <c r="B160" s="18" t="s">
        <v>2010</v>
      </c>
      <c r="C160" s="19">
        <v>1</v>
      </c>
      <c r="D160" s="19">
        <v>0</v>
      </c>
      <c r="E160" s="19">
        <v>2042</v>
      </c>
      <c r="F160" s="19">
        <v>495</v>
      </c>
      <c r="G160" s="20">
        <v>0.24240940254652302</v>
      </c>
      <c r="H160" s="18" t="s">
        <v>50</v>
      </c>
      <c r="I160" s="19">
        <v>1</v>
      </c>
      <c r="J160" s="19">
        <v>0</v>
      </c>
      <c r="K160">
        <v>1022</v>
      </c>
      <c r="L160" s="21" t="str">
        <f t="shared" si="2"/>
        <v>1</v>
      </c>
    </row>
    <row r="161" spans="1:12" ht="14.4" x14ac:dyDescent="0.3">
      <c r="A161" s="24">
        <v>26120019000013</v>
      </c>
      <c r="B161" s="18" t="s">
        <v>2010</v>
      </c>
      <c r="C161" s="19">
        <v>1</v>
      </c>
      <c r="D161" s="19">
        <v>1</v>
      </c>
      <c r="E161" s="19">
        <v>1669</v>
      </c>
      <c r="F161" s="19">
        <v>410</v>
      </c>
      <c r="G161" s="20">
        <v>0.24565608148592</v>
      </c>
      <c r="H161" s="18" t="s">
        <v>50</v>
      </c>
      <c r="I161" s="19">
        <v>1</v>
      </c>
      <c r="J161" s="19">
        <v>0</v>
      </c>
      <c r="K161">
        <v>997</v>
      </c>
      <c r="L161" s="21" t="str">
        <f t="shared" si="2"/>
        <v>1</v>
      </c>
    </row>
    <row r="162" spans="1:12" ht="14.4" x14ac:dyDescent="0.3">
      <c r="A162" s="24">
        <v>26120020800013</v>
      </c>
      <c r="B162" s="18" t="s">
        <v>2010</v>
      </c>
      <c r="C162" s="19">
        <v>1</v>
      </c>
      <c r="D162" s="19">
        <v>1</v>
      </c>
      <c r="E162" s="19">
        <v>4105</v>
      </c>
      <c r="F162" s="19">
        <v>4101</v>
      </c>
      <c r="G162" s="20">
        <v>0.99902557856272811</v>
      </c>
      <c r="H162" s="18" t="s">
        <v>50</v>
      </c>
      <c r="I162" s="19">
        <v>1</v>
      </c>
      <c r="J162" s="19">
        <v>0</v>
      </c>
      <c r="K162">
        <v>1548</v>
      </c>
      <c r="L162" s="21" t="str">
        <f t="shared" si="2"/>
        <v>1</v>
      </c>
    </row>
    <row r="163" spans="1:12" ht="14.4" x14ac:dyDescent="0.3">
      <c r="A163" s="24">
        <v>26120648600019</v>
      </c>
      <c r="B163" s="18" t="s">
        <v>2010</v>
      </c>
      <c r="C163" s="19">
        <v>1</v>
      </c>
      <c r="D163" s="19">
        <v>0</v>
      </c>
      <c r="E163" s="19">
        <v>889</v>
      </c>
      <c r="F163" s="19">
        <v>266</v>
      </c>
      <c r="G163" s="20">
        <v>0.29921259842519704</v>
      </c>
      <c r="H163" s="18" t="s">
        <v>50</v>
      </c>
      <c r="I163" s="19">
        <v>0</v>
      </c>
      <c r="J163" s="19">
        <v>0</v>
      </c>
      <c r="K163">
        <v>436</v>
      </c>
      <c r="L163" s="21" t="str">
        <f t="shared" si="2"/>
        <v>1</v>
      </c>
    </row>
    <row r="164" spans="1:12" ht="14.4" x14ac:dyDescent="0.3">
      <c r="A164" s="24">
        <v>26130001600043</v>
      </c>
      <c r="B164" s="18" t="s">
        <v>2010</v>
      </c>
      <c r="C164" s="19">
        <v>1</v>
      </c>
      <c r="D164" s="19">
        <v>1</v>
      </c>
      <c r="E164" s="19">
        <v>1980</v>
      </c>
      <c r="F164" s="19">
        <v>1801</v>
      </c>
      <c r="G164" s="20">
        <v>0.90959595959595996</v>
      </c>
      <c r="H164" s="18" t="s">
        <v>50</v>
      </c>
      <c r="I164" s="19">
        <v>1</v>
      </c>
      <c r="J164" s="19">
        <v>0</v>
      </c>
      <c r="K164">
        <v>622</v>
      </c>
      <c r="L164" s="21" t="str">
        <f t="shared" si="2"/>
        <v>1</v>
      </c>
    </row>
    <row r="165" spans="1:12" ht="14.4" x14ac:dyDescent="0.3">
      <c r="A165" s="24">
        <v>26130002400013</v>
      </c>
      <c r="B165" s="18" t="s">
        <v>2010</v>
      </c>
      <c r="C165" s="19">
        <v>1</v>
      </c>
      <c r="D165" s="19">
        <v>1</v>
      </c>
      <c r="E165" s="19">
        <v>4319</v>
      </c>
      <c r="F165" s="19">
        <v>2805</v>
      </c>
      <c r="G165" s="20">
        <v>0.64945589256772407</v>
      </c>
      <c r="H165" s="18" t="s">
        <v>50</v>
      </c>
      <c r="I165" s="19">
        <v>1</v>
      </c>
      <c r="J165" s="19">
        <v>0</v>
      </c>
      <c r="K165">
        <v>1327</v>
      </c>
      <c r="L165" s="21" t="str">
        <f t="shared" si="2"/>
        <v>1</v>
      </c>
    </row>
    <row r="166" spans="1:12" ht="14.4" x14ac:dyDescent="0.3">
      <c r="A166" s="24">
        <v>26130004000019</v>
      </c>
      <c r="B166" s="18" t="s">
        <v>2010</v>
      </c>
      <c r="C166" s="19">
        <v>1</v>
      </c>
      <c r="D166" s="19">
        <v>1</v>
      </c>
      <c r="E166" s="19">
        <v>2195</v>
      </c>
      <c r="F166" s="19">
        <v>801</v>
      </c>
      <c r="G166" s="20">
        <v>0.36492027334851901</v>
      </c>
      <c r="H166" s="18" t="s">
        <v>50</v>
      </c>
      <c r="I166" s="19">
        <v>1</v>
      </c>
      <c r="J166" s="19">
        <v>0</v>
      </c>
      <c r="K166">
        <v>632</v>
      </c>
      <c r="L166" s="21" t="str">
        <f t="shared" si="2"/>
        <v>1</v>
      </c>
    </row>
    <row r="167" spans="1:12" ht="14.4" x14ac:dyDescent="0.3">
      <c r="A167" s="24">
        <v>26130005700013</v>
      </c>
      <c r="B167" s="18" t="s">
        <v>2010</v>
      </c>
      <c r="C167" s="19">
        <v>1</v>
      </c>
      <c r="D167" s="19">
        <v>1</v>
      </c>
      <c r="E167" s="19">
        <v>2784</v>
      </c>
      <c r="F167" s="19">
        <v>2253</v>
      </c>
      <c r="G167" s="20">
        <v>0.80926724137931005</v>
      </c>
      <c r="H167" s="18" t="s">
        <v>50</v>
      </c>
      <c r="I167" s="19">
        <v>1</v>
      </c>
      <c r="J167" s="19">
        <v>0</v>
      </c>
      <c r="K167">
        <v>1189</v>
      </c>
      <c r="L167" s="21" t="str">
        <f t="shared" si="2"/>
        <v>1</v>
      </c>
    </row>
    <row r="168" spans="1:12" ht="14.4" x14ac:dyDescent="0.3">
      <c r="A168" s="24">
        <v>26130006500016</v>
      </c>
      <c r="B168" s="18" t="s">
        <v>2010</v>
      </c>
      <c r="C168" s="19">
        <v>1</v>
      </c>
      <c r="D168" s="19">
        <v>1</v>
      </c>
      <c r="E168" s="19">
        <v>2378</v>
      </c>
      <c r="F168" s="19">
        <v>2376</v>
      </c>
      <c r="G168" s="20">
        <v>0.99915895710681213</v>
      </c>
      <c r="H168" s="18" t="s">
        <v>50</v>
      </c>
      <c r="I168" s="19">
        <v>1</v>
      </c>
      <c r="J168" s="19">
        <v>0</v>
      </c>
      <c r="K168">
        <v>685</v>
      </c>
      <c r="L168" s="21" t="str">
        <f t="shared" si="2"/>
        <v>1</v>
      </c>
    </row>
    <row r="169" spans="1:12" ht="14.4" x14ac:dyDescent="0.3">
      <c r="A169" s="24">
        <v>26130007300010</v>
      </c>
      <c r="B169" s="18" t="s">
        <v>2010</v>
      </c>
      <c r="C169" s="19">
        <v>1</v>
      </c>
      <c r="D169" s="19">
        <v>1</v>
      </c>
      <c r="E169" s="19">
        <v>3033</v>
      </c>
      <c r="F169" s="19">
        <v>916</v>
      </c>
      <c r="G169" s="20">
        <v>0.30201121002307901</v>
      </c>
      <c r="H169" s="18" t="s">
        <v>57</v>
      </c>
      <c r="I169" s="19">
        <v>1</v>
      </c>
      <c r="J169" s="19">
        <v>0</v>
      </c>
      <c r="K169">
        <v>1115</v>
      </c>
      <c r="L169" s="21" t="str">
        <f t="shared" si="2"/>
        <v>1</v>
      </c>
    </row>
    <row r="170" spans="1:12" ht="14.4" x14ac:dyDescent="0.3">
      <c r="A170" s="24">
        <v>26130008100484</v>
      </c>
      <c r="B170" s="18" t="s">
        <v>2010</v>
      </c>
      <c r="C170" s="19">
        <v>1</v>
      </c>
      <c r="D170" s="19">
        <v>1</v>
      </c>
      <c r="E170" s="19">
        <v>52443</v>
      </c>
      <c r="F170" s="19">
        <v>47985</v>
      </c>
      <c r="G170" s="20">
        <v>0.91499342142897999</v>
      </c>
      <c r="H170" s="18" t="s">
        <v>50</v>
      </c>
      <c r="I170" s="19">
        <v>1</v>
      </c>
      <c r="J170" s="19">
        <v>1</v>
      </c>
      <c r="K170">
        <v>28331</v>
      </c>
      <c r="L170" s="21" t="str">
        <f t="shared" si="2"/>
        <v>1</v>
      </c>
    </row>
    <row r="171" spans="1:12" ht="14.4" x14ac:dyDescent="0.3">
      <c r="A171" s="24">
        <v>26130011500019</v>
      </c>
      <c r="B171" s="18" t="s">
        <v>2010</v>
      </c>
      <c r="C171" s="19">
        <v>1</v>
      </c>
      <c r="D171" s="19">
        <v>1</v>
      </c>
      <c r="E171" s="19">
        <v>4241</v>
      </c>
      <c r="F171" s="19">
        <v>4237</v>
      </c>
      <c r="G171" s="20">
        <v>0.99905682622023106</v>
      </c>
      <c r="H171" s="18" t="s">
        <v>50</v>
      </c>
      <c r="I171" s="19">
        <v>1</v>
      </c>
      <c r="J171" s="19">
        <v>0</v>
      </c>
      <c r="K171">
        <v>1509</v>
      </c>
      <c r="L171" s="21" t="str">
        <f t="shared" si="2"/>
        <v>1</v>
      </c>
    </row>
    <row r="172" spans="1:12" ht="14.4" x14ac:dyDescent="0.3">
      <c r="A172" s="24">
        <v>26130019800015</v>
      </c>
      <c r="B172" s="18" t="s">
        <v>2010</v>
      </c>
      <c r="C172" s="19">
        <v>1</v>
      </c>
      <c r="D172" s="19">
        <v>0</v>
      </c>
      <c r="E172" s="19">
        <v>6096</v>
      </c>
      <c r="F172" s="19">
        <v>37</v>
      </c>
      <c r="G172" s="20">
        <v>6.0695538057742807E-3</v>
      </c>
      <c r="H172" s="18" t="s">
        <v>2011</v>
      </c>
      <c r="I172" s="19">
        <v>1</v>
      </c>
      <c r="J172" s="19">
        <v>0</v>
      </c>
      <c r="K172">
        <v>2301</v>
      </c>
      <c r="L172" s="21" t="str">
        <f t="shared" si="2"/>
        <v>0</v>
      </c>
    </row>
    <row r="173" spans="1:12" ht="14.4" x14ac:dyDescent="0.3">
      <c r="A173" s="24">
        <v>26130020600016</v>
      </c>
      <c r="B173" s="18" t="s">
        <v>2010</v>
      </c>
      <c r="C173" s="19">
        <v>1</v>
      </c>
      <c r="D173" s="19">
        <v>1</v>
      </c>
      <c r="E173" s="19">
        <v>3714</v>
      </c>
      <c r="F173" s="19">
        <v>3677</v>
      </c>
      <c r="G173" s="20">
        <v>0.9900376952073241</v>
      </c>
      <c r="H173" s="18" t="s">
        <v>57</v>
      </c>
      <c r="I173" s="19">
        <v>1</v>
      </c>
      <c r="J173" s="19">
        <v>0</v>
      </c>
      <c r="K173">
        <v>2053</v>
      </c>
      <c r="L173" s="21" t="str">
        <f t="shared" si="2"/>
        <v>1</v>
      </c>
    </row>
    <row r="174" spans="1:12" ht="14.4" x14ac:dyDescent="0.3">
      <c r="A174" s="24">
        <v>26130022200013</v>
      </c>
      <c r="B174" s="18" t="s">
        <v>2010</v>
      </c>
      <c r="C174" s="19">
        <v>1</v>
      </c>
      <c r="D174" s="19">
        <v>1</v>
      </c>
      <c r="E174" s="19">
        <v>5565</v>
      </c>
      <c r="F174" s="19">
        <v>5094</v>
      </c>
      <c r="G174" s="20">
        <v>0.91536388140161706</v>
      </c>
      <c r="H174" s="18" t="s">
        <v>50</v>
      </c>
      <c r="I174" s="19">
        <v>1</v>
      </c>
      <c r="J174" s="19">
        <v>0</v>
      </c>
      <c r="K174">
        <v>2647</v>
      </c>
      <c r="L174" s="21" t="str">
        <f t="shared" si="2"/>
        <v>1</v>
      </c>
    </row>
    <row r="175" spans="1:12" ht="14.4" x14ac:dyDescent="0.3">
      <c r="A175" s="24">
        <v>26140091500011</v>
      </c>
      <c r="B175" s="18" t="s">
        <v>2010</v>
      </c>
      <c r="C175" s="19">
        <v>1</v>
      </c>
      <c r="D175" s="19">
        <v>1</v>
      </c>
      <c r="E175" s="19">
        <v>4527</v>
      </c>
      <c r="F175" s="19">
        <v>4527</v>
      </c>
      <c r="G175" s="20">
        <v>1</v>
      </c>
      <c r="H175" s="18" t="s">
        <v>50</v>
      </c>
      <c r="I175" s="19">
        <v>1</v>
      </c>
      <c r="J175" s="19">
        <v>0</v>
      </c>
      <c r="K175">
        <v>2270</v>
      </c>
      <c r="L175" s="21" t="str">
        <f t="shared" si="2"/>
        <v>1</v>
      </c>
    </row>
    <row r="176" spans="1:12" ht="14.4" x14ac:dyDescent="0.3">
      <c r="A176" s="24">
        <v>26140092300015</v>
      </c>
      <c r="B176" s="18" t="s">
        <v>2010</v>
      </c>
      <c r="C176" s="19">
        <v>1</v>
      </c>
      <c r="D176" s="19">
        <v>1</v>
      </c>
      <c r="E176" s="19">
        <v>6025</v>
      </c>
      <c r="F176" s="19">
        <v>2779</v>
      </c>
      <c r="G176" s="20">
        <v>0.46124481327800804</v>
      </c>
      <c r="H176" s="18" t="s">
        <v>50</v>
      </c>
      <c r="I176" s="19">
        <v>1</v>
      </c>
      <c r="J176" s="19">
        <v>0</v>
      </c>
      <c r="K176">
        <v>2155</v>
      </c>
      <c r="L176" s="21" t="str">
        <f t="shared" si="2"/>
        <v>1</v>
      </c>
    </row>
    <row r="177" spans="1:12" ht="14.4" x14ac:dyDescent="0.3">
      <c r="A177" s="24">
        <v>26140093100018</v>
      </c>
      <c r="B177" s="18" t="s">
        <v>2010</v>
      </c>
      <c r="C177" s="19">
        <v>1</v>
      </c>
      <c r="D177" s="19">
        <v>0</v>
      </c>
      <c r="E177" s="19">
        <v>15689</v>
      </c>
      <c r="F177" s="19">
        <v>6094</v>
      </c>
      <c r="G177" s="20">
        <v>0.38842501115431205</v>
      </c>
      <c r="H177" s="18" t="s">
        <v>2011</v>
      </c>
      <c r="I177" s="19">
        <v>1</v>
      </c>
      <c r="J177" s="19">
        <v>1</v>
      </c>
      <c r="K177">
        <v>7705</v>
      </c>
      <c r="L177" s="21" t="str">
        <f t="shared" si="2"/>
        <v>1</v>
      </c>
    </row>
    <row r="178" spans="1:12" ht="14.4" x14ac:dyDescent="0.3">
      <c r="A178" s="24">
        <v>26140095600015</v>
      </c>
      <c r="B178" s="18" t="s">
        <v>2010</v>
      </c>
      <c r="C178" s="19">
        <v>1</v>
      </c>
      <c r="D178" s="19">
        <v>0</v>
      </c>
      <c r="E178" s="19">
        <v>1667</v>
      </c>
      <c r="F178" s="19">
        <v>395</v>
      </c>
      <c r="G178" s="20">
        <v>0.23695260947810401</v>
      </c>
      <c r="H178" s="18" t="s">
        <v>50</v>
      </c>
      <c r="I178" s="19">
        <v>0</v>
      </c>
      <c r="J178" s="19">
        <v>0</v>
      </c>
      <c r="K178">
        <v>617</v>
      </c>
      <c r="L178" s="21" t="str">
        <f t="shared" si="2"/>
        <v>1</v>
      </c>
    </row>
    <row r="179" spans="1:12" ht="14.4" x14ac:dyDescent="0.3">
      <c r="A179" s="24">
        <v>26140097200012</v>
      </c>
      <c r="B179" s="18" t="s">
        <v>2010</v>
      </c>
      <c r="C179" s="19">
        <v>1</v>
      </c>
      <c r="D179" s="19">
        <v>1</v>
      </c>
      <c r="E179" s="19">
        <v>3171</v>
      </c>
      <c r="F179" s="19">
        <v>3163</v>
      </c>
      <c r="G179" s="20">
        <v>0.99747713654998404</v>
      </c>
      <c r="H179" s="18" t="s">
        <v>50</v>
      </c>
      <c r="I179" s="19">
        <v>1</v>
      </c>
      <c r="J179" s="19">
        <v>0</v>
      </c>
      <c r="K179">
        <v>368</v>
      </c>
      <c r="L179" s="21" t="str">
        <f t="shared" si="2"/>
        <v>1</v>
      </c>
    </row>
    <row r="180" spans="1:12" ht="14.4" x14ac:dyDescent="0.3">
      <c r="A180" s="24">
        <v>26140100400013</v>
      </c>
      <c r="B180" s="18" t="s">
        <v>2010</v>
      </c>
      <c r="C180" s="19">
        <v>1</v>
      </c>
      <c r="D180" s="19">
        <v>1</v>
      </c>
      <c r="E180" s="19">
        <v>3355</v>
      </c>
      <c r="F180" s="19">
        <v>3348</v>
      </c>
      <c r="G180" s="20">
        <v>0.99791356184798807</v>
      </c>
      <c r="H180" s="18" t="s">
        <v>50</v>
      </c>
      <c r="I180" s="19">
        <v>1</v>
      </c>
      <c r="J180" s="19">
        <v>0</v>
      </c>
      <c r="K180">
        <v>1426</v>
      </c>
      <c r="L180" s="21" t="str">
        <f t="shared" si="2"/>
        <v>1</v>
      </c>
    </row>
    <row r="181" spans="1:12" ht="14.4" x14ac:dyDescent="0.3">
      <c r="A181" s="24">
        <v>26140127700015</v>
      </c>
      <c r="B181" s="18" t="s">
        <v>2010</v>
      </c>
      <c r="C181" s="19">
        <v>1</v>
      </c>
      <c r="D181" s="19">
        <v>1</v>
      </c>
      <c r="E181" s="19">
        <v>2891</v>
      </c>
      <c r="F181" s="19">
        <v>2890</v>
      </c>
      <c r="G181" s="20">
        <v>0.99965409892770707</v>
      </c>
      <c r="H181" s="18" t="s">
        <v>50</v>
      </c>
      <c r="I181" s="19">
        <v>1</v>
      </c>
      <c r="J181" s="19">
        <v>0</v>
      </c>
      <c r="K181">
        <v>604</v>
      </c>
      <c r="L181" s="21" t="str">
        <f t="shared" si="2"/>
        <v>1</v>
      </c>
    </row>
    <row r="182" spans="1:12" ht="14.4" x14ac:dyDescent="0.3">
      <c r="A182" s="24">
        <v>26150005200012</v>
      </c>
      <c r="B182" s="18" t="s">
        <v>2010</v>
      </c>
      <c r="C182" s="19">
        <v>1</v>
      </c>
      <c r="D182" s="19">
        <v>0</v>
      </c>
      <c r="E182" s="19">
        <v>2590</v>
      </c>
      <c r="F182" s="19">
        <v>0</v>
      </c>
      <c r="G182" s="20">
        <v>0</v>
      </c>
      <c r="H182" s="18" t="s">
        <v>2011</v>
      </c>
      <c r="I182" s="19">
        <v>0</v>
      </c>
      <c r="J182" s="19">
        <v>0</v>
      </c>
      <c r="K182">
        <v>651</v>
      </c>
      <c r="L182" s="21" t="str">
        <f t="shared" si="2"/>
        <v>0</v>
      </c>
    </row>
    <row r="183" spans="1:12" ht="14.4" x14ac:dyDescent="0.3">
      <c r="A183" s="24">
        <v>26150007800017</v>
      </c>
      <c r="B183" s="18" t="s">
        <v>2010</v>
      </c>
      <c r="C183" s="19">
        <v>1</v>
      </c>
      <c r="D183" s="19">
        <v>0</v>
      </c>
      <c r="E183" s="19">
        <v>840</v>
      </c>
      <c r="F183" s="19">
        <v>691</v>
      </c>
      <c r="G183" s="20">
        <v>0.82261904761904703</v>
      </c>
      <c r="H183" s="18" t="s">
        <v>65</v>
      </c>
      <c r="I183" s="19">
        <v>0</v>
      </c>
      <c r="J183" s="19">
        <v>0</v>
      </c>
      <c r="K183">
        <v>492</v>
      </c>
      <c r="L183" s="21" t="str">
        <f t="shared" si="2"/>
        <v>1</v>
      </c>
    </row>
    <row r="184" spans="1:12" ht="14.4" x14ac:dyDescent="0.3">
      <c r="A184" s="24">
        <v>26150013600013</v>
      </c>
      <c r="B184" s="18" t="s">
        <v>2010</v>
      </c>
      <c r="C184" s="19">
        <v>1</v>
      </c>
      <c r="D184" s="19">
        <v>0</v>
      </c>
      <c r="E184" s="19">
        <v>2066</v>
      </c>
      <c r="F184" s="19">
        <v>0</v>
      </c>
      <c r="G184" s="20">
        <v>0</v>
      </c>
      <c r="H184" s="18" t="s">
        <v>38</v>
      </c>
      <c r="I184" s="19">
        <v>1</v>
      </c>
      <c r="J184" s="19">
        <v>0</v>
      </c>
      <c r="K184">
        <v>906</v>
      </c>
      <c r="L184" s="21" t="str">
        <f t="shared" si="2"/>
        <v>0</v>
      </c>
    </row>
    <row r="185" spans="1:12" ht="14.4" x14ac:dyDescent="0.3">
      <c r="A185" s="24">
        <v>26150016900014</v>
      </c>
      <c r="B185" s="18" t="s">
        <v>2010</v>
      </c>
      <c r="C185" s="19">
        <v>1</v>
      </c>
      <c r="D185" s="19">
        <v>0</v>
      </c>
      <c r="E185" s="19">
        <v>237</v>
      </c>
      <c r="F185" s="19">
        <v>0</v>
      </c>
      <c r="G185" s="20">
        <v>0</v>
      </c>
      <c r="H185" s="18" t="s">
        <v>38</v>
      </c>
      <c r="I185" s="19">
        <v>0</v>
      </c>
      <c r="J185" s="19">
        <v>0</v>
      </c>
      <c r="K185">
        <v>188</v>
      </c>
      <c r="L185" s="21" t="str">
        <f t="shared" si="2"/>
        <v>0</v>
      </c>
    </row>
    <row r="186" spans="1:12" ht="14.4" x14ac:dyDescent="0.3">
      <c r="A186" s="24">
        <v>26150283500018</v>
      </c>
      <c r="B186" s="18" t="s">
        <v>2010</v>
      </c>
      <c r="C186" s="19">
        <v>1</v>
      </c>
      <c r="D186" s="19">
        <v>1</v>
      </c>
      <c r="E186" s="19">
        <v>442</v>
      </c>
      <c r="F186" s="19">
        <v>423</v>
      </c>
      <c r="G186" s="20">
        <v>0.95701357466063308</v>
      </c>
      <c r="H186" s="18" t="s">
        <v>65</v>
      </c>
      <c r="I186" s="19">
        <v>0</v>
      </c>
      <c r="J186" s="19">
        <v>0</v>
      </c>
      <c r="K186">
        <v>307</v>
      </c>
      <c r="L186" s="21" t="str">
        <f t="shared" si="2"/>
        <v>1</v>
      </c>
    </row>
    <row r="187" spans="1:12" ht="14.4" x14ac:dyDescent="0.3">
      <c r="A187" s="24">
        <v>26150284300012</v>
      </c>
      <c r="B187" s="18" t="s">
        <v>2010</v>
      </c>
      <c r="C187" s="19">
        <v>1</v>
      </c>
      <c r="D187" s="19">
        <v>0</v>
      </c>
      <c r="E187" s="19">
        <v>7139</v>
      </c>
      <c r="F187" s="19">
        <v>0</v>
      </c>
      <c r="G187" s="20">
        <v>0</v>
      </c>
      <c r="H187" s="18" t="s">
        <v>2011</v>
      </c>
      <c r="I187" s="19">
        <v>1</v>
      </c>
      <c r="J187" s="19">
        <v>1</v>
      </c>
      <c r="K187">
        <v>2779</v>
      </c>
      <c r="L187" s="21" t="str">
        <f t="shared" si="2"/>
        <v>0</v>
      </c>
    </row>
    <row r="188" spans="1:12" ht="14.4" x14ac:dyDescent="0.3">
      <c r="A188" s="24">
        <v>26160018300014</v>
      </c>
      <c r="B188" s="18" t="s">
        <v>2010</v>
      </c>
      <c r="C188" s="19">
        <v>1</v>
      </c>
      <c r="D188" s="19">
        <v>1</v>
      </c>
      <c r="E188" s="19">
        <v>649</v>
      </c>
      <c r="F188" s="19">
        <v>53</v>
      </c>
      <c r="G188" s="20">
        <v>8.1664098613251093E-2</v>
      </c>
      <c r="H188" s="18" t="s">
        <v>2011</v>
      </c>
      <c r="I188" s="19">
        <v>0</v>
      </c>
      <c r="J188" s="19">
        <v>0</v>
      </c>
      <c r="K188">
        <v>348</v>
      </c>
      <c r="L188" s="21" t="str">
        <f t="shared" si="2"/>
        <v>1</v>
      </c>
    </row>
    <row r="189" spans="1:12" ht="14.4" x14ac:dyDescent="0.3">
      <c r="A189" s="24">
        <v>26160022500062</v>
      </c>
      <c r="B189" s="18" t="s">
        <v>2010</v>
      </c>
      <c r="C189" s="19">
        <v>1</v>
      </c>
      <c r="D189" s="19">
        <v>1</v>
      </c>
      <c r="E189" s="19">
        <v>2206</v>
      </c>
      <c r="F189" s="19">
        <v>167</v>
      </c>
      <c r="G189" s="20">
        <v>7.5702629193109702E-2</v>
      </c>
      <c r="H189" s="18" t="s">
        <v>65</v>
      </c>
      <c r="I189" s="19">
        <v>0</v>
      </c>
      <c r="J189" s="19">
        <v>0</v>
      </c>
      <c r="K189">
        <v>703</v>
      </c>
      <c r="L189" s="21" t="str">
        <f t="shared" si="2"/>
        <v>1</v>
      </c>
    </row>
    <row r="190" spans="1:12" ht="14.4" x14ac:dyDescent="0.3">
      <c r="A190" s="24">
        <v>26160026600017</v>
      </c>
      <c r="B190" s="18" t="s">
        <v>2010</v>
      </c>
      <c r="C190" s="19">
        <v>1</v>
      </c>
      <c r="D190" s="19">
        <v>0</v>
      </c>
      <c r="E190" s="19">
        <v>2294</v>
      </c>
      <c r="F190" s="19">
        <v>2294</v>
      </c>
      <c r="G190" s="20">
        <v>1</v>
      </c>
      <c r="H190" s="18" t="s">
        <v>65</v>
      </c>
      <c r="I190" s="19">
        <v>1</v>
      </c>
      <c r="J190" s="19">
        <v>0</v>
      </c>
      <c r="K190">
        <v>734</v>
      </c>
      <c r="L190" s="21" t="str">
        <f t="shared" si="2"/>
        <v>1</v>
      </c>
    </row>
    <row r="191" spans="1:12" ht="14.4" x14ac:dyDescent="0.3">
      <c r="A191" s="24">
        <v>26160028200014</v>
      </c>
      <c r="B191" s="18" t="s">
        <v>2010</v>
      </c>
      <c r="C191" s="19">
        <v>1</v>
      </c>
      <c r="D191" s="19">
        <v>0</v>
      </c>
      <c r="E191" s="19">
        <v>1790</v>
      </c>
      <c r="F191" s="19">
        <v>1788</v>
      </c>
      <c r="G191" s="20">
        <v>0.99888268156424609</v>
      </c>
      <c r="H191" s="18" t="s">
        <v>65</v>
      </c>
      <c r="I191" s="19">
        <v>0</v>
      </c>
      <c r="J191" s="19">
        <v>0</v>
      </c>
      <c r="K191">
        <v>816</v>
      </c>
      <c r="L191" s="21" t="str">
        <f t="shared" si="2"/>
        <v>1</v>
      </c>
    </row>
    <row r="192" spans="1:12" ht="14.4" x14ac:dyDescent="0.3">
      <c r="A192" s="24">
        <v>26160032400014</v>
      </c>
      <c r="B192" s="18" t="s">
        <v>2010</v>
      </c>
      <c r="C192" s="19">
        <v>1</v>
      </c>
      <c r="D192" s="19">
        <v>1</v>
      </c>
      <c r="E192" s="19">
        <v>3021</v>
      </c>
      <c r="F192" s="19">
        <v>2413</v>
      </c>
      <c r="G192" s="20">
        <v>0.79874213836478003</v>
      </c>
      <c r="H192" s="18" t="s">
        <v>2011</v>
      </c>
      <c r="I192" s="19">
        <v>1</v>
      </c>
      <c r="J192" s="19">
        <v>0</v>
      </c>
      <c r="K192">
        <v>999</v>
      </c>
      <c r="L192" s="21" t="str">
        <f t="shared" si="2"/>
        <v>1</v>
      </c>
    </row>
    <row r="193" spans="1:12" ht="14.4" x14ac:dyDescent="0.3">
      <c r="A193" s="24">
        <v>26160034000010</v>
      </c>
      <c r="B193" s="18" t="s">
        <v>2010</v>
      </c>
      <c r="C193" s="19">
        <v>1</v>
      </c>
      <c r="D193" s="19">
        <v>1</v>
      </c>
      <c r="E193" s="19">
        <v>7288</v>
      </c>
      <c r="F193" s="19">
        <v>3575</v>
      </c>
      <c r="G193" s="20">
        <v>0.49053238199780502</v>
      </c>
      <c r="H193" s="18" t="s">
        <v>50</v>
      </c>
      <c r="I193" s="19">
        <v>1</v>
      </c>
      <c r="J193" s="19">
        <v>1</v>
      </c>
      <c r="K193">
        <v>3457</v>
      </c>
      <c r="L193" s="21" t="str">
        <f t="shared" si="2"/>
        <v>1</v>
      </c>
    </row>
    <row r="194" spans="1:12" ht="14.4" x14ac:dyDescent="0.3">
      <c r="A194" s="24">
        <v>26161071100010</v>
      </c>
      <c r="B194" s="18" t="s">
        <v>2010</v>
      </c>
      <c r="C194" s="19">
        <v>1</v>
      </c>
      <c r="D194" s="19">
        <v>0</v>
      </c>
      <c r="E194" s="19">
        <v>2770</v>
      </c>
      <c r="F194" s="19">
        <v>0</v>
      </c>
      <c r="G194" s="20">
        <v>0</v>
      </c>
      <c r="H194" s="18" t="s">
        <v>2011</v>
      </c>
      <c r="I194" s="19">
        <v>1</v>
      </c>
      <c r="J194" s="19">
        <v>0</v>
      </c>
      <c r="K194">
        <v>741</v>
      </c>
      <c r="L194" s="21" t="str">
        <f t="shared" ref="L194:L257" si="3">IF(G194&lt;0.01,"0","1")</f>
        <v>0</v>
      </c>
    </row>
    <row r="195" spans="1:12" ht="14.4" x14ac:dyDescent="0.3">
      <c r="A195" s="24">
        <v>26170002500339</v>
      </c>
      <c r="B195" s="18" t="s">
        <v>2010</v>
      </c>
      <c r="C195" s="19">
        <v>1</v>
      </c>
      <c r="D195" s="19">
        <v>0</v>
      </c>
      <c r="E195" s="19">
        <v>8543</v>
      </c>
      <c r="F195" s="19">
        <v>0</v>
      </c>
      <c r="G195" s="20">
        <v>0</v>
      </c>
      <c r="H195" s="18" t="s">
        <v>2011</v>
      </c>
      <c r="I195" s="19">
        <v>1</v>
      </c>
      <c r="J195" s="19">
        <v>1</v>
      </c>
      <c r="K195">
        <v>5119</v>
      </c>
      <c r="L195" s="21" t="str">
        <f t="shared" si="3"/>
        <v>0</v>
      </c>
    </row>
    <row r="196" spans="1:12" ht="14.4" x14ac:dyDescent="0.3">
      <c r="A196" s="24">
        <v>26170026400011</v>
      </c>
      <c r="B196" s="18" t="s">
        <v>2010</v>
      </c>
      <c r="C196" s="19">
        <v>1</v>
      </c>
      <c r="D196" s="19">
        <v>1</v>
      </c>
      <c r="E196" s="19">
        <v>1558</v>
      </c>
      <c r="F196" s="19">
        <v>1284</v>
      </c>
      <c r="G196" s="20">
        <v>0.82413350449293998</v>
      </c>
      <c r="H196" s="18" t="s">
        <v>50</v>
      </c>
      <c r="I196" s="19">
        <v>0</v>
      </c>
      <c r="J196" s="19">
        <v>0</v>
      </c>
      <c r="K196">
        <v>671</v>
      </c>
      <c r="L196" s="21" t="str">
        <f t="shared" si="3"/>
        <v>1</v>
      </c>
    </row>
    <row r="197" spans="1:12" ht="14.4" x14ac:dyDescent="0.3">
      <c r="A197" s="24">
        <v>26170027200014</v>
      </c>
      <c r="B197" s="18" t="s">
        <v>2010</v>
      </c>
      <c r="C197" s="19">
        <v>1</v>
      </c>
      <c r="D197" s="19">
        <v>1</v>
      </c>
      <c r="E197" s="19">
        <v>5454</v>
      </c>
      <c r="F197" s="19">
        <v>4800</v>
      </c>
      <c r="G197" s="20">
        <v>0.88008800880088001</v>
      </c>
      <c r="H197" s="18" t="s">
        <v>50</v>
      </c>
      <c r="I197" s="19">
        <v>1</v>
      </c>
      <c r="J197" s="19">
        <v>0</v>
      </c>
      <c r="K197">
        <v>2284</v>
      </c>
      <c r="L197" s="21" t="str">
        <f t="shared" si="3"/>
        <v>1</v>
      </c>
    </row>
    <row r="198" spans="1:12" ht="14.4" x14ac:dyDescent="0.3">
      <c r="A198" s="24">
        <v>26170030600069</v>
      </c>
      <c r="B198" s="18" t="s">
        <v>2010</v>
      </c>
      <c r="C198" s="19">
        <v>1</v>
      </c>
      <c r="D198" s="19">
        <v>0</v>
      </c>
      <c r="E198" s="19">
        <v>676</v>
      </c>
      <c r="F198" s="19">
        <v>0</v>
      </c>
      <c r="G198" s="20">
        <v>0</v>
      </c>
      <c r="H198" s="18" t="s">
        <v>2011</v>
      </c>
      <c r="I198" s="19">
        <v>0</v>
      </c>
      <c r="J198" s="19">
        <v>0</v>
      </c>
      <c r="K198">
        <v>266</v>
      </c>
      <c r="L198" s="21" t="str">
        <f t="shared" si="3"/>
        <v>0</v>
      </c>
    </row>
    <row r="199" spans="1:12" ht="14.4" x14ac:dyDescent="0.3">
      <c r="A199" s="24">
        <v>26170033000135</v>
      </c>
      <c r="B199" s="18" t="s">
        <v>2010</v>
      </c>
      <c r="C199" s="19">
        <v>1</v>
      </c>
      <c r="D199" s="19">
        <v>0</v>
      </c>
      <c r="E199" s="19">
        <v>5182</v>
      </c>
      <c r="F199" s="19">
        <v>0</v>
      </c>
      <c r="G199" s="20">
        <v>0</v>
      </c>
      <c r="H199" s="18" t="s">
        <v>2011</v>
      </c>
      <c r="I199" s="19">
        <v>1</v>
      </c>
      <c r="J199" s="19">
        <v>0</v>
      </c>
      <c r="K199">
        <v>1488</v>
      </c>
      <c r="L199" s="21" t="str">
        <f t="shared" si="3"/>
        <v>0</v>
      </c>
    </row>
    <row r="200" spans="1:12" ht="14.4" x14ac:dyDescent="0.3">
      <c r="A200" s="24">
        <v>26170035500017</v>
      </c>
      <c r="B200" s="18" t="s">
        <v>2010</v>
      </c>
      <c r="C200" s="19">
        <v>1</v>
      </c>
      <c r="D200" s="19">
        <v>0</v>
      </c>
      <c r="E200" s="19">
        <v>3666</v>
      </c>
      <c r="F200" s="19">
        <v>0</v>
      </c>
      <c r="G200" s="20">
        <v>0</v>
      </c>
      <c r="H200" s="18" t="s">
        <v>2011</v>
      </c>
      <c r="I200" s="19">
        <v>1</v>
      </c>
      <c r="J200" s="19">
        <v>0</v>
      </c>
      <c r="K200">
        <v>1620</v>
      </c>
      <c r="L200" s="21" t="str">
        <f t="shared" si="3"/>
        <v>0</v>
      </c>
    </row>
    <row r="201" spans="1:12" ht="14.4" x14ac:dyDescent="0.3">
      <c r="A201" s="24">
        <v>26170037100014</v>
      </c>
      <c r="B201" s="18" t="s">
        <v>2010</v>
      </c>
      <c r="C201" s="19">
        <v>1</v>
      </c>
      <c r="D201" s="19">
        <v>0</v>
      </c>
      <c r="E201" s="19">
        <v>1380</v>
      </c>
      <c r="F201" s="19">
        <v>1361</v>
      </c>
      <c r="G201" s="20">
        <v>0.98623188405797113</v>
      </c>
      <c r="H201" s="18" t="s">
        <v>71</v>
      </c>
      <c r="I201" s="19">
        <v>0</v>
      </c>
      <c r="J201" s="19">
        <v>0</v>
      </c>
      <c r="K201">
        <v>431</v>
      </c>
      <c r="L201" s="21" t="str">
        <f t="shared" si="3"/>
        <v>1</v>
      </c>
    </row>
    <row r="202" spans="1:12" ht="14.4" x14ac:dyDescent="0.3">
      <c r="A202" s="24">
        <v>26170039700019</v>
      </c>
      <c r="B202" s="18" t="s">
        <v>2010</v>
      </c>
      <c r="C202" s="19">
        <v>1</v>
      </c>
      <c r="D202" s="19">
        <v>0</v>
      </c>
      <c r="E202" s="19">
        <v>3516</v>
      </c>
      <c r="F202" s="19">
        <v>10</v>
      </c>
      <c r="G202" s="20">
        <v>2.8441410693970403E-3</v>
      </c>
      <c r="H202" s="18" t="s">
        <v>2011</v>
      </c>
      <c r="I202" s="19">
        <v>1</v>
      </c>
      <c r="J202" s="19">
        <v>0</v>
      </c>
      <c r="K202">
        <v>1475</v>
      </c>
      <c r="L202" s="21" t="str">
        <f t="shared" si="3"/>
        <v>0</v>
      </c>
    </row>
    <row r="203" spans="1:12" ht="14.4" x14ac:dyDescent="0.3">
      <c r="A203" s="24">
        <v>26180007200124</v>
      </c>
      <c r="B203" s="18" t="s">
        <v>2010</v>
      </c>
      <c r="C203" s="19">
        <v>1</v>
      </c>
      <c r="D203" s="19">
        <v>0</v>
      </c>
      <c r="E203" s="19">
        <v>8975</v>
      </c>
      <c r="F203" s="19">
        <v>0</v>
      </c>
      <c r="G203" s="20">
        <v>0</v>
      </c>
      <c r="H203" s="18" t="s">
        <v>2012</v>
      </c>
      <c r="I203" s="19">
        <v>1</v>
      </c>
      <c r="J203" s="19">
        <v>1</v>
      </c>
      <c r="K203">
        <v>3937</v>
      </c>
      <c r="L203" s="21" t="str">
        <f t="shared" si="3"/>
        <v>0</v>
      </c>
    </row>
    <row r="204" spans="1:12" ht="14.4" x14ac:dyDescent="0.3">
      <c r="A204" s="24">
        <v>26180018900019</v>
      </c>
      <c r="B204" s="18" t="s">
        <v>2010</v>
      </c>
      <c r="C204" s="19">
        <v>1</v>
      </c>
      <c r="D204" s="19">
        <v>0</v>
      </c>
      <c r="E204" s="19">
        <v>2364</v>
      </c>
      <c r="F204" s="19">
        <v>3</v>
      </c>
      <c r="G204" s="20">
        <v>1.2690355329949201E-3</v>
      </c>
      <c r="H204" s="18" t="s">
        <v>2011</v>
      </c>
      <c r="I204" s="19">
        <v>1</v>
      </c>
      <c r="J204" s="19">
        <v>0</v>
      </c>
      <c r="K204">
        <v>1231</v>
      </c>
      <c r="L204" s="21" t="str">
        <f t="shared" si="3"/>
        <v>0</v>
      </c>
    </row>
    <row r="205" spans="1:12" ht="14.4" x14ac:dyDescent="0.3">
      <c r="A205" s="24">
        <v>26180020500013</v>
      </c>
      <c r="B205" s="18" t="s">
        <v>2010</v>
      </c>
      <c r="C205" s="19">
        <v>1</v>
      </c>
      <c r="D205" s="19">
        <v>1</v>
      </c>
      <c r="E205" s="19">
        <v>919</v>
      </c>
      <c r="F205" s="19">
        <v>913</v>
      </c>
      <c r="G205" s="20">
        <v>0.99347116430903204</v>
      </c>
      <c r="H205" s="18" t="s">
        <v>71</v>
      </c>
      <c r="I205" s="19">
        <v>0</v>
      </c>
      <c r="J205" s="19">
        <v>0</v>
      </c>
      <c r="K205">
        <v>532</v>
      </c>
      <c r="L205" s="21" t="str">
        <f t="shared" si="3"/>
        <v>1</v>
      </c>
    </row>
    <row r="206" spans="1:12" ht="14.4" x14ac:dyDescent="0.3">
      <c r="A206" s="24">
        <v>26180023900012</v>
      </c>
      <c r="B206" s="18" t="s">
        <v>2010</v>
      </c>
      <c r="C206" s="19">
        <v>1</v>
      </c>
      <c r="D206" s="19">
        <v>1</v>
      </c>
      <c r="E206" s="19">
        <v>6709</v>
      </c>
      <c r="F206" s="19">
        <v>6704</v>
      </c>
      <c r="G206" s="20">
        <v>0.99925473244894902</v>
      </c>
      <c r="H206" s="18" t="s">
        <v>50</v>
      </c>
      <c r="I206" s="19">
        <v>1</v>
      </c>
      <c r="J206" s="19">
        <v>0</v>
      </c>
      <c r="K206">
        <v>1751</v>
      </c>
      <c r="L206" s="21" t="str">
        <f t="shared" si="3"/>
        <v>1</v>
      </c>
    </row>
    <row r="207" spans="1:12" ht="14.4" x14ac:dyDescent="0.3">
      <c r="A207" s="24">
        <v>26180365400068</v>
      </c>
      <c r="B207" s="18" t="s">
        <v>2010</v>
      </c>
      <c r="C207" s="19">
        <v>1</v>
      </c>
      <c r="D207" s="19">
        <v>1</v>
      </c>
      <c r="E207" s="19">
        <v>4015</v>
      </c>
      <c r="F207" s="19">
        <v>3611</v>
      </c>
      <c r="G207" s="20">
        <v>0.89937733499377304</v>
      </c>
      <c r="H207" s="18" t="s">
        <v>57</v>
      </c>
      <c r="I207" s="19">
        <v>1</v>
      </c>
      <c r="J207" s="19">
        <v>0</v>
      </c>
      <c r="K207">
        <v>1260</v>
      </c>
      <c r="L207" s="21" t="str">
        <f t="shared" si="3"/>
        <v>1</v>
      </c>
    </row>
    <row r="208" spans="1:12" ht="14.4" x14ac:dyDescent="0.3">
      <c r="A208" s="24">
        <v>26190280300012</v>
      </c>
      <c r="B208" s="18" t="s">
        <v>2010</v>
      </c>
      <c r="C208" s="19">
        <v>1</v>
      </c>
      <c r="D208" s="19">
        <v>0</v>
      </c>
      <c r="E208" s="19">
        <v>1395</v>
      </c>
      <c r="F208" s="19">
        <v>1350</v>
      </c>
      <c r="G208" s="20">
        <v>0.96774193548387111</v>
      </c>
      <c r="H208" s="18" t="s">
        <v>65</v>
      </c>
      <c r="I208" s="19">
        <v>0</v>
      </c>
      <c r="J208" s="19">
        <v>0</v>
      </c>
      <c r="K208">
        <v>415</v>
      </c>
      <c r="L208" s="21" t="str">
        <f t="shared" si="3"/>
        <v>1</v>
      </c>
    </row>
    <row r="209" spans="1:12" ht="14.4" x14ac:dyDescent="0.3">
      <c r="A209" s="24">
        <v>26190310800015</v>
      </c>
      <c r="B209" s="18" t="s">
        <v>2010</v>
      </c>
      <c r="C209" s="19">
        <v>1</v>
      </c>
      <c r="D209" s="19">
        <v>0</v>
      </c>
      <c r="E209" s="19">
        <v>8143</v>
      </c>
      <c r="F209" s="19">
        <v>0</v>
      </c>
      <c r="G209" s="20">
        <v>0</v>
      </c>
      <c r="H209" s="18" t="s">
        <v>2011</v>
      </c>
      <c r="I209" s="19">
        <v>1</v>
      </c>
      <c r="J209" s="19">
        <v>0</v>
      </c>
      <c r="K209">
        <v>3518</v>
      </c>
      <c r="L209" s="21" t="str">
        <f t="shared" si="3"/>
        <v>0</v>
      </c>
    </row>
    <row r="210" spans="1:12" ht="14.4" x14ac:dyDescent="0.3">
      <c r="A210" s="24">
        <v>26190610100033</v>
      </c>
      <c r="B210" s="18" t="s">
        <v>2010</v>
      </c>
      <c r="C210" s="19">
        <v>1</v>
      </c>
      <c r="D210" s="19">
        <v>1</v>
      </c>
      <c r="E210" s="19">
        <v>175</v>
      </c>
      <c r="F210" s="19">
        <v>73</v>
      </c>
      <c r="G210" s="20">
        <v>0.41714285714285704</v>
      </c>
      <c r="H210" s="18" t="s">
        <v>65</v>
      </c>
      <c r="I210" s="19">
        <v>0</v>
      </c>
      <c r="J210" s="19">
        <v>0</v>
      </c>
      <c r="K210">
        <v>422</v>
      </c>
      <c r="L210" s="21" t="str">
        <f t="shared" si="3"/>
        <v>1</v>
      </c>
    </row>
    <row r="211" spans="1:12" ht="14.4" x14ac:dyDescent="0.3">
      <c r="A211" s="24">
        <v>26192720600019</v>
      </c>
      <c r="B211" s="18" t="s">
        <v>2010</v>
      </c>
      <c r="C211" s="19">
        <v>1</v>
      </c>
      <c r="D211" s="19">
        <v>0</v>
      </c>
      <c r="E211" s="19">
        <v>6884</v>
      </c>
      <c r="F211" s="19">
        <v>3</v>
      </c>
      <c r="G211" s="20">
        <v>4.3579314352120904E-4</v>
      </c>
      <c r="H211" s="18" t="s">
        <v>2011</v>
      </c>
      <c r="I211" s="19">
        <v>1</v>
      </c>
      <c r="J211" s="19">
        <v>0</v>
      </c>
      <c r="K211">
        <v>1923</v>
      </c>
      <c r="L211" s="21" t="str">
        <f t="shared" si="3"/>
        <v>0</v>
      </c>
    </row>
    <row r="212" spans="1:12" ht="14.4" x14ac:dyDescent="0.3">
      <c r="A212" s="24">
        <v>26192750300019</v>
      </c>
      <c r="B212" s="18" t="s">
        <v>2010</v>
      </c>
      <c r="C212" s="19">
        <v>1</v>
      </c>
      <c r="D212" s="19">
        <v>0</v>
      </c>
      <c r="E212" s="19">
        <v>3674</v>
      </c>
      <c r="F212" s="19">
        <v>3674</v>
      </c>
      <c r="G212" s="20">
        <v>1</v>
      </c>
      <c r="H212" s="18" t="s">
        <v>50</v>
      </c>
      <c r="I212" s="19">
        <v>1</v>
      </c>
      <c r="J212" s="19">
        <v>0</v>
      </c>
      <c r="K212">
        <v>1154</v>
      </c>
      <c r="L212" s="21" t="str">
        <f t="shared" si="3"/>
        <v>1</v>
      </c>
    </row>
    <row r="213" spans="1:12" ht="14.4" x14ac:dyDescent="0.3">
      <c r="A213" s="24">
        <v>26192760200035</v>
      </c>
      <c r="B213" s="18" t="s">
        <v>2010</v>
      </c>
      <c r="C213" s="19">
        <v>1</v>
      </c>
      <c r="D213" s="19">
        <v>1</v>
      </c>
      <c r="E213" s="19">
        <v>14</v>
      </c>
      <c r="F213" s="19">
        <v>14</v>
      </c>
      <c r="G213" s="20">
        <v>1</v>
      </c>
      <c r="H213" s="18" t="s">
        <v>65</v>
      </c>
      <c r="I213" s="19">
        <v>0</v>
      </c>
      <c r="J213" s="19">
        <v>0</v>
      </c>
      <c r="K213">
        <v>328</v>
      </c>
      <c r="L213" s="21" t="str">
        <f t="shared" si="3"/>
        <v>1</v>
      </c>
    </row>
    <row r="214" spans="1:12" ht="14.4" x14ac:dyDescent="0.3">
      <c r="A214" s="24">
        <v>26200006000018</v>
      </c>
      <c r="B214" s="18" t="s">
        <v>2010</v>
      </c>
      <c r="C214" s="19">
        <v>1</v>
      </c>
      <c r="D214" s="19">
        <v>0</v>
      </c>
      <c r="E214" s="19">
        <v>5485</v>
      </c>
      <c r="F214" s="19">
        <v>246</v>
      </c>
      <c r="G214" s="20">
        <v>4.4849589790337298E-2</v>
      </c>
      <c r="H214" s="18" t="s">
        <v>50</v>
      </c>
      <c r="I214" s="19">
        <v>1</v>
      </c>
      <c r="J214" s="19">
        <v>1</v>
      </c>
      <c r="K214">
        <v>2383</v>
      </c>
      <c r="L214" s="21" t="str">
        <f t="shared" si="3"/>
        <v>1</v>
      </c>
    </row>
    <row r="215" spans="1:12" ht="14.4" x14ac:dyDescent="0.3">
      <c r="A215" s="24">
        <v>26200007800010</v>
      </c>
      <c r="B215" s="18" t="s">
        <v>2010</v>
      </c>
      <c r="C215" s="19">
        <v>1</v>
      </c>
      <c r="D215" s="19">
        <v>1</v>
      </c>
      <c r="E215" s="19">
        <v>1257</v>
      </c>
      <c r="F215" s="19">
        <v>1257</v>
      </c>
      <c r="G215" s="20">
        <v>1</v>
      </c>
      <c r="H215" s="18" t="s">
        <v>50</v>
      </c>
      <c r="I215" s="19">
        <v>0</v>
      </c>
      <c r="J215" s="19">
        <v>0</v>
      </c>
      <c r="K215">
        <v>219</v>
      </c>
      <c r="L215" s="21" t="str">
        <f t="shared" si="3"/>
        <v>1</v>
      </c>
    </row>
    <row r="216" spans="1:12" ht="14.4" x14ac:dyDescent="0.3">
      <c r="A216" s="24">
        <v>26200008600013</v>
      </c>
      <c r="B216" s="18" t="s">
        <v>2010</v>
      </c>
      <c r="C216" s="19">
        <v>1</v>
      </c>
      <c r="D216" s="19">
        <v>0</v>
      </c>
      <c r="E216" s="19">
        <v>2056</v>
      </c>
      <c r="F216" s="19">
        <v>2052</v>
      </c>
      <c r="G216" s="20">
        <v>0.9980544747081711</v>
      </c>
      <c r="H216" s="18" t="s">
        <v>50</v>
      </c>
      <c r="I216" s="19">
        <v>1</v>
      </c>
      <c r="J216" s="19">
        <v>0</v>
      </c>
      <c r="K216">
        <v>704</v>
      </c>
      <c r="L216" s="21" t="str">
        <f t="shared" si="3"/>
        <v>1</v>
      </c>
    </row>
    <row r="217" spans="1:12" ht="14.4" x14ac:dyDescent="0.3">
      <c r="A217" s="24">
        <v>26200009400017</v>
      </c>
      <c r="B217" s="18" t="s">
        <v>2010</v>
      </c>
      <c r="C217" s="19">
        <v>1</v>
      </c>
      <c r="D217" s="19">
        <v>1</v>
      </c>
      <c r="E217" s="19">
        <v>5129</v>
      </c>
      <c r="F217" s="19">
        <v>5127</v>
      </c>
      <c r="G217" s="20">
        <v>0.99961006044063205</v>
      </c>
      <c r="H217" s="18" t="s">
        <v>50</v>
      </c>
      <c r="I217" s="19">
        <v>1</v>
      </c>
      <c r="J217" s="19">
        <v>1</v>
      </c>
      <c r="K217">
        <v>2043</v>
      </c>
      <c r="L217" s="21" t="str">
        <f t="shared" si="3"/>
        <v>1</v>
      </c>
    </row>
    <row r="218" spans="1:12" ht="14.4" x14ac:dyDescent="0.3">
      <c r="A218" s="24">
        <v>26201015000015</v>
      </c>
      <c r="B218" s="18" t="s">
        <v>2010</v>
      </c>
      <c r="C218" s="19">
        <v>1</v>
      </c>
      <c r="D218" s="19">
        <v>0</v>
      </c>
      <c r="E218" s="19">
        <v>1172</v>
      </c>
      <c r="F218" s="19">
        <v>1130</v>
      </c>
      <c r="G218" s="20">
        <v>0.96416382252559707</v>
      </c>
      <c r="H218" s="18" t="s">
        <v>50</v>
      </c>
      <c r="I218" s="19">
        <v>0</v>
      </c>
      <c r="J218" s="19">
        <v>0</v>
      </c>
      <c r="K218">
        <v>195</v>
      </c>
      <c r="L218" s="21" t="str">
        <f t="shared" si="3"/>
        <v>1</v>
      </c>
    </row>
    <row r="219" spans="1:12" ht="14.4" x14ac:dyDescent="0.3">
      <c r="A219" s="24">
        <v>26202077900019</v>
      </c>
      <c r="B219" s="18" t="s">
        <v>2010</v>
      </c>
      <c r="C219" s="19">
        <v>1</v>
      </c>
      <c r="D219" s="19">
        <v>1</v>
      </c>
      <c r="E219" s="19">
        <v>1452</v>
      </c>
      <c r="F219" s="19">
        <v>1452</v>
      </c>
      <c r="G219" s="20">
        <v>1</v>
      </c>
      <c r="H219" s="18" t="s">
        <v>50</v>
      </c>
      <c r="I219" s="19">
        <v>0</v>
      </c>
      <c r="J219" s="19">
        <v>0</v>
      </c>
      <c r="K219">
        <v>342</v>
      </c>
      <c r="L219" s="21" t="str">
        <f t="shared" si="3"/>
        <v>1</v>
      </c>
    </row>
    <row r="220" spans="1:12" ht="14.4" x14ac:dyDescent="0.3">
      <c r="A220" s="24">
        <v>26210002700016</v>
      </c>
      <c r="B220" s="18" t="s">
        <v>2010</v>
      </c>
      <c r="C220" s="19">
        <v>1</v>
      </c>
      <c r="D220" s="19">
        <v>1</v>
      </c>
      <c r="E220" s="19">
        <v>1050</v>
      </c>
      <c r="F220" s="19">
        <v>1029</v>
      </c>
      <c r="G220" s="20">
        <v>0.98</v>
      </c>
      <c r="H220" s="18" t="s">
        <v>38</v>
      </c>
      <c r="I220" s="19">
        <v>0</v>
      </c>
      <c r="J220" s="19">
        <v>0</v>
      </c>
      <c r="K220">
        <v>515</v>
      </c>
      <c r="L220" s="21" t="str">
        <f t="shared" si="3"/>
        <v>1</v>
      </c>
    </row>
    <row r="221" spans="1:12" ht="14.4" x14ac:dyDescent="0.3">
      <c r="A221" s="24">
        <v>26210006800010</v>
      </c>
      <c r="B221" s="18" t="s">
        <v>2010</v>
      </c>
      <c r="C221" s="19">
        <v>1</v>
      </c>
      <c r="D221" s="19">
        <v>1</v>
      </c>
      <c r="E221" s="19">
        <v>2269</v>
      </c>
      <c r="F221" s="19">
        <v>2186</v>
      </c>
      <c r="G221" s="20">
        <v>0.96342000881445611</v>
      </c>
      <c r="H221" s="18" t="s">
        <v>38</v>
      </c>
      <c r="I221" s="19">
        <v>1</v>
      </c>
      <c r="J221" s="19">
        <v>0</v>
      </c>
      <c r="K221">
        <v>1020</v>
      </c>
      <c r="L221" s="21" t="str">
        <f t="shared" si="3"/>
        <v>1</v>
      </c>
    </row>
    <row r="222" spans="1:12" ht="14.4" x14ac:dyDescent="0.3">
      <c r="A222" s="24">
        <v>26210007600013</v>
      </c>
      <c r="B222" s="18" t="s">
        <v>2010</v>
      </c>
      <c r="C222" s="19">
        <v>1</v>
      </c>
      <c r="D222" s="19">
        <v>0</v>
      </c>
      <c r="E222" s="19">
        <v>16304</v>
      </c>
      <c r="F222" s="19">
        <v>0</v>
      </c>
      <c r="G222" s="20">
        <v>0</v>
      </c>
      <c r="H222" s="18" t="s">
        <v>38</v>
      </c>
      <c r="I222" s="19">
        <v>1</v>
      </c>
      <c r="J222" s="19">
        <v>1</v>
      </c>
      <c r="K222">
        <v>10020</v>
      </c>
      <c r="L222" s="21" t="str">
        <f t="shared" si="3"/>
        <v>0</v>
      </c>
    </row>
    <row r="223" spans="1:12" ht="14.4" x14ac:dyDescent="0.3">
      <c r="A223" s="24">
        <v>26210008400017</v>
      </c>
      <c r="B223" s="18" t="s">
        <v>2010</v>
      </c>
      <c r="C223" s="19">
        <v>1</v>
      </c>
      <c r="D223" s="19">
        <v>1</v>
      </c>
      <c r="E223" s="19">
        <v>447</v>
      </c>
      <c r="F223" s="19">
        <v>385</v>
      </c>
      <c r="G223" s="20">
        <v>0.86129753914988805</v>
      </c>
      <c r="H223" s="18" t="s">
        <v>38</v>
      </c>
      <c r="I223" s="19">
        <v>0</v>
      </c>
      <c r="J223" s="19">
        <v>0</v>
      </c>
      <c r="K223">
        <v>351</v>
      </c>
      <c r="L223" s="21" t="str">
        <f t="shared" si="3"/>
        <v>1</v>
      </c>
    </row>
    <row r="224" spans="1:12" ht="14.4" x14ac:dyDescent="0.3">
      <c r="A224" s="24">
        <v>26210018300017</v>
      </c>
      <c r="B224" s="18" t="s">
        <v>2010</v>
      </c>
      <c r="C224" s="19">
        <v>1</v>
      </c>
      <c r="D224" s="19">
        <v>0</v>
      </c>
      <c r="E224" s="19">
        <v>3255</v>
      </c>
      <c r="F224" s="19">
        <v>0</v>
      </c>
      <c r="G224" s="20">
        <v>0</v>
      </c>
      <c r="H224" s="18" t="s">
        <v>38</v>
      </c>
      <c r="I224" s="19">
        <v>1</v>
      </c>
      <c r="J224" s="19">
        <v>0</v>
      </c>
      <c r="K224">
        <v>1676</v>
      </c>
      <c r="L224" s="21" t="str">
        <f t="shared" si="3"/>
        <v>0</v>
      </c>
    </row>
    <row r="225" spans="1:12" ht="14.4" x14ac:dyDescent="0.3">
      <c r="A225" s="24">
        <v>26220002500019</v>
      </c>
      <c r="B225" s="18" t="s">
        <v>2010</v>
      </c>
      <c r="C225" s="19">
        <v>1</v>
      </c>
      <c r="D225" s="19">
        <v>1</v>
      </c>
      <c r="E225" s="19">
        <v>4585</v>
      </c>
      <c r="F225" s="19">
        <v>4585</v>
      </c>
      <c r="G225" s="20">
        <v>1</v>
      </c>
      <c r="H225" s="18" t="s">
        <v>50</v>
      </c>
      <c r="I225" s="19">
        <v>1</v>
      </c>
      <c r="J225" s="19">
        <v>0</v>
      </c>
      <c r="K225">
        <v>1465</v>
      </c>
      <c r="L225" s="21" t="str">
        <f t="shared" si="3"/>
        <v>1</v>
      </c>
    </row>
    <row r="226" spans="1:12" ht="14.4" x14ac:dyDescent="0.3">
      <c r="A226" s="24">
        <v>26220006600013</v>
      </c>
      <c r="B226" s="18" t="s">
        <v>2010</v>
      </c>
      <c r="C226" s="19">
        <v>1</v>
      </c>
      <c r="D226" s="19">
        <v>1</v>
      </c>
      <c r="E226" s="19">
        <v>2509</v>
      </c>
      <c r="F226" s="19">
        <v>2427</v>
      </c>
      <c r="G226" s="20">
        <v>0.9673176564368271</v>
      </c>
      <c r="H226" s="18" t="s">
        <v>57</v>
      </c>
      <c r="I226" s="19">
        <v>1</v>
      </c>
      <c r="J226" s="19">
        <v>0</v>
      </c>
      <c r="K226">
        <v>780</v>
      </c>
      <c r="L226" s="21" t="str">
        <f t="shared" si="3"/>
        <v>1</v>
      </c>
    </row>
    <row r="227" spans="1:12" ht="14.4" x14ac:dyDescent="0.3">
      <c r="A227" s="24">
        <v>26220007400017</v>
      </c>
      <c r="B227" s="18" t="s">
        <v>2010</v>
      </c>
      <c r="C227" s="19">
        <v>1</v>
      </c>
      <c r="D227" s="19">
        <v>0</v>
      </c>
      <c r="E227" s="19">
        <v>4926</v>
      </c>
      <c r="F227" s="19">
        <v>673</v>
      </c>
      <c r="G227" s="20">
        <v>0.136622005684125</v>
      </c>
      <c r="H227" s="18" t="s">
        <v>50</v>
      </c>
      <c r="I227" s="19">
        <v>1</v>
      </c>
      <c r="J227" s="19">
        <v>0</v>
      </c>
      <c r="K227">
        <v>1760</v>
      </c>
      <c r="L227" s="21" t="str">
        <f t="shared" si="3"/>
        <v>1</v>
      </c>
    </row>
    <row r="228" spans="1:12" ht="14.4" x14ac:dyDescent="0.3">
      <c r="A228" s="24">
        <v>26220008200010</v>
      </c>
      <c r="B228" s="18" t="s">
        <v>2010</v>
      </c>
      <c r="C228" s="19">
        <v>1</v>
      </c>
      <c r="D228" s="19">
        <v>0</v>
      </c>
      <c r="E228" s="19">
        <v>4216</v>
      </c>
      <c r="F228" s="19">
        <v>746</v>
      </c>
      <c r="G228" s="20">
        <v>0.176944971537002</v>
      </c>
      <c r="H228" s="18" t="s">
        <v>50</v>
      </c>
      <c r="I228" s="19">
        <v>1</v>
      </c>
      <c r="J228" s="19">
        <v>0</v>
      </c>
      <c r="K228">
        <v>1046</v>
      </c>
      <c r="L228" s="21" t="str">
        <f t="shared" si="3"/>
        <v>1</v>
      </c>
    </row>
    <row r="229" spans="1:12" ht="14.4" x14ac:dyDescent="0.3">
      <c r="A229" s="24">
        <v>26220009000013</v>
      </c>
      <c r="B229" s="18" t="s">
        <v>2010</v>
      </c>
      <c r="C229" s="19">
        <v>1</v>
      </c>
      <c r="D229" s="19">
        <v>0</v>
      </c>
      <c r="E229" s="19">
        <v>9865</v>
      </c>
      <c r="F229" s="19">
        <v>6</v>
      </c>
      <c r="G229" s="20">
        <v>6.0821084642676102E-4</v>
      </c>
      <c r="H229" s="18" t="s">
        <v>38</v>
      </c>
      <c r="I229" s="19">
        <v>1</v>
      </c>
      <c r="J229" s="19">
        <v>1</v>
      </c>
      <c r="K229">
        <v>4681</v>
      </c>
      <c r="L229" s="21" t="str">
        <f t="shared" si="3"/>
        <v>0</v>
      </c>
    </row>
    <row r="230" spans="1:12" ht="14.4" x14ac:dyDescent="0.3">
      <c r="A230" s="24">
        <v>26220011600016</v>
      </c>
      <c r="B230" s="18" t="s">
        <v>2010</v>
      </c>
      <c r="C230" s="19">
        <v>1</v>
      </c>
      <c r="D230" s="19">
        <v>1</v>
      </c>
      <c r="E230" s="19">
        <v>3755</v>
      </c>
      <c r="F230" s="19">
        <v>3567</v>
      </c>
      <c r="G230" s="20">
        <v>0.94993342210386111</v>
      </c>
      <c r="H230" s="18" t="s">
        <v>57</v>
      </c>
      <c r="I230" s="19">
        <v>1</v>
      </c>
      <c r="J230" s="19">
        <v>0</v>
      </c>
      <c r="K230">
        <v>1520</v>
      </c>
      <c r="L230" s="21" t="str">
        <f t="shared" si="3"/>
        <v>1</v>
      </c>
    </row>
    <row r="231" spans="1:12" ht="14.4" x14ac:dyDescent="0.3">
      <c r="A231" s="24">
        <v>26230080900015</v>
      </c>
      <c r="B231" s="18" t="s">
        <v>2010</v>
      </c>
      <c r="C231" s="19">
        <v>1</v>
      </c>
      <c r="D231" s="19">
        <v>1</v>
      </c>
      <c r="E231" s="19">
        <v>2593</v>
      </c>
      <c r="F231" s="19">
        <v>2591</v>
      </c>
      <c r="G231" s="20">
        <v>0.99922869263401504</v>
      </c>
      <c r="H231" s="18" t="s">
        <v>50</v>
      </c>
      <c r="I231" s="19">
        <v>1</v>
      </c>
      <c r="J231" s="19">
        <v>0</v>
      </c>
      <c r="K231">
        <v>961</v>
      </c>
      <c r="L231" s="21" t="str">
        <f t="shared" si="3"/>
        <v>1</v>
      </c>
    </row>
    <row r="232" spans="1:12" ht="14.4" x14ac:dyDescent="0.3">
      <c r="A232" s="24">
        <v>26230300100016</v>
      </c>
      <c r="B232" s="18" t="s">
        <v>2010</v>
      </c>
      <c r="C232" s="19">
        <v>1</v>
      </c>
      <c r="D232" s="19">
        <v>1</v>
      </c>
      <c r="E232" s="19">
        <v>1732</v>
      </c>
      <c r="F232" s="19">
        <v>1580</v>
      </c>
      <c r="G232" s="20">
        <v>0.91224018475750612</v>
      </c>
      <c r="H232" s="18" t="s">
        <v>50</v>
      </c>
      <c r="I232" s="19">
        <v>0</v>
      </c>
      <c r="J232" s="19">
        <v>0</v>
      </c>
      <c r="K232">
        <v>577</v>
      </c>
      <c r="L232" s="21" t="str">
        <f t="shared" si="3"/>
        <v>1</v>
      </c>
    </row>
    <row r="233" spans="1:12" ht="14.4" x14ac:dyDescent="0.3">
      <c r="A233" s="24">
        <v>26230763000018</v>
      </c>
      <c r="B233" s="18" t="s">
        <v>2010</v>
      </c>
      <c r="C233" s="19">
        <v>1</v>
      </c>
      <c r="D233" s="19">
        <v>1</v>
      </c>
      <c r="E233" s="19">
        <v>934</v>
      </c>
      <c r="F233" s="19">
        <v>930</v>
      </c>
      <c r="G233" s="20">
        <v>0.99571734475374707</v>
      </c>
      <c r="H233" s="18" t="s">
        <v>65</v>
      </c>
      <c r="I233" s="19">
        <v>0</v>
      </c>
      <c r="J233" s="19">
        <v>0</v>
      </c>
      <c r="K233">
        <v>562</v>
      </c>
      <c r="L233" s="21" t="str">
        <f t="shared" si="3"/>
        <v>1</v>
      </c>
    </row>
    <row r="234" spans="1:12" ht="14.4" x14ac:dyDescent="0.3">
      <c r="A234" s="24">
        <v>26230960200015</v>
      </c>
      <c r="B234" s="18" t="s">
        <v>2010</v>
      </c>
      <c r="C234" s="19">
        <v>1</v>
      </c>
      <c r="D234" s="19">
        <v>1</v>
      </c>
      <c r="E234" s="19">
        <v>4969</v>
      </c>
      <c r="F234" s="19">
        <v>4196</v>
      </c>
      <c r="G234" s="20">
        <v>0.84443550010062407</v>
      </c>
      <c r="H234" s="18" t="s">
        <v>2011</v>
      </c>
      <c r="I234" s="19">
        <v>1</v>
      </c>
      <c r="J234" s="19">
        <v>0</v>
      </c>
      <c r="K234">
        <v>1938</v>
      </c>
      <c r="L234" s="21" t="str">
        <f t="shared" si="3"/>
        <v>1</v>
      </c>
    </row>
    <row r="235" spans="1:12" ht="14.4" x14ac:dyDescent="0.3">
      <c r="A235" s="24">
        <v>26231760500018</v>
      </c>
      <c r="B235" s="18" t="s">
        <v>2010</v>
      </c>
      <c r="C235" s="19">
        <v>1</v>
      </c>
      <c r="D235" s="19">
        <v>1</v>
      </c>
      <c r="E235" s="19">
        <v>1036</v>
      </c>
      <c r="F235" s="19">
        <v>1036</v>
      </c>
      <c r="G235" s="20">
        <v>1</v>
      </c>
      <c r="H235" s="18" t="s">
        <v>65</v>
      </c>
      <c r="I235" s="19">
        <v>0</v>
      </c>
      <c r="J235" s="19">
        <v>0</v>
      </c>
      <c r="K235">
        <v>437</v>
      </c>
      <c r="L235" s="21" t="str">
        <f t="shared" si="3"/>
        <v>1</v>
      </c>
    </row>
    <row r="236" spans="1:12" ht="14.4" x14ac:dyDescent="0.3">
      <c r="A236" s="24">
        <v>26232470000018</v>
      </c>
      <c r="B236" s="18" t="s">
        <v>2010</v>
      </c>
      <c r="C236" s="19">
        <v>1</v>
      </c>
      <c r="D236" s="19">
        <v>1</v>
      </c>
      <c r="E236" s="19">
        <v>2436</v>
      </c>
      <c r="F236" s="19">
        <v>2270</v>
      </c>
      <c r="G236" s="20">
        <v>0.93185550082101809</v>
      </c>
      <c r="H236" s="18" t="s">
        <v>50</v>
      </c>
      <c r="I236" s="19">
        <v>1</v>
      </c>
      <c r="J236" s="19">
        <v>0</v>
      </c>
      <c r="K236">
        <v>677</v>
      </c>
      <c r="L236" s="21" t="str">
        <f t="shared" si="3"/>
        <v>1</v>
      </c>
    </row>
    <row r="237" spans="1:12" ht="14.4" x14ac:dyDescent="0.3">
      <c r="A237" s="24">
        <v>26240562400012</v>
      </c>
      <c r="B237" s="18" t="s">
        <v>2010</v>
      </c>
      <c r="C237" s="19">
        <v>1</v>
      </c>
      <c r="D237" s="19">
        <v>0</v>
      </c>
      <c r="E237" s="19">
        <v>1092</v>
      </c>
      <c r="F237" s="19">
        <v>1092</v>
      </c>
      <c r="G237" s="20">
        <v>1</v>
      </c>
      <c r="H237" s="18" t="s">
        <v>71</v>
      </c>
      <c r="I237" s="19">
        <v>0</v>
      </c>
      <c r="J237" s="19">
        <v>0</v>
      </c>
      <c r="K237">
        <v>398</v>
      </c>
      <c r="L237" s="21" t="str">
        <f t="shared" si="3"/>
        <v>1</v>
      </c>
    </row>
    <row r="238" spans="1:12" ht="14.4" x14ac:dyDescent="0.3">
      <c r="A238" s="24">
        <v>26240563200015</v>
      </c>
      <c r="B238" s="18" t="s">
        <v>2010</v>
      </c>
      <c r="C238" s="19">
        <v>1</v>
      </c>
      <c r="D238" s="19">
        <v>0</v>
      </c>
      <c r="E238" s="19">
        <v>3537</v>
      </c>
      <c r="F238" s="19">
        <v>379</v>
      </c>
      <c r="G238" s="20">
        <v>0.10715295448119901</v>
      </c>
      <c r="H238" s="18" t="s">
        <v>50</v>
      </c>
      <c r="I238" s="19">
        <v>1</v>
      </c>
      <c r="J238" s="19">
        <v>0</v>
      </c>
      <c r="K238">
        <v>1630</v>
      </c>
      <c r="L238" s="21" t="str">
        <f t="shared" si="3"/>
        <v>1</v>
      </c>
    </row>
    <row r="239" spans="1:12" ht="14.4" x14ac:dyDescent="0.3">
      <c r="A239" s="24">
        <v>26240570700015</v>
      </c>
      <c r="B239" s="18" t="s">
        <v>2010</v>
      </c>
      <c r="C239" s="19">
        <v>1</v>
      </c>
      <c r="D239" s="19">
        <v>0</v>
      </c>
      <c r="E239" s="19">
        <v>1081</v>
      </c>
      <c r="F239" s="19">
        <v>798</v>
      </c>
      <c r="G239" s="20">
        <v>0.73820536540240511</v>
      </c>
      <c r="H239" s="18" t="s">
        <v>71</v>
      </c>
      <c r="I239" s="19">
        <v>0</v>
      </c>
      <c r="J239" s="19">
        <v>0</v>
      </c>
      <c r="K239">
        <v>320</v>
      </c>
      <c r="L239" s="21" t="str">
        <f t="shared" si="3"/>
        <v>1</v>
      </c>
    </row>
    <row r="240" spans="1:12" ht="14.4" x14ac:dyDescent="0.3">
      <c r="A240" s="24">
        <v>26240571500018</v>
      </c>
      <c r="B240" s="18" t="s">
        <v>2010</v>
      </c>
      <c r="C240" s="19">
        <v>1</v>
      </c>
      <c r="D240" s="19">
        <v>1</v>
      </c>
      <c r="E240" s="19">
        <v>940</v>
      </c>
      <c r="F240" s="19">
        <v>937</v>
      </c>
      <c r="G240" s="20">
        <v>0.99680851063829812</v>
      </c>
      <c r="H240" s="18" t="s">
        <v>65</v>
      </c>
      <c r="I240" s="19">
        <v>0</v>
      </c>
      <c r="J240" s="19">
        <v>0</v>
      </c>
      <c r="K240">
        <v>462</v>
      </c>
      <c r="L240" s="21" t="str">
        <f t="shared" si="3"/>
        <v>1</v>
      </c>
    </row>
    <row r="241" spans="1:12" ht="14.4" x14ac:dyDescent="0.3">
      <c r="A241" s="24">
        <v>26240580600015</v>
      </c>
      <c r="B241" s="18" t="s">
        <v>2010</v>
      </c>
      <c r="C241" s="19">
        <v>1</v>
      </c>
      <c r="D241" s="19">
        <v>0</v>
      </c>
      <c r="E241" s="19">
        <v>7012</v>
      </c>
      <c r="F241" s="19">
        <v>9</v>
      </c>
      <c r="G241" s="20">
        <v>1.28351397604107E-3</v>
      </c>
      <c r="H241" s="18" t="s">
        <v>2011</v>
      </c>
      <c r="I241" s="19">
        <v>1</v>
      </c>
      <c r="J241" s="19">
        <v>1</v>
      </c>
      <c r="K241">
        <v>3930</v>
      </c>
      <c r="L241" s="21" t="str">
        <f t="shared" si="3"/>
        <v>0</v>
      </c>
    </row>
    <row r="242" spans="1:12" ht="14.4" x14ac:dyDescent="0.3">
      <c r="A242" s="24">
        <v>26240587100019</v>
      </c>
      <c r="B242" s="18" t="s">
        <v>2010</v>
      </c>
      <c r="C242" s="19">
        <v>1</v>
      </c>
      <c r="D242" s="19">
        <v>1</v>
      </c>
      <c r="E242" s="19">
        <v>1435</v>
      </c>
      <c r="F242" s="19">
        <v>1307</v>
      </c>
      <c r="G242" s="20">
        <v>0.91080139372822311</v>
      </c>
      <c r="H242" s="18" t="s">
        <v>65</v>
      </c>
      <c r="I242" s="19">
        <v>0</v>
      </c>
      <c r="J242" s="19">
        <v>0</v>
      </c>
      <c r="K242">
        <v>777</v>
      </c>
      <c r="L242" s="21" t="str">
        <f t="shared" si="3"/>
        <v>1</v>
      </c>
    </row>
    <row r="243" spans="1:12" ht="14.4" x14ac:dyDescent="0.3">
      <c r="A243" s="24">
        <v>26240588900011</v>
      </c>
      <c r="B243" s="18" t="s">
        <v>2010</v>
      </c>
      <c r="C243" s="19">
        <v>1</v>
      </c>
      <c r="D243" s="19">
        <v>1</v>
      </c>
      <c r="E243" s="19">
        <v>681</v>
      </c>
      <c r="F243" s="19">
        <v>680</v>
      </c>
      <c r="G243" s="20">
        <v>0.9985315712187961</v>
      </c>
      <c r="H243" s="18" t="s">
        <v>65</v>
      </c>
      <c r="I243" s="19">
        <v>0</v>
      </c>
      <c r="J243" s="19">
        <v>0</v>
      </c>
      <c r="K243">
        <v>333</v>
      </c>
      <c r="L243" s="21" t="str">
        <f t="shared" si="3"/>
        <v>1</v>
      </c>
    </row>
    <row r="244" spans="1:12" ht="14.4" x14ac:dyDescent="0.3">
      <c r="A244" s="24">
        <v>26240592100012</v>
      </c>
      <c r="B244" s="18" t="s">
        <v>2010</v>
      </c>
      <c r="C244" s="19">
        <v>1</v>
      </c>
      <c r="D244" s="19">
        <v>1</v>
      </c>
      <c r="E244" s="19">
        <v>694</v>
      </c>
      <c r="F244" s="19">
        <v>677</v>
      </c>
      <c r="G244" s="20">
        <v>0.97550432276657106</v>
      </c>
      <c r="H244" s="18" t="s">
        <v>65</v>
      </c>
      <c r="I244" s="19">
        <v>0</v>
      </c>
      <c r="J244" s="19">
        <v>0</v>
      </c>
      <c r="K244">
        <v>260</v>
      </c>
      <c r="L244" s="21" t="str">
        <f t="shared" si="3"/>
        <v>1</v>
      </c>
    </row>
    <row r="245" spans="1:12" ht="14.4" x14ac:dyDescent="0.3">
      <c r="A245" s="24">
        <v>26240593900014</v>
      </c>
      <c r="B245" s="18" t="s">
        <v>2010</v>
      </c>
      <c r="C245" s="19">
        <v>1</v>
      </c>
      <c r="D245" s="19">
        <v>1</v>
      </c>
      <c r="E245" s="19">
        <v>2863</v>
      </c>
      <c r="F245" s="19">
        <v>2863</v>
      </c>
      <c r="G245" s="20">
        <v>1</v>
      </c>
      <c r="H245" s="18" t="s">
        <v>50</v>
      </c>
      <c r="I245" s="19">
        <v>1</v>
      </c>
      <c r="J245" s="19">
        <v>0</v>
      </c>
      <c r="K245">
        <v>745</v>
      </c>
      <c r="L245" s="21" t="str">
        <f t="shared" si="3"/>
        <v>1</v>
      </c>
    </row>
    <row r="246" spans="1:12" ht="14.4" x14ac:dyDescent="0.3">
      <c r="A246" s="24">
        <v>26240598800011</v>
      </c>
      <c r="B246" s="18" t="s">
        <v>2010</v>
      </c>
      <c r="C246" s="19">
        <v>1</v>
      </c>
      <c r="D246" s="19">
        <v>0</v>
      </c>
      <c r="E246" s="19">
        <v>2867</v>
      </c>
      <c r="F246" s="19">
        <v>2838</v>
      </c>
      <c r="G246" s="20">
        <v>0.98988489710498806</v>
      </c>
      <c r="H246" s="18" t="s">
        <v>71</v>
      </c>
      <c r="I246" s="19">
        <v>1</v>
      </c>
      <c r="J246" s="19">
        <v>0</v>
      </c>
      <c r="K246">
        <v>971</v>
      </c>
      <c r="L246" s="21" t="str">
        <f t="shared" si="3"/>
        <v>1</v>
      </c>
    </row>
    <row r="247" spans="1:12" ht="14.4" x14ac:dyDescent="0.3">
      <c r="A247" s="24">
        <v>26250047300018</v>
      </c>
      <c r="B247" s="18" t="s">
        <v>2010</v>
      </c>
      <c r="C247" s="19">
        <v>1</v>
      </c>
      <c r="D247" s="19">
        <v>0</v>
      </c>
      <c r="E247" s="19">
        <v>614</v>
      </c>
      <c r="F247" s="19">
        <v>148</v>
      </c>
      <c r="G247" s="20">
        <v>0.24104234527687302</v>
      </c>
      <c r="H247" s="18" t="s">
        <v>38</v>
      </c>
      <c r="I247" s="19">
        <v>0</v>
      </c>
      <c r="J247" s="19">
        <v>0</v>
      </c>
      <c r="K247">
        <v>338</v>
      </c>
      <c r="L247" s="21" t="str">
        <f t="shared" si="3"/>
        <v>1</v>
      </c>
    </row>
    <row r="248" spans="1:12" ht="14.4" x14ac:dyDescent="0.3">
      <c r="A248" s="24">
        <v>26250175200170</v>
      </c>
      <c r="B248" s="18" t="s">
        <v>2010</v>
      </c>
      <c r="C248" s="19">
        <v>1</v>
      </c>
      <c r="D248" s="19">
        <v>0</v>
      </c>
      <c r="E248" s="19">
        <v>47</v>
      </c>
      <c r="F248" s="19">
        <v>3</v>
      </c>
      <c r="G248" s="20">
        <v>6.3829787234042493E-2</v>
      </c>
      <c r="H248" s="18" t="s">
        <v>38</v>
      </c>
      <c r="I248" s="19">
        <v>0</v>
      </c>
      <c r="J248" s="19">
        <v>0</v>
      </c>
      <c r="K248">
        <v>0</v>
      </c>
      <c r="L248" s="21" t="str">
        <f t="shared" si="3"/>
        <v>1</v>
      </c>
    </row>
    <row r="249" spans="1:12" ht="14.4" x14ac:dyDescent="0.3">
      <c r="A249" s="24">
        <v>26250176000017</v>
      </c>
      <c r="B249" s="18" t="s">
        <v>2010</v>
      </c>
      <c r="C249" s="19">
        <v>1</v>
      </c>
      <c r="D249" s="19">
        <v>0</v>
      </c>
      <c r="E249" s="19">
        <v>14263</v>
      </c>
      <c r="F249" s="19">
        <v>8567</v>
      </c>
      <c r="G249" s="20">
        <v>0.600645025590689</v>
      </c>
      <c r="H249" s="18" t="s">
        <v>38</v>
      </c>
      <c r="I249" s="19">
        <v>1</v>
      </c>
      <c r="J249" s="19">
        <v>1</v>
      </c>
      <c r="K249">
        <v>8018</v>
      </c>
      <c r="L249" s="21" t="str">
        <f t="shared" si="3"/>
        <v>1</v>
      </c>
    </row>
    <row r="250" spans="1:12" ht="14.4" x14ac:dyDescent="0.3">
      <c r="A250" s="24">
        <v>26250177800019</v>
      </c>
      <c r="B250" s="18" t="s">
        <v>2010</v>
      </c>
      <c r="C250" s="19">
        <v>1</v>
      </c>
      <c r="D250" s="19">
        <v>1</v>
      </c>
      <c r="E250" s="19">
        <v>1138</v>
      </c>
      <c r="F250" s="19">
        <v>897</v>
      </c>
      <c r="G250" s="20">
        <v>0.78822495606326903</v>
      </c>
      <c r="H250" s="18" t="s">
        <v>71</v>
      </c>
      <c r="I250" s="19">
        <v>0</v>
      </c>
      <c r="J250" s="19">
        <v>0</v>
      </c>
      <c r="K250">
        <v>242</v>
      </c>
      <c r="L250" s="21" t="str">
        <f t="shared" si="3"/>
        <v>1</v>
      </c>
    </row>
    <row r="251" spans="1:12" ht="14.4" x14ac:dyDescent="0.3">
      <c r="A251" s="24">
        <v>26250411100010</v>
      </c>
      <c r="B251" s="18" t="s">
        <v>2010</v>
      </c>
      <c r="C251" s="19">
        <v>1</v>
      </c>
      <c r="D251" s="19">
        <v>0</v>
      </c>
      <c r="E251" s="19">
        <v>797</v>
      </c>
      <c r="F251" s="19">
        <v>0</v>
      </c>
      <c r="G251" s="20">
        <v>0</v>
      </c>
      <c r="H251" s="18" t="s">
        <v>38</v>
      </c>
      <c r="I251" s="19">
        <v>0</v>
      </c>
      <c r="J251" s="19">
        <v>0</v>
      </c>
      <c r="K251">
        <v>495</v>
      </c>
      <c r="L251" s="21" t="str">
        <f t="shared" si="3"/>
        <v>0</v>
      </c>
    </row>
    <row r="252" spans="1:12" ht="14.4" x14ac:dyDescent="0.3">
      <c r="A252" s="24">
        <v>26250429300016</v>
      </c>
      <c r="B252" s="18" t="s">
        <v>2010</v>
      </c>
      <c r="C252" s="19">
        <v>1</v>
      </c>
      <c r="D252" s="19">
        <v>0</v>
      </c>
      <c r="E252" s="19">
        <v>2041</v>
      </c>
      <c r="F252" s="19">
        <v>48</v>
      </c>
      <c r="G252" s="20">
        <v>2.35178833904949E-2</v>
      </c>
      <c r="H252" s="18" t="s">
        <v>38</v>
      </c>
      <c r="I252" s="19">
        <v>1</v>
      </c>
      <c r="J252" s="19">
        <v>0</v>
      </c>
      <c r="K252">
        <v>1165</v>
      </c>
      <c r="L252" s="21" t="str">
        <f t="shared" si="3"/>
        <v>1</v>
      </c>
    </row>
    <row r="253" spans="1:12" ht="14.4" x14ac:dyDescent="0.3">
      <c r="A253" s="24">
        <v>26250434300019</v>
      </c>
      <c r="B253" s="18" t="s">
        <v>2010</v>
      </c>
      <c r="C253" s="19">
        <v>1</v>
      </c>
      <c r="D253" s="19">
        <v>0</v>
      </c>
      <c r="E253" s="19">
        <v>927</v>
      </c>
      <c r="F253" s="19">
        <v>0</v>
      </c>
      <c r="G253" s="20">
        <v>0</v>
      </c>
      <c r="H253" s="18" t="s">
        <v>38</v>
      </c>
      <c r="I253" s="19">
        <v>0</v>
      </c>
      <c r="J253" s="19">
        <v>0</v>
      </c>
      <c r="K253">
        <v>513</v>
      </c>
      <c r="L253" s="21" t="str">
        <f t="shared" si="3"/>
        <v>0</v>
      </c>
    </row>
    <row r="254" spans="1:12" ht="14.4" x14ac:dyDescent="0.3">
      <c r="A254" s="24">
        <v>26250462400012</v>
      </c>
      <c r="B254" s="18" t="s">
        <v>2010</v>
      </c>
      <c r="C254" s="19">
        <v>1</v>
      </c>
      <c r="D254" s="19">
        <v>0</v>
      </c>
      <c r="E254" s="19">
        <v>4537</v>
      </c>
      <c r="F254" s="19">
        <v>0</v>
      </c>
      <c r="G254" s="20">
        <v>0</v>
      </c>
      <c r="H254" s="18" t="s">
        <v>2011</v>
      </c>
      <c r="I254" s="19">
        <v>1</v>
      </c>
      <c r="J254" s="19">
        <v>0</v>
      </c>
      <c r="K254">
        <v>2297</v>
      </c>
      <c r="L254" s="21" t="str">
        <f t="shared" si="3"/>
        <v>0</v>
      </c>
    </row>
    <row r="255" spans="1:12" ht="14.4" x14ac:dyDescent="0.3">
      <c r="A255" s="24">
        <v>26250475600012</v>
      </c>
      <c r="B255" s="18" t="s">
        <v>2010</v>
      </c>
      <c r="C255" s="19">
        <v>1</v>
      </c>
      <c r="D255" s="19">
        <v>1</v>
      </c>
      <c r="E255" s="19">
        <v>1485</v>
      </c>
      <c r="F255" s="19">
        <v>1406</v>
      </c>
      <c r="G255" s="20">
        <v>0.94680134680134709</v>
      </c>
      <c r="H255" s="18" t="s">
        <v>57</v>
      </c>
      <c r="I255" s="19">
        <v>0</v>
      </c>
      <c r="J255" s="19">
        <v>0</v>
      </c>
      <c r="K255">
        <v>437</v>
      </c>
      <c r="L255" s="21" t="str">
        <f t="shared" si="3"/>
        <v>1</v>
      </c>
    </row>
    <row r="256" spans="1:12" ht="14.4" x14ac:dyDescent="0.3">
      <c r="A256" s="24">
        <v>26250673600012</v>
      </c>
      <c r="B256" s="18" t="s">
        <v>2010</v>
      </c>
      <c r="C256" s="19">
        <v>1</v>
      </c>
      <c r="D256" s="19">
        <v>1</v>
      </c>
      <c r="E256" s="19">
        <v>36</v>
      </c>
      <c r="F256" s="19">
        <v>36</v>
      </c>
      <c r="G256" s="20">
        <v>1</v>
      </c>
      <c r="H256" s="18" t="s">
        <v>57</v>
      </c>
      <c r="I256" s="19">
        <v>0</v>
      </c>
      <c r="J256" s="19">
        <v>0</v>
      </c>
      <c r="K256">
        <v>277</v>
      </c>
      <c r="L256" s="21" t="str">
        <f t="shared" si="3"/>
        <v>1</v>
      </c>
    </row>
    <row r="257" spans="1:12" ht="14.4" x14ac:dyDescent="0.3">
      <c r="A257" s="24">
        <v>26260001800010</v>
      </c>
      <c r="B257" s="18" t="s">
        <v>2010</v>
      </c>
      <c r="C257" s="19">
        <v>1</v>
      </c>
      <c r="D257" s="19">
        <v>0</v>
      </c>
      <c r="E257" s="19">
        <v>846</v>
      </c>
      <c r="F257" s="19">
        <v>0</v>
      </c>
      <c r="G257" s="20">
        <v>0</v>
      </c>
      <c r="H257" s="18" t="s">
        <v>65</v>
      </c>
      <c r="I257" s="19">
        <v>0</v>
      </c>
      <c r="J257" s="19">
        <v>0</v>
      </c>
      <c r="K257">
        <v>330</v>
      </c>
      <c r="L257" s="21" t="str">
        <f t="shared" si="3"/>
        <v>0</v>
      </c>
    </row>
    <row r="258" spans="1:12" ht="14.4" x14ac:dyDescent="0.3">
      <c r="A258" s="24">
        <v>26260002600070</v>
      </c>
      <c r="B258" s="18" t="s">
        <v>2010</v>
      </c>
      <c r="C258" s="19">
        <v>1</v>
      </c>
      <c r="D258" s="19">
        <v>1</v>
      </c>
      <c r="E258" s="19">
        <v>4720</v>
      </c>
      <c r="F258" s="19">
        <v>2560</v>
      </c>
      <c r="G258" s="20">
        <v>0.54237288135593209</v>
      </c>
      <c r="H258" s="18" t="s">
        <v>65</v>
      </c>
      <c r="I258" s="19">
        <v>1</v>
      </c>
      <c r="J258" s="19">
        <v>0</v>
      </c>
      <c r="K258">
        <v>2054</v>
      </c>
      <c r="L258" s="21" t="str">
        <f t="shared" ref="L258:L321" si="4">IF(G258&lt;0.01,"0","1")</f>
        <v>1</v>
      </c>
    </row>
    <row r="259" spans="1:12" ht="14.4" x14ac:dyDescent="0.3">
      <c r="A259" s="24">
        <v>26260003400017</v>
      </c>
      <c r="B259" s="18" t="s">
        <v>2010</v>
      </c>
      <c r="C259" s="19">
        <v>1</v>
      </c>
      <c r="D259" s="19">
        <v>1</v>
      </c>
      <c r="E259" s="19">
        <v>1202</v>
      </c>
      <c r="F259" s="19">
        <v>720</v>
      </c>
      <c r="G259" s="20">
        <v>0.59900166389351106</v>
      </c>
      <c r="H259" s="18" t="s">
        <v>65</v>
      </c>
      <c r="I259" s="19">
        <v>1</v>
      </c>
      <c r="J259" s="19">
        <v>0</v>
      </c>
      <c r="K259">
        <v>571</v>
      </c>
      <c r="L259" s="21" t="str">
        <f t="shared" si="4"/>
        <v>1</v>
      </c>
    </row>
    <row r="260" spans="1:12" ht="14.4" x14ac:dyDescent="0.3">
      <c r="A260" s="24">
        <v>26260007500010</v>
      </c>
      <c r="B260" s="18" t="s">
        <v>2010</v>
      </c>
      <c r="C260" s="19">
        <v>1</v>
      </c>
      <c r="D260" s="19">
        <v>1</v>
      </c>
      <c r="E260" s="19">
        <v>1282</v>
      </c>
      <c r="F260" s="19">
        <v>631</v>
      </c>
      <c r="G260" s="20">
        <v>0.49219968798752001</v>
      </c>
      <c r="H260" s="18" t="s">
        <v>71</v>
      </c>
      <c r="I260" s="19">
        <v>0</v>
      </c>
      <c r="J260" s="19">
        <v>0</v>
      </c>
      <c r="K260">
        <v>614</v>
      </c>
      <c r="L260" s="21" t="str">
        <f t="shared" si="4"/>
        <v>1</v>
      </c>
    </row>
    <row r="261" spans="1:12" ht="14.4" x14ac:dyDescent="0.3">
      <c r="A261" s="24">
        <v>26260013300082</v>
      </c>
      <c r="B261" s="18" t="s">
        <v>2010</v>
      </c>
      <c r="C261" s="19">
        <v>1</v>
      </c>
      <c r="D261" s="19">
        <v>0</v>
      </c>
      <c r="E261" s="19">
        <v>6589</v>
      </c>
      <c r="F261" s="19">
        <v>3073</v>
      </c>
      <c r="G261" s="20">
        <v>0.46638336621642101</v>
      </c>
      <c r="H261" s="18" t="s">
        <v>57</v>
      </c>
      <c r="I261" s="19">
        <v>1</v>
      </c>
      <c r="J261" s="19">
        <v>1</v>
      </c>
      <c r="K261">
        <v>3134</v>
      </c>
      <c r="L261" s="21" t="str">
        <f t="shared" si="4"/>
        <v>1</v>
      </c>
    </row>
    <row r="262" spans="1:12" ht="14.4" x14ac:dyDescent="0.3">
      <c r="A262" s="24">
        <v>26260014100010</v>
      </c>
      <c r="B262" s="18" t="s">
        <v>2010</v>
      </c>
      <c r="C262" s="19">
        <v>1</v>
      </c>
      <c r="D262" s="19">
        <v>1</v>
      </c>
      <c r="E262" s="19">
        <v>1427</v>
      </c>
      <c r="F262" s="19">
        <v>552</v>
      </c>
      <c r="G262" s="20">
        <v>0.38682550805886501</v>
      </c>
      <c r="H262" s="18" t="s">
        <v>38</v>
      </c>
      <c r="I262" s="19">
        <v>1</v>
      </c>
      <c r="J262" s="19">
        <v>0</v>
      </c>
      <c r="K262">
        <v>687</v>
      </c>
      <c r="L262" s="21" t="str">
        <f t="shared" si="4"/>
        <v>1</v>
      </c>
    </row>
    <row r="263" spans="1:12" ht="14.4" x14ac:dyDescent="0.3">
      <c r="A263" s="24">
        <v>26261109800019</v>
      </c>
      <c r="B263" s="18" t="s">
        <v>2010</v>
      </c>
      <c r="C263" s="19">
        <v>1</v>
      </c>
      <c r="D263" s="19">
        <v>1</v>
      </c>
      <c r="E263" s="19">
        <v>6452</v>
      </c>
      <c r="F263" s="19">
        <v>4801</v>
      </c>
      <c r="G263" s="20">
        <v>0.74411035337879705</v>
      </c>
      <c r="H263" s="18" t="s">
        <v>57</v>
      </c>
      <c r="I263" s="19">
        <v>1</v>
      </c>
      <c r="J263" s="19">
        <v>0</v>
      </c>
      <c r="K263">
        <v>2812</v>
      </c>
      <c r="L263" s="21" t="str">
        <f t="shared" si="4"/>
        <v>1</v>
      </c>
    </row>
    <row r="264" spans="1:12" ht="14.4" x14ac:dyDescent="0.3">
      <c r="A264" s="24">
        <v>26270278000012</v>
      </c>
      <c r="B264" s="18" t="s">
        <v>2010</v>
      </c>
      <c r="C264" s="19">
        <v>1</v>
      </c>
      <c r="D264" s="19">
        <v>0</v>
      </c>
      <c r="E264" s="19">
        <v>2065</v>
      </c>
      <c r="F264" s="19">
        <v>1881</v>
      </c>
      <c r="G264" s="20">
        <v>0.91089588377723996</v>
      </c>
      <c r="H264" s="18" t="s">
        <v>38</v>
      </c>
      <c r="I264" s="19">
        <v>1</v>
      </c>
      <c r="J264" s="19">
        <v>0</v>
      </c>
      <c r="K264">
        <v>987</v>
      </c>
      <c r="L264" s="21" t="str">
        <f t="shared" si="4"/>
        <v>1</v>
      </c>
    </row>
    <row r="265" spans="1:12" ht="14.4" x14ac:dyDescent="0.3">
      <c r="A265" s="24">
        <v>26270280600015</v>
      </c>
      <c r="B265" s="18" t="s">
        <v>2010</v>
      </c>
      <c r="C265" s="19">
        <v>1</v>
      </c>
      <c r="D265" s="19">
        <v>1</v>
      </c>
      <c r="E265" s="19">
        <v>2761</v>
      </c>
      <c r="F265" s="19">
        <v>2631</v>
      </c>
      <c r="G265" s="20">
        <v>0.95291561028612803</v>
      </c>
      <c r="H265" s="18" t="s">
        <v>57</v>
      </c>
      <c r="I265" s="19">
        <v>1</v>
      </c>
      <c r="J265" s="19">
        <v>0</v>
      </c>
      <c r="K265">
        <v>1155</v>
      </c>
      <c r="L265" s="21" t="str">
        <f t="shared" si="4"/>
        <v>1</v>
      </c>
    </row>
    <row r="266" spans="1:12" ht="14.4" x14ac:dyDescent="0.3">
      <c r="A266" s="24">
        <v>26270282200012</v>
      </c>
      <c r="B266" s="18" t="s">
        <v>2010</v>
      </c>
      <c r="C266" s="19">
        <v>1</v>
      </c>
      <c r="D266" s="19">
        <v>1</v>
      </c>
      <c r="E266" s="19">
        <v>2874</v>
      </c>
      <c r="F266" s="19">
        <v>2863</v>
      </c>
      <c r="G266" s="20">
        <v>0.99617258176757106</v>
      </c>
      <c r="H266" s="18" t="s">
        <v>65</v>
      </c>
      <c r="I266" s="19">
        <v>1</v>
      </c>
      <c r="J266" s="19">
        <v>0</v>
      </c>
      <c r="K266">
        <v>802</v>
      </c>
      <c r="L266" s="21" t="str">
        <f t="shared" si="4"/>
        <v>1</v>
      </c>
    </row>
    <row r="267" spans="1:12" ht="14.4" x14ac:dyDescent="0.3">
      <c r="A267" s="24">
        <v>26270283000080</v>
      </c>
      <c r="B267" s="18" t="s">
        <v>2010</v>
      </c>
      <c r="C267" s="19">
        <v>1</v>
      </c>
      <c r="D267" s="19">
        <v>1</v>
      </c>
      <c r="E267" s="19">
        <v>2791</v>
      </c>
      <c r="F267" s="19">
        <v>2791</v>
      </c>
      <c r="G267" s="20">
        <v>1</v>
      </c>
      <c r="H267" s="18" t="s">
        <v>65</v>
      </c>
      <c r="I267" s="19">
        <v>1</v>
      </c>
      <c r="J267" s="19">
        <v>0</v>
      </c>
      <c r="K267">
        <v>897</v>
      </c>
      <c r="L267" s="21" t="str">
        <f t="shared" si="4"/>
        <v>1</v>
      </c>
    </row>
    <row r="268" spans="1:12" ht="14.4" x14ac:dyDescent="0.3">
      <c r="A268" s="24">
        <v>26270285500012</v>
      </c>
      <c r="B268" s="18" t="s">
        <v>2010</v>
      </c>
      <c r="C268" s="19">
        <v>1</v>
      </c>
      <c r="D268" s="19">
        <v>1</v>
      </c>
      <c r="E268" s="19">
        <v>1362</v>
      </c>
      <c r="F268" s="19">
        <v>1332</v>
      </c>
      <c r="G268" s="20">
        <v>0.97797356828193804</v>
      </c>
      <c r="H268" s="18" t="s">
        <v>57</v>
      </c>
      <c r="I268" s="19">
        <v>0</v>
      </c>
      <c r="J268" s="19">
        <v>0</v>
      </c>
      <c r="K268">
        <v>567</v>
      </c>
      <c r="L268" s="21" t="str">
        <f t="shared" si="4"/>
        <v>1</v>
      </c>
    </row>
    <row r="269" spans="1:12" ht="14.4" x14ac:dyDescent="0.3">
      <c r="A269" s="24">
        <v>26270286300016</v>
      </c>
      <c r="B269" s="18" t="s">
        <v>2010</v>
      </c>
      <c r="C269" s="19">
        <v>1</v>
      </c>
      <c r="D269" s="19">
        <v>0</v>
      </c>
      <c r="E269" s="19">
        <v>1098</v>
      </c>
      <c r="F269" s="19">
        <v>1098</v>
      </c>
      <c r="G269" s="20">
        <v>1</v>
      </c>
      <c r="H269" s="18" t="s">
        <v>65</v>
      </c>
      <c r="I269" s="19">
        <v>0</v>
      </c>
      <c r="J269" s="19">
        <v>0</v>
      </c>
      <c r="K269">
        <v>403</v>
      </c>
      <c r="L269" s="21" t="str">
        <f t="shared" si="4"/>
        <v>1</v>
      </c>
    </row>
    <row r="270" spans="1:12" ht="14.4" x14ac:dyDescent="0.3">
      <c r="A270" s="24">
        <v>26270289700014</v>
      </c>
      <c r="B270" s="18" t="s">
        <v>2010</v>
      </c>
      <c r="C270" s="19">
        <v>1</v>
      </c>
      <c r="D270" s="19">
        <v>1</v>
      </c>
      <c r="E270" s="19">
        <v>1412</v>
      </c>
      <c r="F270" s="19">
        <v>1406</v>
      </c>
      <c r="G270" s="20">
        <v>0.9957507082152971</v>
      </c>
      <c r="H270" s="18" t="s">
        <v>71</v>
      </c>
      <c r="I270" s="19">
        <v>0</v>
      </c>
      <c r="J270" s="19">
        <v>0</v>
      </c>
      <c r="K270">
        <v>548</v>
      </c>
      <c r="L270" s="21" t="str">
        <f t="shared" si="4"/>
        <v>1</v>
      </c>
    </row>
    <row r="271" spans="1:12" ht="14.4" x14ac:dyDescent="0.3">
      <c r="A271" s="24">
        <v>26270304400012</v>
      </c>
      <c r="B271" s="18" t="s">
        <v>2010</v>
      </c>
      <c r="C271" s="19">
        <v>1</v>
      </c>
      <c r="D271" s="19">
        <v>1</v>
      </c>
      <c r="E271" s="19">
        <v>3247</v>
      </c>
      <c r="F271" s="19">
        <v>3202</v>
      </c>
      <c r="G271" s="20">
        <v>0.98614105327995105</v>
      </c>
      <c r="H271" s="18" t="s">
        <v>57</v>
      </c>
      <c r="I271" s="19">
        <v>1</v>
      </c>
      <c r="J271" s="19">
        <v>0</v>
      </c>
      <c r="K271">
        <v>589</v>
      </c>
      <c r="L271" s="21" t="str">
        <f t="shared" si="4"/>
        <v>1</v>
      </c>
    </row>
    <row r="272" spans="1:12" ht="14.4" x14ac:dyDescent="0.3">
      <c r="A272" s="24">
        <v>26270874600215</v>
      </c>
      <c r="B272" s="18" t="s">
        <v>2010</v>
      </c>
      <c r="C272" s="19">
        <v>1</v>
      </c>
      <c r="D272" s="19">
        <v>1</v>
      </c>
      <c r="E272" s="19">
        <v>6404</v>
      </c>
      <c r="F272" s="19">
        <v>2365</v>
      </c>
      <c r="G272" s="20">
        <v>0.369300437226733</v>
      </c>
      <c r="H272" s="18" t="s">
        <v>38</v>
      </c>
      <c r="I272" s="19">
        <v>1</v>
      </c>
      <c r="J272" s="19">
        <v>1</v>
      </c>
      <c r="K272">
        <v>2480</v>
      </c>
      <c r="L272" s="21" t="str">
        <f t="shared" si="4"/>
        <v>1</v>
      </c>
    </row>
    <row r="273" spans="1:12" ht="14.4" x14ac:dyDescent="0.3">
      <c r="A273" s="24">
        <v>26280001400025</v>
      </c>
      <c r="B273" s="18" t="s">
        <v>2010</v>
      </c>
      <c r="C273" s="19">
        <v>1</v>
      </c>
      <c r="D273" s="19">
        <v>1</v>
      </c>
      <c r="E273" s="19">
        <v>2527</v>
      </c>
      <c r="F273" s="19">
        <v>2397</v>
      </c>
      <c r="G273" s="20">
        <v>0.94855559952512902</v>
      </c>
      <c r="H273" s="18" t="s">
        <v>57</v>
      </c>
      <c r="I273" s="19">
        <v>1</v>
      </c>
      <c r="J273" s="19">
        <v>0</v>
      </c>
      <c r="K273">
        <v>1064</v>
      </c>
      <c r="L273" s="21" t="str">
        <f t="shared" si="4"/>
        <v>1</v>
      </c>
    </row>
    <row r="274" spans="1:12" ht="14.4" x14ac:dyDescent="0.3">
      <c r="A274" s="24">
        <v>26280004800015</v>
      </c>
      <c r="B274" s="18" t="s">
        <v>2010</v>
      </c>
      <c r="C274" s="19">
        <v>1</v>
      </c>
      <c r="D274" s="19">
        <v>0</v>
      </c>
      <c r="E274" s="19">
        <v>6959</v>
      </c>
      <c r="F274" s="19">
        <v>0</v>
      </c>
      <c r="G274" s="20">
        <v>0</v>
      </c>
      <c r="H274" s="18" t="s">
        <v>38</v>
      </c>
      <c r="I274" s="19">
        <v>1</v>
      </c>
      <c r="J274" s="19">
        <v>1</v>
      </c>
      <c r="K274">
        <v>4445</v>
      </c>
      <c r="L274" s="21" t="str">
        <f t="shared" si="4"/>
        <v>0</v>
      </c>
    </row>
    <row r="275" spans="1:12" ht="14.4" x14ac:dyDescent="0.3">
      <c r="A275" s="24">
        <v>26280005500010</v>
      </c>
      <c r="B275" s="18" t="s">
        <v>2010</v>
      </c>
      <c r="C275" s="19">
        <v>1</v>
      </c>
      <c r="D275" s="19">
        <v>1</v>
      </c>
      <c r="E275" s="19">
        <v>2875</v>
      </c>
      <c r="F275" s="19">
        <v>2766</v>
      </c>
      <c r="G275" s="20">
        <v>0.96208695652173903</v>
      </c>
      <c r="H275" s="18" t="s">
        <v>57</v>
      </c>
      <c r="I275" s="19">
        <v>1</v>
      </c>
      <c r="J275" s="19">
        <v>0</v>
      </c>
      <c r="K275">
        <v>1286</v>
      </c>
      <c r="L275" s="21" t="str">
        <f t="shared" si="4"/>
        <v>1</v>
      </c>
    </row>
    <row r="276" spans="1:12" ht="14.4" x14ac:dyDescent="0.3">
      <c r="A276" s="24">
        <v>26280014700031</v>
      </c>
      <c r="B276" s="18" t="s">
        <v>2010</v>
      </c>
      <c r="C276" s="19">
        <v>1</v>
      </c>
      <c r="D276" s="19">
        <v>1</v>
      </c>
      <c r="E276" s="19">
        <v>2723</v>
      </c>
      <c r="F276" s="19">
        <v>2686</v>
      </c>
      <c r="G276" s="20">
        <v>0.9864120455380091</v>
      </c>
      <c r="H276" s="18" t="s">
        <v>57</v>
      </c>
      <c r="I276" s="19">
        <v>1</v>
      </c>
      <c r="J276" s="19">
        <v>0</v>
      </c>
      <c r="K276">
        <v>771</v>
      </c>
      <c r="L276" s="21" t="str">
        <f t="shared" si="4"/>
        <v>1</v>
      </c>
    </row>
    <row r="277" spans="1:12" ht="14.4" x14ac:dyDescent="0.3">
      <c r="A277" s="24">
        <v>26280017000017</v>
      </c>
      <c r="B277" s="18" t="s">
        <v>2010</v>
      </c>
      <c r="C277" s="19">
        <v>1</v>
      </c>
      <c r="D277" s="19">
        <v>1</v>
      </c>
      <c r="E277" s="19">
        <v>5606</v>
      </c>
      <c r="F277" s="19">
        <v>5089</v>
      </c>
      <c r="G277" s="20">
        <v>0.90777738137709607</v>
      </c>
      <c r="H277" s="18" t="s">
        <v>2011</v>
      </c>
      <c r="I277" s="19">
        <v>1</v>
      </c>
      <c r="J277" s="19">
        <v>0</v>
      </c>
      <c r="K277">
        <v>2196</v>
      </c>
      <c r="L277" s="21" t="str">
        <f t="shared" si="4"/>
        <v>1</v>
      </c>
    </row>
    <row r="278" spans="1:12" ht="14.4" x14ac:dyDescent="0.3">
      <c r="A278" s="24">
        <v>26280090700012</v>
      </c>
      <c r="B278" s="18" t="s">
        <v>2010</v>
      </c>
      <c r="C278" s="19">
        <v>1</v>
      </c>
      <c r="D278" s="19">
        <v>0</v>
      </c>
      <c r="E278" s="19">
        <v>1239</v>
      </c>
      <c r="F278" s="19">
        <v>1189</v>
      </c>
      <c r="G278" s="20">
        <v>0.9596448748991121</v>
      </c>
      <c r="H278" s="18" t="s">
        <v>71</v>
      </c>
      <c r="I278" s="19">
        <v>0</v>
      </c>
      <c r="J278" s="19">
        <v>0</v>
      </c>
      <c r="K278">
        <v>459</v>
      </c>
      <c r="L278" s="21" t="str">
        <f t="shared" si="4"/>
        <v>1</v>
      </c>
    </row>
    <row r="279" spans="1:12" ht="14.4" x14ac:dyDescent="0.3">
      <c r="A279" s="24">
        <v>26290002000013</v>
      </c>
      <c r="B279" s="18" t="s">
        <v>2010</v>
      </c>
      <c r="C279" s="19">
        <v>1</v>
      </c>
      <c r="D279" s="19">
        <v>1</v>
      </c>
      <c r="E279" s="19">
        <v>2340</v>
      </c>
      <c r="F279" s="19">
        <v>2339</v>
      </c>
      <c r="G279" s="20">
        <v>0.99957264957265002</v>
      </c>
      <c r="H279" s="18" t="s">
        <v>50</v>
      </c>
      <c r="I279" s="19">
        <v>1</v>
      </c>
      <c r="J279" s="19">
        <v>0</v>
      </c>
      <c r="K279">
        <v>644</v>
      </c>
      <c r="L279" s="21" t="str">
        <f t="shared" si="4"/>
        <v>1</v>
      </c>
    </row>
    <row r="280" spans="1:12" ht="14.4" x14ac:dyDescent="0.3">
      <c r="A280" s="24">
        <v>26290003800015</v>
      </c>
      <c r="B280" s="18" t="s">
        <v>2010</v>
      </c>
      <c r="C280" s="19">
        <v>1</v>
      </c>
      <c r="D280" s="19">
        <v>1</v>
      </c>
      <c r="E280" s="19">
        <v>3809</v>
      </c>
      <c r="F280" s="19">
        <v>3439</v>
      </c>
      <c r="G280" s="20">
        <v>0.90286164347597808</v>
      </c>
      <c r="H280" s="18" t="s">
        <v>57</v>
      </c>
      <c r="I280" s="19">
        <v>1</v>
      </c>
      <c r="J280" s="19">
        <v>0</v>
      </c>
      <c r="K280">
        <v>1599</v>
      </c>
      <c r="L280" s="21" t="str">
        <f t="shared" si="4"/>
        <v>1</v>
      </c>
    </row>
    <row r="281" spans="1:12" ht="14.4" x14ac:dyDescent="0.3">
      <c r="A281" s="24">
        <v>26290006100017</v>
      </c>
      <c r="B281" s="18" t="s">
        <v>2010</v>
      </c>
      <c r="C281" s="19">
        <v>1</v>
      </c>
      <c r="D281" s="19">
        <v>1</v>
      </c>
      <c r="E281" s="19">
        <v>3049</v>
      </c>
      <c r="F281" s="19">
        <v>2637</v>
      </c>
      <c r="G281" s="20">
        <v>0.86487372909150506</v>
      </c>
      <c r="H281" s="18" t="s">
        <v>50</v>
      </c>
      <c r="I281" s="19">
        <v>1</v>
      </c>
      <c r="J281" s="19">
        <v>0</v>
      </c>
      <c r="K281">
        <v>872</v>
      </c>
      <c r="L281" s="21" t="str">
        <f t="shared" si="4"/>
        <v>1</v>
      </c>
    </row>
    <row r="282" spans="1:12" ht="14.4" x14ac:dyDescent="0.3">
      <c r="A282" s="24">
        <v>26290009500015</v>
      </c>
      <c r="B282" s="18" t="s">
        <v>2010</v>
      </c>
      <c r="C282" s="19">
        <v>1</v>
      </c>
      <c r="D282" s="19">
        <v>1</v>
      </c>
      <c r="E282" s="19">
        <v>7558</v>
      </c>
      <c r="F282" s="19">
        <v>7184</v>
      </c>
      <c r="G282" s="20">
        <v>0.95051600952632997</v>
      </c>
      <c r="H282" s="18" t="s">
        <v>50</v>
      </c>
      <c r="I282" s="19">
        <v>1</v>
      </c>
      <c r="J282" s="19">
        <v>0</v>
      </c>
      <c r="K282">
        <v>3081</v>
      </c>
      <c r="L282" s="21" t="str">
        <f t="shared" si="4"/>
        <v>1</v>
      </c>
    </row>
    <row r="283" spans="1:12" ht="14.4" x14ac:dyDescent="0.3">
      <c r="A283" s="24">
        <v>26290010300017</v>
      </c>
      <c r="B283" s="18" t="s">
        <v>2010</v>
      </c>
      <c r="C283" s="19">
        <v>1</v>
      </c>
      <c r="D283" s="19">
        <v>1</v>
      </c>
      <c r="E283" s="19">
        <v>1370</v>
      </c>
      <c r="F283" s="19">
        <v>1369</v>
      </c>
      <c r="G283" s="20">
        <v>0.9992700729927011</v>
      </c>
      <c r="H283" s="18" t="s">
        <v>71</v>
      </c>
      <c r="I283" s="19">
        <v>0</v>
      </c>
      <c r="J283" s="19">
        <v>0</v>
      </c>
      <c r="K283">
        <v>412</v>
      </c>
      <c r="L283" s="21" t="str">
        <f t="shared" si="4"/>
        <v>1</v>
      </c>
    </row>
    <row r="284" spans="1:12" ht="14.4" x14ac:dyDescent="0.3">
      <c r="A284" s="24">
        <v>26290011100028</v>
      </c>
      <c r="B284" s="18" t="s">
        <v>2010</v>
      </c>
      <c r="C284" s="19">
        <v>1</v>
      </c>
      <c r="D284" s="19">
        <v>0</v>
      </c>
      <c r="E284" s="19">
        <v>1104</v>
      </c>
      <c r="F284" s="19">
        <v>360</v>
      </c>
      <c r="G284" s="20">
        <v>0.32608695652173902</v>
      </c>
      <c r="H284" s="18" t="s">
        <v>57</v>
      </c>
      <c r="I284" s="19">
        <v>0</v>
      </c>
      <c r="J284" s="19">
        <v>0</v>
      </c>
      <c r="K284">
        <v>302</v>
      </c>
      <c r="L284" s="21" t="str">
        <f t="shared" si="4"/>
        <v>1</v>
      </c>
    </row>
    <row r="285" spans="1:12" ht="14.4" x14ac:dyDescent="0.3">
      <c r="A285" s="24">
        <v>26290012900012</v>
      </c>
      <c r="B285" s="18" t="s">
        <v>2010</v>
      </c>
      <c r="C285" s="19">
        <v>1</v>
      </c>
      <c r="D285" s="19">
        <v>0</v>
      </c>
      <c r="E285" s="19">
        <v>811</v>
      </c>
      <c r="F285" s="19">
        <v>673</v>
      </c>
      <c r="G285" s="20">
        <v>0.82983970406905105</v>
      </c>
      <c r="H285" s="18" t="s">
        <v>57</v>
      </c>
      <c r="I285" s="19">
        <v>0</v>
      </c>
      <c r="J285" s="19">
        <v>0</v>
      </c>
      <c r="K285">
        <v>554</v>
      </c>
      <c r="L285" s="21" t="str">
        <f t="shared" si="4"/>
        <v>1</v>
      </c>
    </row>
    <row r="286" spans="1:12" ht="14.4" x14ac:dyDescent="0.3">
      <c r="A286" s="24">
        <v>26290013700015</v>
      </c>
      <c r="B286" s="18" t="s">
        <v>2010</v>
      </c>
      <c r="C286" s="19">
        <v>1</v>
      </c>
      <c r="D286" s="19">
        <v>0</v>
      </c>
      <c r="E286" s="19">
        <v>1127</v>
      </c>
      <c r="F286" s="19">
        <v>1067</v>
      </c>
      <c r="G286" s="20">
        <v>0.94676131322094104</v>
      </c>
      <c r="H286" s="18" t="s">
        <v>38</v>
      </c>
      <c r="I286" s="19">
        <v>0</v>
      </c>
      <c r="J286" s="19">
        <v>0</v>
      </c>
      <c r="K286">
        <v>760</v>
      </c>
      <c r="L286" s="21" t="str">
        <f t="shared" si="4"/>
        <v>1</v>
      </c>
    </row>
    <row r="287" spans="1:12" ht="14.4" x14ac:dyDescent="0.3">
      <c r="A287" s="24">
        <v>26290361000018</v>
      </c>
      <c r="B287" s="18" t="s">
        <v>2010</v>
      </c>
      <c r="C287" s="19">
        <v>1</v>
      </c>
      <c r="D287" s="19">
        <v>0</v>
      </c>
      <c r="E287" s="19">
        <v>8809</v>
      </c>
      <c r="F287" s="19">
        <v>0</v>
      </c>
      <c r="G287" s="20">
        <v>0</v>
      </c>
      <c r="H287" s="18" t="s">
        <v>2011</v>
      </c>
      <c r="I287" s="19">
        <v>1</v>
      </c>
      <c r="J287" s="19">
        <v>1</v>
      </c>
      <c r="K287">
        <v>3828</v>
      </c>
      <c r="L287" s="21" t="str">
        <f t="shared" si="4"/>
        <v>0</v>
      </c>
    </row>
    <row r="288" spans="1:12" ht="14.4" x14ac:dyDescent="0.3">
      <c r="A288" s="24">
        <v>26300001000011</v>
      </c>
      <c r="B288" s="18" t="s">
        <v>2010</v>
      </c>
      <c r="C288" s="19">
        <v>1</v>
      </c>
      <c r="D288" s="19">
        <v>1</v>
      </c>
      <c r="E288" s="19">
        <v>4095</v>
      </c>
      <c r="F288" s="19">
        <v>1845</v>
      </c>
      <c r="G288" s="20">
        <v>0.45054945054945106</v>
      </c>
      <c r="H288" s="18" t="s">
        <v>57</v>
      </c>
      <c r="I288" s="19">
        <v>1</v>
      </c>
      <c r="J288" s="19">
        <v>0</v>
      </c>
      <c r="K288">
        <v>1932</v>
      </c>
      <c r="L288" s="21" t="str">
        <f t="shared" si="4"/>
        <v>1</v>
      </c>
    </row>
    <row r="289" spans="1:12" ht="14.4" x14ac:dyDescent="0.3">
      <c r="A289" s="24">
        <v>26300003600032</v>
      </c>
      <c r="B289" s="18" t="s">
        <v>2010</v>
      </c>
      <c r="C289" s="19">
        <v>1</v>
      </c>
      <c r="D289" s="19">
        <v>1</v>
      </c>
      <c r="E289" s="19">
        <v>22278</v>
      </c>
      <c r="F289" s="19">
        <v>15163</v>
      </c>
      <c r="G289" s="20">
        <v>0.68062662716581401</v>
      </c>
      <c r="H289" s="18" t="s">
        <v>38</v>
      </c>
      <c r="I289" s="19">
        <v>1</v>
      </c>
      <c r="J289" s="19">
        <v>1</v>
      </c>
      <c r="K289">
        <v>12676</v>
      </c>
      <c r="L289" s="21" t="str">
        <f t="shared" si="4"/>
        <v>1</v>
      </c>
    </row>
    <row r="290" spans="1:12" ht="14.4" x14ac:dyDescent="0.3">
      <c r="A290" s="24">
        <v>26300004400093</v>
      </c>
      <c r="B290" s="18" t="s">
        <v>2010</v>
      </c>
      <c r="C290" s="19">
        <v>1</v>
      </c>
      <c r="D290" s="19">
        <v>1</v>
      </c>
      <c r="E290" s="19">
        <v>2016</v>
      </c>
      <c r="F290" s="19">
        <v>2016</v>
      </c>
      <c r="G290" s="20">
        <v>1</v>
      </c>
      <c r="H290" s="18" t="s">
        <v>65</v>
      </c>
      <c r="I290" s="19">
        <v>1</v>
      </c>
      <c r="J290" s="19">
        <v>0</v>
      </c>
      <c r="K290">
        <v>1134</v>
      </c>
      <c r="L290" s="21" t="str">
        <f t="shared" si="4"/>
        <v>1</v>
      </c>
    </row>
    <row r="291" spans="1:12" ht="14.4" x14ac:dyDescent="0.3">
      <c r="A291" s="24">
        <v>26300013500016</v>
      </c>
      <c r="B291" s="18" t="s">
        <v>2010</v>
      </c>
      <c r="C291" s="19">
        <v>1</v>
      </c>
      <c r="D291" s="19">
        <v>1</v>
      </c>
      <c r="E291" s="19">
        <v>2341</v>
      </c>
      <c r="F291" s="19">
        <v>2031</v>
      </c>
      <c r="G291" s="20">
        <v>0.86757795813754812</v>
      </c>
      <c r="H291" s="18" t="s">
        <v>50</v>
      </c>
      <c r="I291" s="19">
        <v>1</v>
      </c>
      <c r="J291" s="19">
        <v>0</v>
      </c>
      <c r="K291">
        <v>609</v>
      </c>
      <c r="L291" s="21" t="str">
        <f t="shared" si="4"/>
        <v>1</v>
      </c>
    </row>
    <row r="292" spans="1:12" ht="14.4" x14ac:dyDescent="0.3">
      <c r="A292" s="24">
        <v>26300014300010</v>
      </c>
      <c r="B292" s="18" t="s">
        <v>2010</v>
      </c>
      <c r="C292" s="19">
        <v>1</v>
      </c>
      <c r="D292" s="19">
        <v>0</v>
      </c>
      <c r="E292" s="19">
        <v>1272</v>
      </c>
      <c r="F292" s="19">
        <v>285</v>
      </c>
      <c r="G292" s="20">
        <v>0.22405660377358502</v>
      </c>
      <c r="H292" s="18" t="s">
        <v>71</v>
      </c>
      <c r="I292" s="19">
        <v>1</v>
      </c>
      <c r="J292" s="19">
        <v>0</v>
      </c>
      <c r="K292">
        <v>1087</v>
      </c>
      <c r="L292" s="21" t="str">
        <f t="shared" si="4"/>
        <v>1</v>
      </c>
    </row>
    <row r="293" spans="1:12" ht="14.4" x14ac:dyDescent="0.3">
      <c r="A293" s="24">
        <v>26300015000015</v>
      </c>
      <c r="B293" s="18" t="s">
        <v>2010</v>
      </c>
      <c r="C293" s="19">
        <v>1</v>
      </c>
      <c r="D293" s="19">
        <v>1</v>
      </c>
      <c r="E293" s="19">
        <v>1230</v>
      </c>
      <c r="F293" s="19">
        <v>184</v>
      </c>
      <c r="G293" s="20">
        <v>0.14959349593495902</v>
      </c>
      <c r="H293" s="18" t="s">
        <v>71</v>
      </c>
      <c r="I293" s="19">
        <v>0</v>
      </c>
      <c r="J293" s="19">
        <v>0</v>
      </c>
      <c r="K293">
        <v>478</v>
      </c>
      <c r="L293" s="21" t="str">
        <f t="shared" si="4"/>
        <v>1</v>
      </c>
    </row>
    <row r="294" spans="1:12" ht="14.4" x14ac:dyDescent="0.3">
      <c r="A294" s="24">
        <v>26300017600010</v>
      </c>
      <c r="B294" s="18" t="s">
        <v>2010</v>
      </c>
      <c r="C294" s="19">
        <v>1</v>
      </c>
      <c r="D294" s="19">
        <v>1</v>
      </c>
      <c r="E294" s="19">
        <v>6122</v>
      </c>
      <c r="F294" s="19">
        <v>2364</v>
      </c>
      <c r="G294" s="20">
        <v>0.38614831754328605</v>
      </c>
      <c r="H294" s="18" t="s">
        <v>57</v>
      </c>
      <c r="I294" s="19">
        <v>1</v>
      </c>
      <c r="J294" s="19">
        <v>0</v>
      </c>
      <c r="K294">
        <v>2171</v>
      </c>
      <c r="L294" s="21" t="str">
        <f t="shared" si="4"/>
        <v>1</v>
      </c>
    </row>
    <row r="295" spans="1:12" ht="14.4" x14ac:dyDescent="0.3">
      <c r="A295" s="24">
        <v>26300050700016</v>
      </c>
      <c r="B295" s="18" t="s">
        <v>2010</v>
      </c>
      <c r="C295" s="19">
        <v>1</v>
      </c>
      <c r="D295" s="19">
        <v>1</v>
      </c>
      <c r="E295" s="19">
        <v>1045</v>
      </c>
      <c r="F295" s="19">
        <v>1045</v>
      </c>
      <c r="G295" s="20">
        <v>1</v>
      </c>
      <c r="H295" s="18" t="s">
        <v>71</v>
      </c>
      <c r="I295" s="19">
        <v>0</v>
      </c>
      <c r="J295" s="19">
        <v>0</v>
      </c>
      <c r="K295">
        <v>502</v>
      </c>
      <c r="L295" s="21" t="str">
        <f t="shared" si="4"/>
        <v>1</v>
      </c>
    </row>
    <row r="296" spans="1:12" ht="14.4" x14ac:dyDescent="0.3">
      <c r="A296" s="24">
        <v>26310011700013</v>
      </c>
      <c r="B296" s="18" t="s">
        <v>2010</v>
      </c>
      <c r="C296" s="19">
        <v>1</v>
      </c>
      <c r="D296" s="19">
        <v>0</v>
      </c>
      <c r="E296" s="19">
        <v>2059</v>
      </c>
      <c r="F296" s="19">
        <v>224</v>
      </c>
      <c r="G296" s="20">
        <v>0.108790675084993</v>
      </c>
      <c r="H296" s="18" t="s">
        <v>50</v>
      </c>
      <c r="I296" s="19">
        <v>0</v>
      </c>
      <c r="J296" s="19">
        <v>0</v>
      </c>
      <c r="K296">
        <v>676</v>
      </c>
      <c r="L296" s="21" t="str">
        <f t="shared" si="4"/>
        <v>1</v>
      </c>
    </row>
    <row r="297" spans="1:12" ht="14.4" x14ac:dyDescent="0.3">
      <c r="A297" s="24">
        <v>26310012500016</v>
      </c>
      <c r="B297" s="18" t="s">
        <v>2010</v>
      </c>
      <c r="C297" s="19">
        <v>1</v>
      </c>
      <c r="D297" s="19">
        <v>1</v>
      </c>
      <c r="E297" s="19">
        <v>44842</v>
      </c>
      <c r="F297" s="19">
        <v>42996</v>
      </c>
      <c r="G297" s="20">
        <v>0.95883323669773912</v>
      </c>
      <c r="H297" s="18" t="s">
        <v>50</v>
      </c>
      <c r="I297" s="19">
        <v>1</v>
      </c>
      <c r="J297" s="19">
        <v>1</v>
      </c>
      <c r="K297">
        <v>16558</v>
      </c>
      <c r="L297" s="21" t="str">
        <f t="shared" si="4"/>
        <v>1</v>
      </c>
    </row>
    <row r="298" spans="1:12" ht="14.4" x14ac:dyDescent="0.3">
      <c r="A298" s="24">
        <v>26310013300010</v>
      </c>
      <c r="B298" s="18" t="s">
        <v>2010</v>
      </c>
      <c r="C298" s="19">
        <v>1</v>
      </c>
      <c r="D298" s="19">
        <v>1</v>
      </c>
      <c r="E298" s="19">
        <v>3312</v>
      </c>
      <c r="F298" s="19">
        <v>3292</v>
      </c>
      <c r="G298" s="20">
        <v>0.99396135265700503</v>
      </c>
      <c r="H298" s="18" t="s">
        <v>50</v>
      </c>
      <c r="I298" s="19">
        <v>1</v>
      </c>
      <c r="J298" s="19">
        <v>0</v>
      </c>
      <c r="K298">
        <v>1293</v>
      </c>
      <c r="L298" s="21" t="str">
        <f t="shared" si="4"/>
        <v>1</v>
      </c>
    </row>
    <row r="299" spans="1:12" ht="14.4" x14ac:dyDescent="0.3">
      <c r="A299" s="24">
        <v>26310015800041</v>
      </c>
      <c r="B299" s="18" t="s">
        <v>2010</v>
      </c>
      <c r="C299" s="19">
        <v>1</v>
      </c>
      <c r="D299" s="19">
        <v>0</v>
      </c>
      <c r="E299" s="19">
        <v>1640</v>
      </c>
      <c r="F299" s="19">
        <v>361</v>
      </c>
      <c r="G299" s="20">
        <v>0.22012195121951203</v>
      </c>
      <c r="H299" s="18" t="s">
        <v>50</v>
      </c>
      <c r="I299" s="19">
        <v>0</v>
      </c>
      <c r="J299" s="19">
        <v>0</v>
      </c>
      <c r="K299">
        <v>581</v>
      </c>
      <c r="L299" s="21" t="str">
        <f t="shared" si="4"/>
        <v>1</v>
      </c>
    </row>
    <row r="300" spans="1:12" ht="14.4" x14ac:dyDescent="0.3">
      <c r="A300" s="24">
        <v>26310018200017</v>
      </c>
      <c r="B300" s="18" t="s">
        <v>2010</v>
      </c>
      <c r="C300" s="19">
        <v>1</v>
      </c>
      <c r="D300" s="19">
        <v>0</v>
      </c>
      <c r="E300" s="19">
        <v>4600</v>
      </c>
      <c r="F300" s="19">
        <v>599</v>
      </c>
      <c r="G300" s="20">
        <v>0.13021739130434801</v>
      </c>
      <c r="H300" s="18" t="s">
        <v>50</v>
      </c>
      <c r="I300" s="19">
        <v>1</v>
      </c>
      <c r="J300" s="19">
        <v>0</v>
      </c>
      <c r="K300">
        <v>1746</v>
      </c>
      <c r="L300" s="21" t="str">
        <f t="shared" si="4"/>
        <v>1</v>
      </c>
    </row>
    <row r="301" spans="1:12" ht="14.4" x14ac:dyDescent="0.3">
      <c r="A301" s="24">
        <v>26310060400010</v>
      </c>
      <c r="B301" s="18" t="s">
        <v>2010</v>
      </c>
      <c r="C301" s="19">
        <v>1</v>
      </c>
      <c r="D301" s="19">
        <v>0</v>
      </c>
      <c r="E301" s="19">
        <v>1809</v>
      </c>
      <c r="F301" s="19">
        <v>388</v>
      </c>
      <c r="G301" s="20">
        <v>0.21448313985627401</v>
      </c>
      <c r="H301" s="18" t="s">
        <v>50</v>
      </c>
      <c r="I301" s="19">
        <v>1</v>
      </c>
      <c r="J301" s="19">
        <v>0</v>
      </c>
      <c r="K301">
        <v>973</v>
      </c>
      <c r="L301" s="21" t="str">
        <f t="shared" si="4"/>
        <v>1</v>
      </c>
    </row>
    <row r="302" spans="1:12" ht="14.4" x14ac:dyDescent="0.3">
      <c r="A302" s="24">
        <v>26320003200013</v>
      </c>
      <c r="B302" s="18" t="s">
        <v>2010</v>
      </c>
      <c r="C302" s="19">
        <v>1</v>
      </c>
      <c r="D302" s="19">
        <v>1</v>
      </c>
      <c r="E302" s="19">
        <v>2690</v>
      </c>
      <c r="F302" s="19">
        <v>2675</v>
      </c>
      <c r="G302" s="20">
        <v>0.99442379182156104</v>
      </c>
      <c r="H302" s="18" t="s">
        <v>50</v>
      </c>
      <c r="I302" s="19">
        <v>1</v>
      </c>
      <c r="J302" s="19">
        <v>0</v>
      </c>
      <c r="K302">
        <v>755</v>
      </c>
      <c r="L302" s="21" t="str">
        <f t="shared" si="4"/>
        <v>1</v>
      </c>
    </row>
    <row r="303" spans="1:12" ht="14.4" x14ac:dyDescent="0.3">
      <c r="A303" s="24">
        <v>26320004000016</v>
      </c>
      <c r="B303" s="18" t="s">
        <v>2010</v>
      </c>
      <c r="C303" s="19">
        <v>1</v>
      </c>
      <c r="D303" s="19">
        <v>0</v>
      </c>
      <c r="E303" s="19">
        <v>4285</v>
      </c>
      <c r="F303" s="19">
        <v>531</v>
      </c>
      <c r="G303" s="20">
        <v>0.12392065344224</v>
      </c>
      <c r="H303" s="18" t="s">
        <v>50</v>
      </c>
      <c r="I303" s="19">
        <v>1</v>
      </c>
      <c r="J303" s="19">
        <v>1</v>
      </c>
      <c r="K303">
        <v>2121</v>
      </c>
      <c r="L303" s="21" t="str">
        <f t="shared" si="4"/>
        <v>1</v>
      </c>
    </row>
    <row r="304" spans="1:12" ht="14.4" x14ac:dyDescent="0.3">
      <c r="A304" s="24">
        <v>26320005700010</v>
      </c>
      <c r="B304" s="18" t="s">
        <v>2010</v>
      </c>
      <c r="C304" s="19">
        <v>1</v>
      </c>
      <c r="D304" s="19">
        <v>1</v>
      </c>
      <c r="E304" s="19">
        <v>991</v>
      </c>
      <c r="F304" s="19">
        <v>991</v>
      </c>
      <c r="G304" s="20">
        <v>1</v>
      </c>
      <c r="H304" s="18" t="s">
        <v>65</v>
      </c>
      <c r="I304" s="19">
        <v>0</v>
      </c>
      <c r="J304" s="19">
        <v>0</v>
      </c>
      <c r="K304">
        <v>310</v>
      </c>
      <c r="L304" s="21" t="str">
        <f t="shared" si="4"/>
        <v>1</v>
      </c>
    </row>
    <row r="305" spans="1:12" ht="14.4" x14ac:dyDescent="0.3">
      <c r="A305" s="24">
        <v>26320008100010</v>
      </c>
      <c r="B305" s="18" t="s">
        <v>2010</v>
      </c>
      <c r="C305" s="19">
        <v>1</v>
      </c>
      <c r="D305" s="19">
        <v>1</v>
      </c>
      <c r="E305" s="19">
        <v>1042</v>
      </c>
      <c r="F305" s="19">
        <v>1039</v>
      </c>
      <c r="G305" s="20">
        <v>0.99712092130518204</v>
      </c>
      <c r="H305" s="18" t="s">
        <v>65</v>
      </c>
      <c r="I305" s="19">
        <v>0</v>
      </c>
      <c r="J305" s="19">
        <v>0</v>
      </c>
      <c r="K305">
        <v>449</v>
      </c>
      <c r="L305" s="21" t="str">
        <f t="shared" si="4"/>
        <v>1</v>
      </c>
    </row>
    <row r="306" spans="1:12" ht="14.4" x14ac:dyDescent="0.3">
      <c r="A306" s="24">
        <v>26320012300010</v>
      </c>
      <c r="B306" s="18" t="s">
        <v>2010</v>
      </c>
      <c r="C306" s="19">
        <v>1</v>
      </c>
      <c r="D306" s="19">
        <v>1</v>
      </c>
      <c r="E306" s="19">
        <v>802</v>
      </c>
      <c r="F306" s="19">
        <v>764</v>
      </c>
      <c r="G306" s="20">
        <v>0.95261845386533706</v>
      </c>
      <c r="H306" s="18" t="s">
        <v>71</v>
      </c>
      <c r="I306" s="19">
        <v>0</v>
      </c>
      <c r="J306" s="19">
        <v>0</v>
      </c>
      <c r="K306">
        <v>407</v>
      </c>
      <c r="L306" s="21" t="str">
        <f t="shared" si="4"/>
        <v>1</v>
      </c>
    </row>
    <row r="307" spans="1:12" ht="14.4" x14ac:dyDescent="0.3">
      <c r="A307" s="24">
        <v>26320013100013</v>
      </c>
      <c r="B307" s="18" t="s">
        <v>2010</v>
      </c>
      <c r="C307" s="19">
        <v>1</v>
      </c>
      <c r="D307" s="19">
        <v>1</v>
      </c>
      <c r="E307" s="19">
        <v>968</v>
      </c>
      <c r="F307" s="19">
        <v>968</v>
      </c>
      <c r="G307" s="20">
        <v>1</v>
      </c>
      <c r="H307" s="18" t="s">
        <v>65</v>
      </c>
      <c r="I307" s="19">
        <v>0</v>
      </c>
      <c r="J307" s="19">
        <v>0</v>
      </c>
      <c r="K307">
        <v>396</v>
      </c>
      <c r="L307" s="21" t="str">
        <f t="shared" si="4"/>
        <v>1</v>
      </c>
    </row>
    <row r="308" spans="1:12" ht="14.4" x14ac:dyDescent="0.3">
      <c r="A308" s="24">
        <v>26320014900015</v>
      </c>
      <c r="B308" s="18" t="s">
        <v>2010</v>
      </c>
      <c r="C308" s="19">
        <v>1</v>
      </c>
      <c r="D308" s="19">
        <v>1</v>
      </c>
      <c r="E308" s="19">
        <v>1115</v>
      </c>
      <c r="F308" s="19">
        <v>1082</v>
      </c>
      <c r="G308" s="20">
        <v>0.97040358744394606</v>
      </c>
      <c r="H308" s="18" t="s">
        <v>65</v>
      </c>
      <c r="I308" s="19">
        <v>0</v>
      </c>
      <c r="J308" s="19">
        <v>0</v>
      </c>
      <c r="K308">
        <v>475</v>
      </c>
      <c r="L308" s="21" t="str">
        <f t="shared" si="4"/>
        <v>1</v>
      </c>
    </row>
    <row r="309" spans="1:12" ht="14.4" x14ac:dyDescent="0.3">
      <c r="A309" s="24">
        <v>26320019800061</v>
      </c>
      <c r="B309" s="18" t="s">
        <v>2010</v>
      </c>
      <c r="C309" s="19">
        <v>1</v>
      </c>
      <c r="D309" s="19">
        <v>1</v>
      </c>
      <c r="E309" s="19">
        <v>884</v>
      </c>
      <c r="F309" s="19">
        <v>884</v>
      </c>
      <c r="G309" s="20">
        <v>1</v>
      </c>
      <c r="H309" s="18" t="s">
        <v>71</v>
      </c>
      <c r="I309" s="19">
        <v>0</v>
      </c>
      <c r="J309" s="19">
        <v>0</v>
      </c>
      <c r="K309">
        <v>329</v>
      </c>
      <c r="L309" s="21" t="str">
        <f t="shared" si="4"/>
        <v>1</v>
      </c>
    </row>
    <row r="310" spans="1:12" ht="14.4" x14ac:dyDescent="0.3">
      <c r="A310" s="24">
        <v>26330559100095</v>
      </c>
      <c r="B310" s="18" t="s">
        <v>2010</v>
      </c>
      <c r="C310" s="19">
        <v>1</v>
      </c>
      <c r="D310" s="19">
        <v>1</v>
      </c>
      <c r="E310" s="19">
        <v>4767</v>
      </c>
      <c r="F310" s="19">
        <v>4726</v>
      </c>
      <c r="G310" s="20">
        <v>0.99139920285294703</v>
      </c>
      <c r="H310" s="18" t="s">
        <v>57</v>
      </c>
      <c r="I310" s="19">
        <v>1</v>
      </c>
      <c r="J310" s="19">
        <v>0</v>
      </c>
      <c r="K310">
        <v>1635</v>
      </c>
      <c r="L310" s="21" t="str">
        <f t="shared" si="4"/>
        <v>1</v>
      </c>
    </row>
    <row r="311" spans="1:12" ht="14.4" x14ac:dyDescent="0.3">
      <c r="A311" s="24">
        <v>26330560900012</v>
      </c>
      <c r="B311" s="18" t="s">
        <v>2010</v>
      </c>
      <c r="C311" s="19">
        <v>1</v>
      </c>
      <c r="D311" s="19">
        <v>0</v>
      </c>
      <c r="E311" s="19">
        <v>1243</v>
      </c>
      <c r="F311" s="19">
        <v>1236</v>
      </c>
      <c r="G311" s="20">
        <v>0.99436846339501206</v>
      </c>
      <c r="H311" s="18" t="s">
        <v>50</v>
      </c>
      <c r="I311" s="19">
        <v>0</v>
      </c>
      <c r="J311" s="19">
        <v>0</v>
      </c>
      <c r="K311">
        <v>466</v>
      </c>
      <c r="L311" s="21" t="str">
        <f t="shared" si="4"/>
        <v>1</v>
      </c>
    </row>
    <row r="312" spans="1:12" ht="14.4" x14ac:dyDescent="0.3">
      <c r="A312" s="24">
        <v>26330561700015</v>
      </c>
      <c r="B312" s="18" t="s">
        <v>2010</v>
      </c>
      <c r="C312" s="19">
        <v>1</v>
      </c>
      <c r="D312" s="19">
        <v>1</v>
      </c>
      <c r="E312" s="19">
        <v>2190</v>
      </c>
      <c r="F312" s="19">
        <v>2179</v>
      </c>
      <c r="G312" s="20">
        <v>0.99497716894977206</v>
      </c>
      <c r="H312" s="18" t="s">
        <v>57</v>
      </c>
      <c r="I312" s="19">
        <v>1</v>
      </c>
      <c r="J312" s="19">
        <v>0</v>
      </c>
      <c r="K312">
        <v>947</v>
      </c>
      <c r="L312" s="21" t="str">
        <f t="shared" si="4"/>
        <v>1</v>
      </c>
    </row>
    <row r="313" spans="1:12" ht="14.4" x14ac:dyDescent="0.3">
      <c r="A313" s="24">
        <v>26330565800019</v>
      </c>
      <c r="B313" s="18" t="s">
        <v>2010</v>
      </c>
      <c r="C313" s="19">
        <v>1</v>
      </c>
      <c r="D313" s="19">
        <v>0</v>
      </c>
      <c r="E313" s="19">
        <v>10521</v>
      </c>
      <c r="F313" s="19">
        <v>4224</v>
      </c>
      <c r="G313" s="20">
        <v>0.40148274878813806</v>
      </c>
      <c r="H313" s="18" t="s">
        <v>38</v>
      </c>
      <c r="I313" s="19">
        <v>1</v>
      </c>
      <c r="J313" s="19">
        <v>0</v>
      </c>
      <c r="K313">
        <v>4483</v>
      </c>
      <c r="L313" s="21" t="str">
        <f t="shared" si="4"/>
        <v>1</v>
      </c>
    </row>
    <row r="314" spans="1:12" ht="14.4" x14ac:dyDescent="0.3">
      <c r="A314" s="24">
        <v>26330566600012</v>
      </c>
      <c r="B314" s="18" t="s">
        <v>2010</v>
      </c>
      <c r="C314" s="19">
        <v>1</v>
      </c>
      <c r="D314" s="19">
        <v>0</v>
      </c>
      <c r="E314" s="19">
        <v>463</v>
      </c>
      <c r="F314" s="19">
        <v>463</v>
      </c>
      <c r="G314" s="20">
        <v>1</v>
      </c>
      <c r="H314" s="18" t="s">
        <v>65</v>
      </c>
      <c r="I314" s="19">
        <v>0</v>
      </c>
      <c r="J314" s="19">
        <v>0</v>
      </c>
      <c r="K314">
        <v>474</v>
      </c>
      <c r="L314" s="21" t="str">
        <f t="shared" si="4"/>
        <v>1</v>
      </c>
    </row>
    <row r="315" spans="1:12" ht="14.4" x14ac:dyDescent="0.3">
      <c r="A315" s="24">
        <v>26330569000012</v>
      </c>
      <c r="B315" s="18" t="s">
        <v>2010</v>
      </c>
      <c r="C315" s="19">
        <v>1</v>
      </c>
      <c r="D315" s="19">
        <v>0</v>
      </c>
      <c r="E315" s="19">
        <v>782</v>
      </c>
      <c r="F315" s="19">
        <v>500</v>
      </c>
      <c r="G315" s="20">
        <v>0.63938618925831203</v>
      </c>
      <c r="H315" s="18" t="s">
        <v>38</v>
      </c>
      <c r="I315" s="19">
        <v>1</v>
      </c>
      <c r="J315" s="19">
        <v>0</v>
      </c>
      <c r="K315">
        <v>524</v>
      </c>
      <c r="L315" s="21" t="str">
        <f t="shared" si="4"/>
        <v>1</v>
      </c>
    </row>
    <row r="316" spans="1:12" ht="14.4" x14ac:dyDescent="0.3">
      <c r="A316" s="24">
        <v>26330582300019</v>
      </c>
      <c r="B316" s="18" t="s">
        <v>2010</v>
      </c>
      <c r="C316" s="19">
        <v>1</v>
      </c>
      <c r="D316" s="19">
        <v>0</v>
      </c>
      <c r="E316" s="19">
        <v>22641</v>
      </c>
      <c r="F316" s="19">
        <v>17994</v>
      </c>
      <c r="G316" s="20">
        <v>0.79475288193984406</v>
      </c>
      <c r="H316" s="18" t="s">
        <v>38</v>
      </c>
      <c r="I316" s="19">
        <v>1</v>
      </c>
      <c r="J316" s="19">
        <v>1</v>
      </c>
      <c r="K316">
        <v>24859</v>
      </c>
      <c r="L316" s="21" t="str">
        <f t="shared" si="4"/>
        <v>1</v>
      </c>
    </row>
    <row r="317" spans="1:12" ht="14.4" x14ac:dyDescent="0.3">
      <c r="A317" s="24">
        <v>26330584900014</v>
      </c>
      <c r="B317" s="18" t="s">
        <v>2010</v>
      </c>
      <c r="C317" s="19">
        <v>1</v>
      </c>
      <c r="D317" s="19">
        <v>1</v>
      </c>
      <c r="E317" s="19">
        <v>3604</v>
      </c>
      <c r="F317" s="19">
        <v>3509</v>
      </c>
      <c r="G317" s="20">
        <v>0.97364039955604909</v>
      </c>
      <c r="H317" s="18" t="s">
        <v>57</v>
      </c>
      <c r="I317" s="19">
        <v>1</v>
      </c>
      <c r="J317" s="19">
        <v>0</v>
      </c>
      <c r="K317">
        <v>886</v>
      </c>
      <c r="L317" s="21" t="str">
        <f t="shared" si="4"/>
        <v>1</v>
      </c>
    </row>
    <row r="318" spans="1:12" ht="14.4" x14ac:dyDescent="0.3">
      <c r="A318" s="24">
        <v>26330585600019</v>
      </c>
      <c r="B318" s="18" t="s">
        <v>2010</v>
      </c>
      <c r="C318" s="19">
        <v>1</v>
      </c>
      <c r="D318" s="19">
        <v>1</v>
      </c>
      <c r="E318" s="19">
        <v>3953</v>
      </c>
      <c r="F318" s="19">
        <v>3953</v>
      </c>
      <c r="G318" s="20">
        <v>1</v>
      </c>
      <c r="H318" s="18" t="s">
        <v>50</v>
      </c>
      <c r="I318" s="19">
        <v>1</v>
      </c>
      <c r="J318" s="19">
        <v>0</v>
      </c>
      <c r="K318">
        <v>1183</v>
      </c>
      <c r="L318" s="21" t="str">
        <f t="shared" si="4"/>
        <v>1</v>
      </c>
    </row>
    <row r="319" spans="1:12" ht="14.4" x14ac:dyDescent="0.3">
      <c r="A319" s="24">
        <v>26340007900012</v>
      </c>
      <c r="B319" s="18" t="s">
        <v>2010</v>
      </c>
      <c r="C319" s="19">
        <v>1</v>
      </c>
      <c r="D319" s="19">
        <v>0</v>
      </c>
      <c r="E319" s="19">
        <v>1154</v>
      </c>
      <c r="F319" s="19">
        <v>956</v>
      </c>
      <c r="G319" s="20">
        <v>0.82842287694974004</v>
      </c>
      <c r="H319" s="18" t="s">
        <v>57</v>
      </c>
      <c r="I319" s="19">
        <v>0</v>
      </c>
      <c r="J319" s="19">
        <v>0</v>
      </c>
      <c r="K319">
        <v>324</v>
      </c>
      <c r="L319" s="21" t="str">
        <f t="shared" si="4"/>
        <v>1</v>
      </c>
    </row>
    <row r="320" spans="1:12" ht="14.4" x14ac:dyDescent="0.3">
      <c r="A320" s="24">
        <v>26340008700015</v>
      </c>
      <c r="B320" s="18" t="s">
        <v>2010</v>
      </c>
      <c r="C320" s="19">
        <v>1</v>
      </c>
      <c r="D320" s="19">
        <v>1</v>
      </c>
      <c r="E320" s="19">
        <v>1230</v>
      </c>
      <c r="F320" s="19">
        <v>1217</v>
      </c>
      <c r="G320" s="20">
        <v>0.98943089430894304</v>
      </c>
      <c r="H320" s="18" t="s">
        <v>65</v>
      </c>
      <c r="I320" s="19">
        <v>0</v>
      </c>
      <c r="J320" s="19">
        <v>0</v>
      </c>
      <c r="K320">
        <v>349</v>
      </c>
      <c r="L320" s="21" t="str">
        <f t="shared" si="4"/>
        <v>1</v>
      </c>
    </row>
    <row r="321" spans="1:12" ht="14.4" x14ac:dyDescent="0.3">
      <c r="A321" s="24">
        <v>26340010300010</v>
      </c>
      <c r="B321" s="18" t="s">
        <v>2010</v>
      </c>
      <c r="C321" s="19">
        <v>1</v>
      </c>
      <c r="D321" s="19">
        <v>1</v>
      </c>
      <c r="E321" s="19">
        <v>1323</v>
      </c>
      <c r="F321" s="19">
        <v>1270</v>
      </c>
      <c r="G321" s="20">
        <v>0.95993953136810306</v>
      </c>
      <c r="H321" s="18" t="s">
        <v>65</v>
      </c>
      <c r="I321" s="19">
        <v>0</v>
      </c>
      <c r="J321" s="19">
        <v>0</v>
      </c>
      <c r="K321">
        <v>567</v>
      </c>
      <c r="L321" s="21" t="str">
        <f t="shared" si="4"/>
        <v>1</v>
      </c>
    </row>
    <row r="322" spans="1:12" ht="14.4" x14ac:dyDescent="0.3">
      <c r="A322" s="24">
        <v>26340011100013</v>
      </c>
      <c r="B322" s="18" t="s">
        <v>2010</v>
      </c>
      <c r="C322" s="19">
        <v>1</v>
      </c>
      <c r="D322" s="19">
        <v>1</v>
      </c>
      <c r="E322" s="19">
        <v>9756</v>
      </c>
      <c r="F322" s="19">
        <v>9755</v>
      </c>
      <c r="G322" s="20">
        <v>0.99989749897499003</v>
      </c>
      <c r="H322" s="18" t="s">
        <v>50</v>
      </c>
      <c r="I322" s="19">
        <v>1</v>
      </c>
      <c r="J322" s="19">
        <v>1</v>
      </c>
      <c r="K322">
        <v>3699</v>
      </c>
      <c r="L322" s="21" t="str">
        <f t="shared" ref="L322:L385" si="5">IF(G322&lt;0.01,"0","1")</f>
        <v>1</v>
      </c>
    </row>
    <row r="323" spans="1:12" ht="14.4" x14ac:dyDescent="0.3">
      <c r="A323" s="24">
        <v>26340012900015</v>
      </c>
      <c r="B323" s="18" t="s">
        <v>2010</v>
      </c>
      <c r="C323" s="19">
        <v>1</v>
      </c>
      <c r="D323" s="19">
        <v>1</v>
      </c>
      <c r="E323" s="19">
        <v>810</v>
      </c>
      <c r="F323" s="19">
        <v>717</v>
      </c>
      <c r="G323" s="20">
        <v>0.88518518518518507</v>
      </c>
      <c r="H323" s="18" t="s">
        <v>71</v>
      </c>
      <c r="I323" s="19">
        <v>0</v>
      </c>
      <c r="J323" s="19">
        <v>0</v>
      </c>
      <c r="K323">
        <v>349</v>
      </c>
      <c r="L323" s="21" t="str">
        <f t="shared" si="5"/>
        <v>1</v>
      </c>
    </row>
    <row r="324" spans="1:12" ht="14.4" x14ac:dyDescent="0.3">
      <c r="A324" s="24">
        <v>26340014500011</v>
      </c>
      <c r="B324" s="18" t="s">
        <v>2010</v>
      </c>
      <c r="C324" s="19">
        <v>1</v>
      </c>
      <c r="D324" s="19">
        <v>1</v>
      </c>
      <c r="E324" s="19">
        <v>1037</v>
      </c>
      <c r="F324" s="19">
        <v>959</v>
      </c>
      <c r="G324" s="20">
        <v>0.92478302796528411</v>
      </c>
      <c r="H324" s="18" t="s">
        <v>57</v>
      </c>
      <c r="I324" s="19">
        <v>0</v>
      </c>
      <c r="J324" s="19">
        <v>0</v>
      </c>
      <c r="K324">
        <v>463</v>
      </c>
      <c r="L324" s="21" t="str">
        <f t="shared" si="5"/>
        <v>1</v>
      </c>
    </row>
    <row r="325" spans="1:12" ht="14.4" x14ac:dyDescent="0.3">
      <c r="A325" s="24">
        <v>26340015200017</v>
      </c>
      <c r="B325" s="18" t="s">
        <v>2010</v>
      </c>
      <c r="C325" s="19">
        <v>1</v>
      </c>
      <c r="D325" s="19">
        <v>1</v>
      </c>
      <c r="E325" s="19">
        <v>1763</v>
      </c>
      <c r="F325" s="19">
        <v>1730</v>
      </c>
      <c r="G325" s="20">
        <v>0.98128190584231412</v>
      </c>
      <c r="H325" s="18" t="s">
        <v>71</v>
      </c>
      <c r="I325" s="19">
        <v>0</v>
      </c>
      <c r="J325" s="19">
        <v>0</v>
      </c>
      <c r="K325">
        <v>699</v>
      </c>
      <c r="L325" s="21" t="str">
        <f t="shared" si="5"/>
        <v>1</v>
      </c>
    </row>
    <row r="326" spans="1:12" ht="14.4" x14ac:dyDescent="0.3">
      <c r="A326" s="24">
        <v>26340016000382</v>
      </c>
      <c r="B326" s="18" t="s">
        <v>2010</v>
      </c>
      <c r="C326" s="19">
        <v>1</v>
      </c>
      <c r="D326" s="19">
        <v>1</v>
      </c>
      <c r="E326" s="19">
        <v>33948</v>
      </c>
      <c r="F326" s="19">
        <v>33602</v>
      </c>
      <c r="G326" s="20">
        <v>0.98980794155767704</v>
      </c>
      <c r="H326" s="18" t="s">
        <v>50</v>
      </c>
      <c r="I326" s="19">
        <v>1</v>
      </c>
      <c r="J326" s="19">
        <v>1</v>
      </c>
      <c r="K326">
        <v>15145</v>
      </c>
      <c r="L326" s="21" t="str">
        <f t="shared" si="5"/>
        <v>1</v>
      </c>
    </row>
    <row r="327" spans="1:12" ht="14.4" x14ac:dyDescent="0.3">
      <c r="A327" s="24">
        <v>26340072300015</v>
      </c>
      <c r="B327" s="18" t="s">
        <v>2010</v>
      </c>
      <c r="C327" s="19">
        <v>1</v>
      </c>
      <c r="D327" s="19">
        <v>1</v>
      </c>
      <c r="E327" s="19">
        <v>1276</v>
      </c>
      <c r="F327" s="19">
        <v>1113</v>
      </c>
      <c r="G327" s="20">
        <v>0.87225705329153602</v>
      </c>
      <c r="H327" s="18" t="s">
        <v>65</v>
      </c>
      <c r="I327" s="19">
        <v>0</v>
      </c>
      <c r="J327" s="19">
        <v>0</v>
      </c>
      <c r="K327">
        <v>739</v>
      </c>
      <c r="L327" s="21" t="str">
        <f t="shared" si="5"/>
        <v>1</v>
      </c>
    </row>
    <row r="328" spans="1:12" ht="14.4" x14ac:dyDescent="0.3">
      <c r="A328" s="24">
        <v>26340390900017</v>
      </c>
      <c r="B328" s="18" t="s">
        <v>2010</v>
      </c>
      <c r="C328" s="19">
        <v>1</v>
      </c>
      <c r="D328" s="19">
        <v>1</v>
      </c>
      <c r="E328" s="19">
        <v>9785</v>
      </c>
      <c r="F328" s="19">
        <v>7882</v>
      </c>
      <c r="G328" s="20">
        <v>0.80551865099642306</v>
      </c>
      <c r="H328" s="18" t="s">
        <v>57</v>
      </c>
      <c r="I328" s="19">
        <v>1</v>
      </c>
      <c r="J328" s="19">
        <v>0</v>
      </c>
      <c r="K328">
        <v>2307</v>
      </c>
      <c r="L328" s="21" t="str">
        <f t="shared" si="5"/>
        <v>1</v>
      </c>
    </row>
    <row r="329" spans="1:12" ht="14.4" x14ac:dyDescent="0.3">
      <c r="A329" s="24">
        <v>26350001900017</v>
      </c>
      <c r="B329" s="18" t="s">
        <v>2010</v>
      </c>
      <c r="C329" s="19">
        <v>1</v>
      </c>
      <c r="D329" s="19">
        <v>1</v>
      </c>
      <c r="E329" s="19">
        <v>1064</v>
      </c>
      <c r="F329" s="19">
        <v>1006</v>
      </c>
      <c r="G329" s="20">
        <v>0.94548872180451105</v>
      </c>
      <c r="H329" s="18" t="s">
        <v>57</v>
      </c>
      <c r="I329" s="19">
        <v>0</v>
      </c>
      <c r="J329" s="19">
        <v>0</v>
      </c>
      <c r="K329">
        <v>762</v>
      </c>
      <c r="L329" s="21" t="str">
        <f t="shared" si="5"/>
        <v>1</v>
      </c>
    </row>
    <row r="330" spans="1:12" ht="14.4" x14ac:dyDescent="0.3">
      <c r="A330" s="24">
        <v>26350002700010</v>
      </c>
      <c r="B330" s="18" t="s">
        <v>2010</v>
      </c>
      <c r="C330" s="19">
        <v>1</v>
      </c>
      <c r="D330" s="19">
        <v>1</v>
      </c>
      <c r="E330" s="19">
        <v>1221</v>
      </c>
      <c r="F330" s="19">
        <v>1196</v>
      </c>
      <c r="G330" s="20">
        <v>0.97952497952497997</v>
      </c>
      <c r="H330" s="18" t="s">
        <v>57</v>
      </c>
      <c r="I330" s="19">
        <v>0</v>
      </c>
      <c r="J330" s="19">
        <v>0</v>
      </c>
      <c r="K330">
        <v>678</v>
      </c>
      <c r="L330" s="21" t="str">
        <f t="shared" si="5"/>
        <v>1</v>
      </c>
    </row>
    <row r="331" spans="1:12" ht="14.4" x14ac:dyDescent="0.3">
      <c r="A331" s="24">
        <v>26350003500013</v>
      </c>
      <c r="B331" s="18" t="s">
        <v>2010</v>
      </c>
      <c r="C331" s="19">
        <v>1</v>
      </c>
      <c r="D331" s="19">
        <v>1</v>
      </c>
      <c r="E331" s="19">
        <v>1699</v>
      </c>
      <c r="F331" s="19">
        <v>1634</v>
      </c>
      <c r="G331" s="20">
        <v>0.96174220129487908</v>
      </c>
      <c r="H331" s="18" t="s">
        <v>57</v>
      </c>
      <c r="I331" s="19">
        <v>0</v>
      </c>
      <c r="J331" s="19">
        <v>0</v>
      </c>
      <c r="K331">
        <v>622</v>
      </c>
      <c r="L331" s="21" t="str">
        <f t="shared" si="5"/>
        <v>1</v>
      </c>
    </row>
    <row r="332" spans="1:12" ht="14.4" x14ac:dyDescent="0.3">
      <c r="A332" s="24">
        <v>26350005000012</v>
      </c>
      <c r="B332" s="18" t="s">
        <v>2010</v>
      </c>
      <c r="C332" s="19">
        <v>1</v>
      </c>
      <c r="D332" s="19">
        <v>0</v>
      </c>
      <c r="E332" s="19">
        <v>5348</v>
      </c>
      <c r="F332" s="19">
        <v>759</v>
      </c>
      <c r="G332" s="20">
        <v>0.14192221391174301</v>
      </c>
      <c r="H332" s="18" t="s">
        <v>50</v>
      </c>
      <c r="I332" s="19">
        <v>1</v>
      </c>
      <c r="J332" s="19">
        <v>1</v>
      </c>
      <c r="K332">
        <v>2351</v>
      </c>
      <c r="L332" s="21" t="str">
        <f t="shared" si="5"/>
        <v>1</v>
      </c>
    </row>
    <row r="333" spans="1:12" ht="14.4" x14ac:dyDescent="0.3">
      <c r="A333" s="24">
        <v>26350006800014</v>
      </c>
      <c r="B333" s="18" t="s">
        <v>2010</v>
      </c>
      <c r="C333" s="19">
        <v>1</v>
      </c>
      <c r="D333" s="19">
        <v>0</v>
      </c>
      <c r="E333" s="19">
        <v>3023</v>
      </c>
      <c r="F333" s="19">
        <v>650</v>
      </c>
      <c r="G333" s="20">
        <v>0.21501819384717202</v>
      </c>
      <c r="H333" s="18" t="s">
        <v>50</v>
      </c>
      <c r="I333" s="19">
        <v>1</v>
      </c>
      <c r="J333" s="19">
        <v>0</v>
      </c>
      <c r="K333">
        <v>1499</v>
      </c>
      <c r="L333" s="21" t="str">
        <f t="shared" si="5"/>
        <v>1</v>
      </c>
    </row>
    <row r="334" spans="1:12" ht="14.4" x14ac:dyDescent="0.3">
      <c r="A334" s="24">
        <v>26350007600017</v>
      </c>
      <c r="B334" s="18" t="s">
        <v>2010</v>
      </c>
      <c r="C334" s="19">
        <v>1</v>
      </c>
      <c r="D334" s="19">
        <v>1</v>
      </c>
      <c r="E334" s="19">
        <v>26135</v>
      </c>
      <c r="F334" s="19">
        <v>25970</v>
      </c>
      <c r="G334" s="20">
        <v>0.99368662712837208</v>
      </c>
      <c r="H334" s="18" t="s">
        <v>50</v>
      </c>
      <c r="I334" s="19">
        <v>1</v>
      </c>
      <c r="J334" s="19">
        <v>1</v>
      </c>
      <c r="K334">
        <v>10277</v>
      </c>
      <c r="L334" s="21" t="str">
        <f t="shared" si="5"/>
        <v>1</v>
      </c>
    </row>
    <row r="335" spans="1:12" ht="14.4" x14ac:dyDescent="0.3">
      <c r="A335" s="24">
        <v>26350008400011</v>
      </c>
      <c r="B335" s="18" t="s">
        <v>2010</v>
      </c>
      <c r="C335" s="19">
        <v>1</v>
      </c>
      <c r="D335" s="19">
        <v>1</v>
      </c>
      <c r="E335" s="19">
        <v>2803</v>
      </c>
      <c r="F335" s="19">
        <v>1437</v>
      </c>
      <c r="G335" s="20">
        <v>0.51266500178380303</v>
      </c>
      <c r="H335" s="18" t="s">
        <v>50</v>
      </c>
      <c r="I335" s="19">
        <v>1</v>
      </c>
      <c r="J335" s="19">
        <v>0</v>
      </c>
      <c r="K335">
        <v>1301</v>
      </c>
      <c r="L335" s="21" t="str">
        <f t="shared" si="5"/>
        <v>1</v>
      </c>
    </row>
    <row r="336" spans="1:12" ht="14.4" x14ac:dyDescent="0.3">
      <c r="A336" s="24">
        <v>26350009200014</v>
      </c>
      <c r="B336" s="18" t="s">
        <v>2010</v>
      </c>
      <c r="C336" s="19">
        <v>1</v>
      </c>
      <c r="D336" s="19">
        <v>1</v>
      </c>
      <c r="E336" s="19">
        <v>907</v>
      </c>
      <c r="F336" s="19">
        <v>881</v>
      </c>
      <c r="G336" s="20">
        <v>0.97133406835722103</v>
      </c>
      <c r="H336" s="18" t="s">
        <v>919</v>
      </c>
      <c r="I336" s="19">
        <v>0</v>
      </c>
      <c r="J336" s="19">
        <v>0</v>
      </c>
      <c r="K336">
        <v>323</v>
      </c>
      <c r="L336" s="21" t="str">
        <f t="shared" si="5"/>
        <v>1</v>
      </c>
    </row>
    <row r="337" spans="1:12" ht="14.4" x14ac:dyDescent="0.3">
      <c r="A337" s="24">
        <v>26350011800017</v>
      </c>
      <c r="B337" s="18" t="s">
        <v>2010</v>
      </c>
      <c r="C337" s="19">
        <v>1</v>
      </c>
      <c r="D337" s="19">
        <v>1</v>
      </c>
      <c r="E337" s="19">
        <v>1774</v>
      </c>
      <c r="F337" s="19">
        <v>1679</v>
      </c>
      <c r="G337" s="20">
        <v>0.94644870349492705</v>
      </c>
      <c r="H337" s="18" t="s">
        <v>57</v>
      </c>
      <c r="I337" s="19">
        <v>0</v>
      </c>
      <c r="J337" s="19">
        <v>0</v>
      </c>
      <c r="K337">
        <v>691</v>
      </c>
      <c r="L337" s="21" t="str">
        <f t="shared" si="5"/>
        <v>1</v>
      </c>
    </row>
    <row r="338" spans="1:12" ht="14.4" x14ac:dyDescent="0.3">
      <c r="A338" s="24">
        <v>26350012600010</v>
      </c>
      <c r="B338" s="18" t="s">
        <v>2010</v>
      </c>
      <c r="C338" s="19">
        <v>1</v>
      </c>
      <c r="D338" s="19">
        <v>0</v>
      </c>
      <c r="E338" s="19">
        <v>3144</v>
      </c>
      <c r="F338" s="19">
        <v>519</v>
      </c>
      <c r="G338" s="20">
        <v>0.16507633587786302</v>
      </c>
      <c r="H338" s="18" t="s">
        <v>50</v>
      </c>
      <c r="I338" s="19">
        <v>1</v>
      </c>
      <c r="J338" s="19">
        <v>0</v>
      </c>
      <c r="K338">
        <v>1613</v>
      </c>
      <c r="L338" s="21" t="str">
        <f t="shared" si="5"/>
        <v>1</v>
      </c>
    </row>
    <row r="339" spans="1:12" ht="14.4" x14ac:dyDescent="0.3">
      <c r="A339" s="24">
        <v>26350014200017</v>
      </c>
      <c r="B339" s="18" t="s">
        <v>2010</v>
      </c>
      <c r="C339" s="19">
        <v>1</v>
      </c>
      <c r="D339" s="19">
        <v>1</v>
      </c>
      <c r="E339" s="19">
        <v>6309</v>
      </c>
      <c r="F339" s="19">
        <v>5199</v>
      </c>
      <c r="G339" s="20">
        <v>0.82406086543033807</v>
      </c>
      <c r="H339" s="18" t="s">
        <v>2011</v>
      </c>
      <c r="I339" s="19">
        <v>1</v>
      </c>
      <c r="J339" s="19">
        <v>0</v>
      </c>
      <c r="K339">
        <v>2111</v>
      </c>
      <c r="L339" s="21" t="str">
        <f t="shared" si="5"/>
        <v>1</v>
      </c>
    </row>
    <row r="340" spans="1:12" ht="14.4" x14ac:dyDescent="0.3">
      <c r="A340" s="24">
        <v>26350585100059</v>
      </c>
      <c r="B340" s="18" t="s">
        <v>2010</v>
      </c>
      <c r="C340" s="19">
        <v>1</v>
      </c>
      <c r="D340" s="19">
        <v>0</v>
      </c>
      <c r="E340" s="19">
        <v>651</v>
      </c>
      <c r="F340" s="19">
        <v>239</v>
      </c>
      <c r="G340" s="20">
        <v>0.36712749615975404</v>
      </c>
      <c r="H340" s="18" t="s">
        <v>50</v>
      </c>
      <c r="I340" s="19">
        <v>0</v>
      </c>
      <c r="J340" s="19">
        <v>0</v>
      </c>
      <c r="K340">
        <v>310</v>
      </c>
      <c r="L340" s="21" t="str">
        <f t="shared" si="5"/>
        <v>1</v>
      </c>
    </row>
    <row r="341" spans="1:12" ht="14.4" x14ac:dyDescent="0.3">
      <c r="A341" s="24">
        <v>26360002500013</v>
      </c>
      <c r="B341" s="18" t="s">
        <v>2010</v>
      </c>
      <c r="C341" s="19">
        <v>1</v>
      </c>
      <c r="D341" s="19">
        <v>0</v>
      </c>
      <c r="E341" s="19">
        <v>703</v>
      </c>
      <c r="F341" s="19">
        <v>3</v>
      </c>
      <c r="G341" s="20">
        <v>4.2674253200569003E-3</v>
      </c>
      <c r="H341" s="18" t="s">
        <v>38</v>
      </c>
      <c r="I341" s="19">
        <v>0</v>
      </c>
      <c r="J341" s="19">
        <v>0</v>
      </c>
      <c r="K341">
        <v>471</v>
      </c>
      <c r="L341" s="21" t="str">
        <f t="shared" si="5"/>
        <v>0</v>
      </c>
    </row>
    <row r="342" spans="1:12" ht="14.4" x14ac:dyDescent="0.3">
      <c r="A342" s="24">
        <v>26360003300017</v>
      </c>
      <c r="B342" s="18" t="s">
        <v>2010</v>
      </c>
      <c r="C342" s="19">
        <v>1</v>
      </c>
      <c r="D342" s="19">
        <v>0</v>
      </c>
      <c r="E342" s="19">
        <v>6096</v>
      </c>
      <c r="F342" s="19">
        <v>3274</v>
      </c>
      <c r="G342" s="20">
        <v>0.53707349081364808</v>
      </c>
      <c r="H342" s="18" t="s">
        <v>38</v>
      </c>
      <c r="I342" s="19">
        <v>1</v>
      </c>
      <c r="J342" s="19">
        <v>1</v>
      </c>
      <c r="K342">
        <v>3483</v>
      </c>
      <c r="L342" s="21" t="str">
        <f t="shared" si="5"/>
        <v>1</v>
      </c>
    </row>
    <row r="343" spans="1:12" ht="14.4" x14ac:dyDescent="0.3">
      <c r="A343" s="24">
        <v>26360004100028</v>
      </c>
      <c r="B343" s="18" t="s">
        <v>2010</v>
      </c>
      <c r="C343" s="19">
        <v>1</v>
      </c>
      <c r="D343" s="19">
        <v>1</v>
      </c>
      <c r="E343" s="19">
        <v>1366</v>
      </c>
      <c r="F343" s="19">
        <v>1359</v>
      </c>
      <c r="G343" s="20">
        <v>0.9948755490483161</v>
      </c>
      <c r="H343" s="18" t="s">
        <v>71</v>
      </c>
      <c r="I343" s="19">
        <v>1</v>
      </c>
      <c r="J343" s="19">
        <v>0</v>
      </c>
      <c r="K343">
        <v>725</v>
      </c>
      <c r="L343" s="21" t="str">
        <f t="shared" si="5"/>
        <v>1</v>
      </c>
    </row>
    <row r="344" spans="1:12" ht="14.4" x14ac:dyDescent="0.3">
      <c r="A344" s="24">
        <v>26360005800014</v>
      </c>
      <c r="B344" s="18" t="s">
        <v>2010</v>
      </c>
      <c r="C344" s="19">
        <v>1</v>
      </c>
      <c r="D344" s="19">
        <v>0</v>
      </c>
      <c r="E344" s="19">
        <v>711</v>
      </c>
      <c r="F344" s="19">
        <v>0</v>
      </c>
      <c r="G344" s="20">
        <v>0</v>
      </c>
      <c r="H344" s="18" t="s">
        <v>38</v>
      </c>
      <c r="I344" s="19">
        <v>0</v>
      </c>
      <c r="J344" s="19">
        <v>0</v>
      </c>
      <c r="K344">
        <v>378</v>
      </c>
      <c r="L344" s="21" t="str">
        <f t="shared" si="5"/>
        <v>0</v>
      </c>
    </row>
    <row r="345" spans="1:12" ht="14.4" x14ac:dyDescent="0.3">
      <c r="A345" s="24">
        <v>26360006600017</v>
      </c>
      <c r="B345" s="18" t="s">
        <v>2010</v>
      </c>
      <c r="C345" s="19">
        <v>1</v>
      </c>
      <c r="D345" s="19">
        <v>0</v>
      </c>
      <c r="E345" s="19">
        <v>1946</v>
      </c>
      <c r="F345" s="19">
        <v>1684</v>
      </c>
      <c r="G345" s="20">
        <v>0.86536485097636207</v>
      </c>
      <c r="H345" s="18" t="s">
        <v>50</v>
      </c>
      <c r="I345" s="19">
        <v>1</v>
      </c>
      <c r="J345" s="19">
        <v>0</v>
      </c>
      <c r="K345">
        <v>739</v>
      </c>
      <c r="L345" s="21" t="str">
        <f t="shared" si="5"/>
        <v>1</v>
      </c>
    </row>
    <row r="346" spans="1:12" ht="14.4" x14ac:dyDescent="0.3">
      <c r="A346" s="24">
        <v>26360009000017</v>
      </c>
      <c r="B346" s="18" t="s">
        <v>2010</v>
      </c>
      <c r="C346" s="19">
        <v>1</v>
      </c>
      <c r="D346" s="19">
        <v>0</v>
      </c>
      <c r="E346" s="19">
        <v>2223</v>
      </c>
      <c r="F346" s="19">
        <v>1525</v>
      </c>
      <c r="G346" s="20">
        <v>0.68600989653621203</v>
      </c>
      <c r="H346" s="18" t="s">
        <v>71</v>
      </c>
      <c r="I346" s="19">
        <v>1</v>
      </c>
      <c r="J346" s="19">
        <v>0</v>
      </c>
      <c r="K346">
        <v>828</v>
      </c>
      <c r="L346" s="21" t="str">
        <f t="shared" si="5"/>
        <v>1</v>
      </c>
    </row>
    <row r="347" spans="1:12" ht="14.4" x14ac:dyDescent="0.3">
      <c r="A347" s="24">
        <v>26360010800017</v>
      </c>
      <c r="B347" s="18" t="s">
        <v>2010</v>
      </c>
      <c r="C347" s="19">
        <v>1</v>
      </c>
      <c r="D347" s="19">
        <v>1</v>
      </c>
      <c r="E347" s="19">
        <v>987</v>
      </c>
      <c r="F347" s="19">
        <v>913</v>
      </c>
      <c r="G347" s="20">
        <v>0.92502532928064807</v>
      </c>
      <c r="H347" s="18" t="s">
        <v>71</v>
      </c>
      <c r="I347" s="19">
        <v>0</v>
      </c>
      <c r="J347" s="19">
        <v>0</v>
      </c>
      <c r="K347">
        <v>374</v>
      </c>
      <c r="L347" s="21" t="str">
        <f t="shared" si="5"/>
        <v>1</v>
      </c>
    </row>
    <row r="348" spans="1:12" ht="14.4" x14ac:dyDescent="0.3">
      <c r="A348" s="24">
        <v>26360013200058</v>
      </c>
      <c r="B348" s="18" t="s">
        <v>2010</v>
      </c>
      <c r="C348" s="19">
        <v>1</v>
      </c>
      <c r="D348" s="19">
        <v>1</v>
      </c>
      <c r="E348" s="19">
        <v>700</v>
      </c>
      <c r="F348" s="19">
        <v>662</v>
      </c>
      <c r="G348" s="20">
        <v>0.94571428571428606</v>
      </c>
      <c r="H348" s="18" t="s">
        <v>71</v>
      </c>
      <c r="I348" s="19">
        <v>0</v>
      </c>
      <c r="J348" s="19">
        <v>0</v>
      </c>
      <c r="K348">
        <v>311</v>
      </c>
      <c r="L348" s="21" t="str">
        <f t="shared" si="5"/>
        <v>1</v>
      </c>
    </row>
    <row r="349" spans="1:12" ht="14.4" x14ac:dyDescent="0.3">
      <c r="A349" s="24">
        <v>26370010600010</v>
      </c>
      <c r="B349" s="18" t="s">
        <v>2010</v>
      </c>
      <c r="C349" s="19">
        <v>1</v>
      </c>
      <c r="D349" s="19">
        <v>1</v>
      </c>
      <c r="E349" s="19">
        <v>2462</v>
      </c>
      <c r="F349" s="19">
        <v>2459</v>
      </c>
      <c r="G349" s="20">
        <v>0.99878147847278609</v>
      </c>
      <c r="H349" s="18" t="s">
        <v>71</v>
      </c>
      <c r="I349" s="19">
        <v>1</v>
      </c>
      <c r="J349" s="19">
        <v>0</v>
      </c>
      <c r="K349">
        <v>1171</v>
      </c>
      <c r="L349" s="21" t="str">
        <f t="shared" si="5"/>
        <v>1</v>
      </c>
    </row>
    <row r="350" spans="1:12" ht="14.4" x14ac:dyDescent="0.3">
      <c r="A350" s="24">
        <v>26370011400014</v>
      </c>
      <c r="B350" s="18" t="s">
        <v>2010</v>
      </c>
      <c r="C350" s="19">
        <v>1</v>
      </c>
      <c r="D350" s="19">
        <v>1</v>
      </c>
      <c r="E350" s="19">
        <v>1280</v>
      </c>
      <c r="F350" s="19">
        <v>1001</v>
      </c>
      <c r="G350" s="20">
        <v>0.78203125000000007</v>
      </c>
      <c r="H350" s="18" t="s">
        <v>71</v>
      </c>
      <c r="I350" s="19">
        <v>0</v>
      </c>
      <c r="J350" s="19">
        <v>0</v>
      </c>
      <c r="K350">
        <v>572</v>
      </c>
      <c r="L350" s="21" t="str">
        <f t="shared" si="5"/>
        <v>1</v>
      </c>
    </row>
    <row r="351" spans="1:12" ht="14.4" x14ac:dyDescent="0.3">
      <c r="A351" s="24">
        <v>26370014800111</v>
      </c>
      <c r="B351" s="18" t="s">
        <v>2010</v>
      </c>
      <c r="C351" s="19">
        <v>1</v>
      </c>
      <c r="D351" s="19">
        <v>1</v>
      </c>
      <c r="E351" s="19">
        <v>1503</v>
      </c>
      <c r="F351" s="19">
        <v>1477</v>
      </c>
      <c r="G351" s="20">
        <v>0.98270126413838998</v>
      </c>
      <c r="H351" s="18" t="s">
        <v>71</v>
      </c>
      <c r="I351" s="19">
        <v>0</v>
      </c>
      <c r="J351" s="19">
        <v>0</v>
      </c>
      <c r="K351">
        <v>553</v>
      </c>
      <c r="L351" s="21" t="str">
        <f t="shared" si="5"/>
        <v>1</v>
      </c>
    </row>
    <row r="352" spans="1:12" ht="14.4" x14ac:dyDescent="0.3">
      <c r="A352" s="24">
        <v>26370015500017</v>
      </c>
      <c r="B352" s="18" t="s">
        <v>2010</v>
      </c>
      <c r="C352" s="19">
        <v>1</v>
      </c>
      <c r="D352" s="19">
        <v>1</v>
      </c>
      <c r="E352" s="19">
        <v>680</v>
      </c>
      <c r="F352" s="19">
        <v>674</v>
      </c>
      <c r="G352" s="20">
        <v>0.9911764705882351</v>
      </c>
      <c r="H352" s="18" t="s">
        <v>71</v>
      </c>
      <c r="I352" s="19">
        <v>0</v>
      </c>
      <c r="J352" s="19">
        <v>0</v>
      </c>
      <c r="K352">
        <v>196</v>
      </c>
      <c r="L352" s="21" t="str">
        <f t="shared" si="5"/>
        <v>1</v>
      </c>
    </row>
    <row r="353" spans="1:12" ht="14.4" x14ac:dyDescent="0.3">
      <c r="A353" s="24">
        <v>26370018900016</v>
      </c>
      <c r="B353" s="18" t="s">
        <v>2010</v>
      </c>
      <c r="C353" s="19">
        <v>1</v>
      </c>
      <c r="D353" s="19">
        <v>1</v>
      </c>
      <c r="E353" s="19">
        <v>23879</v>
      </c>
      <c r="F353" s="19">
        <v>10311</v>
      </c>
      <c r="G353" s="20">
        <v>0.43180200175886801</v>
      </c>
      <c r="H353" s="18" t="s">
        <v>2011</v>
      </c>
      <c r="I353" s="19">
        <v>1</v>
      </c>
      <c r="J353" s="19">
        <v>1</v>
      </c>
      <c r="K353">
        <v>11079</v>
      </c>
      <c r="L353" s="21" t="str">
        <f t="shared" si="5"/>
        <v>1</v>
      </c>
    </row>
    <row r="354" spans="1:12" ht="14.4" x14ac:dyDescent="0.3">
      <c r="A354" s="24">
        <v>26370391000178</v>
      </c>
      <c r="B354" s="18" t="s">
        <v>2010</v>
      </c>
      <c r="C354" s="19">
        <v>1</v>
      </c>
      <c r="D354" s="19">
        <v>1</v>
      </c>
      <c r="E354" s="19">
        <v>3892</v>
      </c>
      <c r="F354" s="19">
        <v>3750</v>
      </c>
      <c r="G354" s="20">
        <v>0.96351490236382309</v>
      </c>
      <c r="H354" s="18" t="s">
        <v>57</v>
      </c>
      <c r="I354" s="19">
        <v>1</v>
      </c>
      <c r="J354" s="19">
        <v>0</v>
      </c>
      <c r="K354">
        <v>1391</v>
      </c>
      <c r="L354" s="21" t="str">
        <f t="shared" si="5"/>
        <v>1</v>
      </c>
    </row>
    <row r="355" spans="1:12" ht="14.4" x14ac:dyDescent="0.3">
      <c r="A355" s="24">
        <v>26370707700016</v>
      </c>
      <c r="B355" s="18" t="s">
        <v>2010</v>
      </c>
      <c r="C355" s="19">
        <v>1</v>
      </c>
      <c r="D355" s="19">
        <v>1</v>
      </c>
      <c r="E355" s="19">
        <v>3040</v>
      </c>
      <c r="F355" s="19">
        <v>2982</v>
      </c>
      <c r="G355" s="20">
        <v>0.98092105263157903</v>
      </c>
      <c r="H355" s="18" t="s">
        <v>38</v>
      </c>
      <c r="I355" s="19">
        <v>1</v>
      </c>
      <c r="J355" s="19">
        <v>0</v>
      </c>
      <c r="K355">
        <v>1408</v>
      </c>
      <c r="L355" s="21" t="str">
        <f t="shared" si="5"/>
        <v>1</v>
      </c>
    </row>
    <row r="356" spans="1:12" ht="14.4" x14ac:dyDescent="0.3">
      <c r="A356" s="24">
        <v>26380003900012</v>
      </c>
      <c r="B356" s="18" t="s">
        <v>2010</v>
      </c>
      <c r="C356" s="19">
        <v>1</v>
      </c>
      <c r="D356" s="19">
        <v>0</v>
      </c>
      <c r="E356" s="19">
        <v>521</v>
      </c>
      <c r="F356" s="19">
        <v>474</v>
      </c>
      <c r="G356" s="20">
        <v>0.90978886756237998</v>
      </c>
      <c r="H356" s="18" t="s">
        <v>57</v>
      </c>
      <c r="I356" s="19">
        <v>0</v>
      </c>
      <c r="J356" s="19">
        <v>0</v>
      </c>
      <c r="K356">
        <v>261</v>
      </c>
      <c r="L356" s="21" t="str">
        <f t="shared" si="5"/>
        <v>1</v>
      </c>
    </row>
    <row r="357" spans="1:12" ht="14.4" x14ac:dyDescent="0.3">
      <c r="A357" s="24">
        <v>26380006200238</v>
      </c>
      <c r="B357" s="18" t="s">
        <v>2010</v>
      </c>
      <c r="C357" s="19">
        <v>1</v>
      </c>
      <c r="D357" s="19">
        <v>1</v>
      </c>
      <c r="E357" s="19">
        <v>4862</v>
      </c>
      <c r="F357" s="19">
        <v>4817</v>
      </c>
      <c r="G357" s="20">
        <v>0.99074454956807911</v>
      </c>
      <c r="H357" s="18" t="s">
        <v>50</v>
      </c>
      <c r="I357" s="19">
        <v>1</v>
      </c>
      <c r="J357" s="19">
        <v>1</v>
      </c>
      <c r="K357">
        <v>2535</v>
      </c>
      <c r="L357" s="21" t="str">
        <f t="shared" si="5"/>
        <v>1</v>
      </c>
    </row>
    <row r="358" spans="1:12" ht="14.4" x14ac:dyDescent="0.3">
      <c r="A358" s="24">
        <v>26380014600015</v>
      </c>
      <c r="B358" s="18" t="s">
        <v>2010</v>
      </c>
      <c r="C358" s="19">
        <v>1</v>
      </c>
      <c r="D358" s="19">
        <v>0</v>
      </c>
      <c r="E358" s="19">
        <v>750</v>
      </c>
      <c r="F358" s="19">
        <v>31</v>
      </c>
      <c r="G358" s="20">
        <v>4.1333333333333298E-2</v>
      </c>
      <c r="H358" s="18" t="s">
        <v>65</v>
      </c>
      <c r="I358" s="19">
        <v>0</v>
      </c>
      <c r="J358" s="19">
        <v>0</v>
      </c>
      <c r="K358">
        <v>394</v>
      </c>
      <c r="L358" s="21" t="str">
        <f t="shared" si="5"/>
        <v>1</v>
      </c>
    </row>
    <row r="359" spans="1:12" ht="14.4" x14ac:dyDescent="0.3">
      <c r="A359" s="24">
        <v>26380015300011</v>
      </c>
      <c r="B359" s="18" t="s">
        <v>2010</v>
      </c>
      <c r="C359" s="19">
        <v>1</v>
      </c>
      <c r="D359" s="19">
        <v>0</v>
      </c>
      <c r="E359" s="19">
        <v>1410</v>
      </c>
      <c r="F359" s="19">
        <v>0</v>
      </c>
      <c r="G359" s="20">
        <v>0</v>
      </c>
      <c r="H359" s="18" t="s">
        <v>38</v>
      </c>
      <c r="I359" s="19">
        <v>0</v>
      </c>
      <c r="J359" s="19">
        <v>0</v>
      </c>
      <c r="K359">
        <v>917</v>
      </c>
      <c r="L359" s="21" t="str">
        <f t="shared" si="5"/>
        <v>0</v>
      </c>
    </row>
    <row r="360" spans="1:12" ht="14.4" x14ac:dyDescent="0.3">
      <c r="A360" s="24">
        <v>26380017900016</v>
      </c>
      <c r="B360" s="18" t="s">
        <v>2010</v>
      </c>
      <c r="C360" s="19">
        <v>1</v>
      </c>
      <c r="D360" s="19">
        <v>1</v>
      </c>
      <c r="E360" s="19">
        <v>2182</v>
      </c>
      <c r="F360" s="19">
        <v>2182</v>
      </c>
      <c r="G360" s="20">
        <v>1</v>
      </c>
      <c r="H360" s="18" t="s">
        <v>50</v>
      </c>
      <c r="I360" s="19">
        <v>1</v>
      </c>
      <c r="J360" s="19">
        <v>0</v>
      </c>
      <c r="K360">
        <v>691</v>
      </c>
      <c r="L360" s="21" t="str">
        <f t="shared" si="5"/>
        <v>1</v>
      </c>
    </row>
    <row r="361" spans="1:12" ht="14.4" x14ac:dyDescent="0.3">
      <c r="A361" s="24">
        <v>26380018700019</v>
      </c>
      <c r="B361" s="18" t="s">
        <v>2010</v>
      </c>
      <c r="C361" s="19">
        <v>1</v>
      </c>
      <c r="D361" s="19">
        <v>1</v>
      </c>
      <c r="E361" s="19">
        <v>1499</v>
      </c>
      <c r="F361" s="19">
        <v>1499</v>
      </c>
      <c r="G361" s="20">
        <v>1</v>
      </c>
      <c r="H361" s="18" t="s">
        <v>65</v>
      </c>
      <c r="I361" s="19">
        <v>0</v>
      </c>
      <c r="J361" s="19">
        <v>0</v>
      </c>
      <c r="K361">
        <v>670</v>
      </c>
      <c r="L361" s="21" t="str">
        <f t="shared" si="5"/>
        <v>1</v>
      </c>
    </row>
    <row r="362" spans="1:12" ht="14.4" x14ac:dyDescent="0.3">
      <c r="A362" s="24">
        <v>26380021100017</v>
      </c>
      <c r="B362" s="18" t="s">
        <v>2010</v>
      </c>
      <c r="C362" s="19">
        <v>1</v>
      </c>
      <c r="D362" s="19">
        <v>1</v>
      </c>
      <c r="E362" s="19">
        <v>4048</v>
      </c>
      <c r="F362" s="19">
        <v>706</v>
      </c>
      <c r="G362" s="20">
        <v>0.174407114624506</v>
      </c>
      <c r="H362" s="18" t="s">
        <v>2011</v>
      </c>
      <c r="I362" s="19">
        <v>1</v>
      </c>
      <c r="J362" s="19">
        <v>0</v>
      </c>
      <c r="K362">
        <v>893</v>
      </c>
      <c r="L362" s="21" t="str">
        <f t="shared" si="5"/>
        <v>1</v>
      </c>
    </row>
    <row r="363" spans="1:12" ht="14.4" x14ac:dyDescent="0.3">
      <c r="A363" s="24">
        <v>26380022900019</v>
      </c>
      <c r="B363" s="18" t="s">
        <v>2010</v>
      </c>
      <c r="C363" s="19">
        <v>1</v>
      </c>
      <c r="D363" s="19">
        <v>1</v>
      </c>
      <c r="E363" s="19">
        <v>984</v>
      </c>
      <c r="F363" s="19">
        <v>933</v>
      </c>
      <c r="G363" s="20">
        <v>0.94817073170731703</v>
      </c>
      <c r="H363" s="18" t="s">
        <v>65</v>
      </c>
      <c r="I363" s="19">
        <v>0</v>
      </c>
      <c r="J363" s="19">
        <v>0</v>
      </c>
      <c r="K363">
        <v>385</v>
      </c>
      <c r="L363" s="21" t="str">
        <f t="shared" si="5"/>
        <v>1</v>
      </c>
    </row>
    <row r="364" spans="1:12" ht="14.4" x14ac:dyDescent="0.3">
      <c r="A364" s="24">
        <v>26380025200011</v>
      </c>
      <c r="B364" s="18" t="s">
        <v>2010</v>
      </c>
      <c r="C364" s="19">
        <v>1</v>
      </c>
      <c r="D364" s="19">
        <v>0</v>
      </c>
      <c r="E364" s="19">
        <v>1776</v>
      </c>
      <c r="F364" s="19">
        <v>2</v>
      </c>
      <c r="G364" s="20">
        <v>1.12612612612613E-3</v>
      </c>
      <c r="H364" s="18" t="s">
        <v>38</v>
      </c>
      <c r="I364" s="19">
        <v>1</v>
      </c>
      <c r="J364" s="19">
        <v>0</v>
      </c>
      <c r="K364">
        <v>863</v>
      </c>
      <c r="L364" s="21" t="str">
        <f t="shared" si="5"/>
        <v>0</v>
      </c>
    </row>
    <row r="365" spans="1:12" ht="14.4" x14ac:dyDescent="0.3">
      <c r="A365" s="24">
        <v>26380026000014</v>
      </c>
      <c r="B365" s="18" t="s">
        <v>2010</v>
      </c>
      <c r="C365" s="19">
        <v>1</v>
      </c>
      <c r="D365" s="19">
        <v>0</v>
      </c>
      <c r="E365" s="19">
        <v>1897</v>
      </c>
      <c r="F365" s="19">
        <v>639</v>
      </c>
      <c r="G365" s="20">
        <v>0.33684765419082802</v>
      </c>
      <c r="H365" s="18" t="s">
        <v>65</v>
      </c>
      <c r="I365" s="19">
        <v>0</v>
      </c>
      <c r="J365" s="19">
        <v>0</v>
      </c>
      <c r="K365">
        <v>597</v>
      </c>
      <c r="L365" s="21" t="str">
        <f t="shared" si="5"/>
        <v>1</v>
      </c>
    </row>
    <row r="366" spans="1:12" ht="14.4" x14ac:dyDescent="0.3">
      <c r="A366" s="24">
        <v>26380027800016</v>
      </c>
      <c r="B366" s="18" t="s">
        <v>2010</v>
      </c>
      <c r="C366" s="19">
        <v>1</v>
      </c>
      <c r="D366" s="19">
        <v>0</v>
      </c>
      <c r="E366" s="19">
        <v>669</v>
      </c>
      <c r="F366" s="19">
        <v>178</v>
      </c>
      <c r="G366" s="20">
        <v>0.26606875934230201</v>
      </c>
      <c r="H366" s="18" t="s">
        <v>38</v>
      </c>
      <c r="I366" s="19">
        <v>0</v>
      </c>
      <c r="J366" s="19">
        <v>0</v>
      </c>
      <c r="K366">
        <v>206</v>
      </c>
      <c r="L366" s="21" t="str">
        <f t="shared" si="5"/>
        <v>1</v>
      </c>
    </row>
    <row r="367" spans="1:12" ht="14.4" x14ac:dyDescent="0.3">
      <c r="A367" s="24">
        <v>26380029400013</v>
      </c>
      <c r="B367" s="18" t="s">
        <v>2010</v>
      </c>
      <c r="C367" s="19">
        <v>1</v>
      </c>
      <c r="D367" s="19">
        <v>1</v>
      </c>
      <c r="E367" s="19">
        <v>767</v>
      </c>
      <c r="F367" s="19">
        <v>722</v>
      </c>
      <c r="G367" s="20">
        <v>0.94132985658409407</v>
      </c>
      <c r="H367" s="18" t="s">
        <v>65</v>
      </c>
      <c r="I367" s="19">
        <v>0</v>
      </c>
      <c r="J367" s="19">
        <v>0</v>
      </c>
      <c r="K367">
        <v>426</v>
      </c>
      <c r="L367" s="21" t="str">
        <f t="shared" si="5"/>
        <v>1</v>
      </c>
    </row>
    <row r="368" spans="1:12" ht="14.4" x14ac:dyDescent="0.3">
      <c r="A368" s="24">
        <v>26380030200014</v>
      </c>
      <c r="B368" s="18" t="s">
        <v>2010</v>
      </c>
      <c r="C368" s="19">
        <v>1</v>
      </c>
      <c r="D368" s="19">
        <v>1</v>
      </c>
      <c r="E368" s="19">
        <v>17131</v>
      </c>
      <c r="F368" s="19">
        <v>6470</v>
      </c>
      <c r="G368" s="20">
        <v>0.377677893876598</v>
      </c>
      <c r="H368" s="18" t="s">
        <v>38</v>
      </c>
      <c r="I368" s="19">
        <v>1</v>
      </c>
      <c r="J368" s="19">
        <v>1</v>
      </c>
      <c r="K368">
        <v>9400</v>
      </c>
      <c r="L368" s="21" t="str">
        <f t="shared" si="5"/>
        <v>1</v>
      </c>
    </row>
    <row r="369" spans="1:12" ht="14.4" x14ac:dyDescent="0.3">
      <c r="A369" s="24">
        <v>26380031000017</v>
      </c>
      <c r="B369" s="18" t="s">
        <v>2010</v>
      </c>
      <c r="C369" s="19">
        <v>1</v>
      </c>
      <c r="D369" s="19">
        <v>1</v>
      </c>
      <c r="E369" s="19">
        <v>1130</v>
      </c>
      <c r="F369" s="19">
        <v>1080</v>
      </c>
      <c r="G369" s="20">
        <v>0.95575221238938113</v>
      </c>
      <c r="H369" s="18" t="s">
        <v>57</v>
      </c>
      <c r="I369" s="19">
        <v>0</v>
      </c>
      <c r="J369" s="19">
        <v>0</v>
      </c>
      <c r="K369">
        <v>340</v>
      </c>
      <c r="L369" s="21" t="str">
        <f t="shared" si="5"/>
        <v>1</v>
      </c>
    </row>
    <row r="370" spans="1:12" ht="14.4" x14ac:dyDescent="0.3">
      <c r="A370" s="24">
        <v>26380032800019</v>
      </c>
      <c r="B370" s="18" t="s">
        <v>2010</v>
      </c>
      <c r="C370" s="19">
        <v>1</v>
      </c>
      <c r="D370" s="19">
        <v>0</v>
      </c>
      <c r="E370" s="19">
        <v>6095</v>
      </c>
      <c r="F370" s="19">
        <v>3300</v>
      </c>
      <c r="G370" s="20">
        <v>0.54142739950779306</v>
      </c>
      <c r="H370" s="18" t="s">
        <v>57</v>
      </c>
      <c r="I370" s="19">
        <v>1</v>
      </c>
      <c r="J370" s="19">
        <v>1</v>
      </c>
      <c r="K370">
        <v>2082</v>
      </c>
      <c r="L370" s="21" t="str">
        <f t="shared" si="5"/>
        <v>1</v>
      </c>
    </row>
    <row r="371" spans="1:12" ht="14.4" x14ac:dyDescent="0.3">
      <c r="A371" s="24">
        <v>26380038500019</v>
      </c>
      <c r="B371" s="18" t="s">
        <v>2010</v>
      </c>
      <c r="C371" s="19">
        <v>1</v>
      </c>
      <c r="D371" s="19">
        <v>1</v>
      </c>
      <c r="E371" s="19">
        <v>2782</v>
      </c>
      <c r="F371" s="19">
        <v>905</v>
      </c>
      <c r="G371" s="20">
        <v>0.32530553558590902</v>
      </c>
      <c r="H371" s="18" t="s">
        <v>57</v>
      </c>
      <c r="I371" s="19">
        <v>1</v>
      </c>
      <c r="J371" s="19">
        <v>0</v>
      </c>
      <c r="K371">
        <v>1202</v>
      </c>
      <c r="L371" s="21" t="str">
        <f t="shared" si="5"/>
        <v>1</v>
      </c>
    </row>
    <row r="372" spans="1:12" ht="14.4" x14ac:dyDescent="0.3">
      <c r="A372" s="24">
        <v>26390004500018</v>
      </c>
      <c r="B372" s="18" t="s">
        <v>2010</v>
      </c>
      <c r="C372" s="19">
        <v>1</v>
      </c>
      <c r="D372" s="19">
        <v>1</v>
      </c>
      <c r="E372" s="19">
        <v>3274</v>
      </c>
      <c r="F372" s="19">
        <v>1</v>
      </c>
      <c r="G372" s="20">
        <v>3.0543677458766004E-4</v>
      </c>
      <c r="H372" s="18" t="s">
        <v>38</v>
      </c>
      <c r="I372" s="19">
        <v>1</v>
      </c>
      <c r="J372" s="19">
        <v>0</v>
      </c>
      <c r="K372">
        <v>1665</v>
      </c>
      <c r="L372" s="21" t="str">
        <f t="shared" si="5"/>
        <v>0</v>
      </c>
    </row>
    <row r="373" spans="1:12" ht="14.4" x14ac:dyDescent="0.3">
      <c r="A373" s="24">
        <v>26390005200014</v>
      </c>
      <c r="B373" s="18" t="s">
        <v>2010</v>
      </c>
      <c r="C373" s="19">
        <v>1</v>
      </c>
      <c r="D373" s="19">
        <v>0</v>
      </c>
      <c r="E373" s="19">
        <v>5212</v>
      </c>
      <c r="F373" s="19">
        <v>0</v>
      </c>
      <c r="G373" s="20">
        <v>0</v>
      </c>
      <c r="H373" s="18" t="s">
        <v>38</v>
      </c>
      <c r="I373" s="19">
        <v>1</v>
      </c>
      <c r="J373" s="19">
        <v>1</v>
      </c>
      <c r="K373">
        <v>2445</v>
      </c>
      <c r="L373" s="21" t="str">
        <f t="shared" si="5"/>
        <v>0</v>
      </c>
    </row>
    <row r="374" spans="1:12" ht="14.4" x14ac:dyDescent="0.3">
      <c r="A374" s="24">
        <v>26390006000017</v>
      </c>
      <c r="B374" s="18" t="s">
        <v>2010</v>
      </c>
      <c r="C374" s="19">
        <v>1</v>
      </c>
      <c r="D374" s="19">
        <v>1</v>
      </c>
      <c r="E374" s="19">
        <v>856</v>
      </c>
      <c r="F374" s="19">
        <v>835</v>
      </c>
      <c r="G374" s="20">
        <v>0.97546728971962604</v>
      </c>
      <c r="H374" s="18" t="s">
        <v>57</v>
      </c>
      <c r="I374" s="19">
        <v>0</v>
      </c>
      <c r="J374" s="19">
        <v>0</v>
      </c>
      <c r="K374">
        <v>404</v>
      </c>
      <c r="L374" s="21" t="str">
        <f t="shared" si="5"/>
        <v>1</v>
      </c>
    </row>
    <row r="375" spans="1:12" ht="14.4" x14ac:dyDescent="0.3">
      <c r="A375" s="24">
        <v>26390011000010</v>
      </c>
      <c r="B375" s="18" t="s">
        <v>2010</v>
      </c>
      <c r="C375" s="19">
        <v>1</v>
      </c>
      <c r="D375" s="19">
        <v>1</v>
      </c>
      <c r="E375" s="19">
        <v>2253</v>
      </c>
      <c r="F375" s="19">
        <v>2149</v>
      </c>
      <c r="G375" s="20">
        <v>0.95383932534398608</v>
      </c>
      <c r="H375" s="18" t="s">
        <v>57</v>
      </c>
      <c r="I375" s="19">
        <v>1</v>
      </c>
      <c r="J375" s="19">
        <v>0</v>
      </c>
      <c r="K375">
        <v>576</v>
      </c>
      <c r="L375" s="21" t="str">
        <f t="shared" si="5"/>
        <v>1</v>
      </c>
    </row>
    <row r="376" spans="1:12" ht="14.4" x14ac:dyDescent="0.3">
      <c r="A376" s="24">
        <v>26390012800012</v>
      </c>
      <c r="B376" s="18" t="s">
        <v>2010</v>
      </c>
      <c r="C376" s="19">
        <v>1</v>
      </c>
      <c r="D376" s="19">
        <v>0</v>
      </c>
      <c r="E376" s="19">
        <v>2625</v>
      </c>
      <c r="F376" s="19">
        <v>0</v>
      </c>
      <c r="G376" s="20">
        <v>0</v>
      </c>
      <c r="H376" s="18" t="s">
        <v>38</v>
      </c>
      <c r="I376" s="19">
        <v>0</v>
      </c>
      <c r="J376" s="19">
        <v>0</v>
      </c>
      <c r="K376">
        <v>1448</v>
      </c>
      <c r="L376" s="21" t="str">
        <f t="shared" si="5"/>
        <v>0</v>
      </c>
    </row>
    <row r="377" spans="1:12" ht="14.4" x14ac:dyDescent="0.3">
      <c r="A377" s="24">
        <v>26390014400019</v>
      </c>
      <c r="B377" s="18" t="s">
        <v>2010</v>
      </c>
      <c r="C377" s="19">
        <v>1</v>
      </c>
      <c r="D377" s="19">
        <v>0</v>
      </c>
      <c r="E377" s="19">
        <v>1931</v>
      </c>
      <c r="F377" s="19">
        <v>634</v>
      </c>
      <c r="G377" s="20">
        <v>0.32832729155877804</v>
      </c>
      <c r="H377" s="18" t="s">
        <v>38</v>
      </c>
      <c r="I377" s="19">
        <v>1</v>
      </c>
      <c r="J377" s="19">
        <v>1</v>
      </c>
      <c r="K377">
        <v>999</v>
      </c>
      <c r="L377" s="21" t="str">
        <f t="shared" si="5"/>
        <v>1</v>
      </c>
    </row>
    <row r="378" spans="1:12" ht="14.4" x14ac:dyDescent="0.3">
      <c r="A378" s="24">
        <v>26400331000010</v>
      </c>
      <c r="B378" s="18" t="s">
        <v>2010</v>
      </c>
      <c r="C378" s="19">
        <v>1</v>
      </c>
      <c r="D378" s="19">
        <v>1</v>
      </c>
      <c r="E378" s="19">
        <v>397</v>
      </c>
      <c r="F378" s="19">
        <v>390</v>
      </c>
      <c r="G378" s="20">
        <v>0.9823677581863981</v>
      </c>
      <c r="H378" s="18" t="s">
        <v>71</v>
      </c>
      <c r="I378" s="19">
        <v>0</v>
      </c>
      <c r="J378" s="19">
        <v>0</v>
      </c>
      <c r="K378">
        <v>362</v>
      </c>
      <c r="L378" s="21" t="str">
        <f t="shared" si="5"/>
        <v>1</v>
      </c>
    </row>
    <row r="379" spans="1:12" ht="14.4" x14ac:dyDescent="0.3">
      <c r="A379" s="24">
        <v>26400332800087</v>
      </c>
      <c r="B379" s="18" t="s">
        <v>2010</v>
      </c>
      <c r="C379" s="19">
        <v>1</v>
      </c>
      <c r="D379" s="19">
        <v>1</v>
      </c>
      <c r="E379" s="19">
        <v>9340</v>
      </c>
      <c r="F379" s="19">
        <v>9263</v>
      </c>
      <c r="G379" s="20">
        <v>0.99175588865096409</v>
      </c>
      <c r="H379" s="18" t="s">
        <v>65</v>
      </c>
      <c r="I379" s="19">
        <v>1</v>
      </c>
      <c r="J379" s="19">
        <v>0</v>
      </c>
      <c r="K379">
        <v>3269</v>
      </c>
      <c r="L379" s="21" t="str">
        <f t="shared" si="5"/>
        <v>1</v>
      </c>
    </row>
    <row r="380" spans="1:12" ht="14.4" x14ac:dyDescent="0.3">
      <c r="A380" s="24">
        <v>26400340100074</v>
      </c>
      <c r="B380" s="18" t="s">
        <v>2010</v>
      </c>
      <c r="C380" s="19">
        <v>1</v>
      </c>
      <c r="D380" s="19">
        <v>0</v>
      </c>
      <c r="E380" s="19">
        <v>11</v>
      </c>
      <c r="F380" s="19">
        <v>0</v>
      </c>
      <c r="G380" s="20">
        <v>0</v>
      </c>
      <c r="H380" s="18" t="s">
        <v>50</v>
      </c>
      <c r="I380" s="19">
        <v>0</v>
      </c>
      <c r="J380" s="19">
        <v>0</v>
      </c>
      <c r="K380">
        <v>282</v>
      </c>
      <c r="L380" s="21" t="str">
        <f t="shared" si="5"/>
        <v>0</v>
      </c>
    </row>
    <row r="381" spans="1:12" ht="14.4" x14ac:dyDescent="0.3">
      <c r="A381" s="24">
        <v>26400428400016</v>
      </c>
      <c r="B381" s="18" t="s">
        <v>2010</v>
      </c>
      <c r="C381" s="19">
        <v>1</v>
      </c>
      <c r="D381" s="19">
        <v>1</v>
      </c>
      <c r="E381" s="19">
        <v>7354</v>
      </c>
      <c r="F381" s="19">
        <v>7354</v>
      </c>
      <c r="G381" s="20">
        <v>1</v>
      </c>
      <c r="H381" s="18" t="s">
        <v>50</v>
      </c>
      <c r="I381" s="19">
        <v>1</v>
      </c>
      <c r="J381" s="19">
        <v>1</v>
      </c>
      <c r="K381">
        <v>3914</v>
      </c>
      <c r="L381" s="21" t="str">
        <f t="shared" si="5"/>
        <v>1</v>
      </c>
    </row>
    <row r="382" spans="1:12" ht="14.4" x14ac:dyDescent="0.3">
      <c r="A382" s="24">
        <v>26410003300010</v>
      </c>
      <c r="B382" s="18" t="s">
        <v>2010</v>
      </c>
      <c r="C382" s="19">
        <v>1</v>
      </c>
      <c r="D382" s="19">
        <v>0</v>
      </c>
      <c r="E382" s="19">
        <v>8952</v>
      </c>
      <c r="F382" s="19">
        <v>8879</v>
      </c>
      <c r="G382" s="20">
        <v>0.99184539767649704</v>
      </c>
      <c r="H382" s="18" t="s">
        <v>57</v>
      </c>
      <c r="I382" s="19">
        <v>1</v>
      </c>
      <c r="J382" s="19">
        <v>1</v>
      </c>
      <c r="K382">
        <v>3720</v>
      </c>
      <c r="L382" s="21" t="str">
        <f t="shared" si="5"/>
        <v>1</v>
      </c>
    </row>
    <row r="383" spans="1:12" ht="14.4" x14ac:dyDescent="0.3">
      <c r="A383" s="24">
        <v>26410010800010</v>
      </c>
      <c r="B383" s="18" t="s">
        <v>2010</v>
      </c>
      <c r="C383" s="19">
        <v>1</v>
      </c>
      <c r="D383" s="19">
        <v>1</v>
      </c>
      <c r="E383" s="19">
        <v>718</v>
      </c>
      <c r="F383" s="19">
        <v>718</v>
      </c>
      <c r="G383" s="20">
        <v>1</v>
      </c>
      <c r="H383" s="18" t="s">
        <v>71</v>
      </c>
      <c r="I383" s="19">
        <v>0</v>
      </c>
      <c r="J383" s="19">
        <v>0</v>
      </c>
      <c r="K383">
        <v>67</v>
      </c>
      <c r="L383" s="21" t="str">
        <f t="shared" si="5"/>
        <v>1</v>
      </c>
    </row>
    <row r="384" spans="1:12" ht="14.4" x14ac:dyDescent="0.3">
      <c r="A384" s="24">
        <v>26410012400017</v>
      </c>
      <c r="B384" s="18" t="s">
        <v>2010</v>
      </c>
      <c r="C384" s="19">
        <v>1</v>
      </c>
      <c r="D384" s="19">
        <v>0</v>
      </c>
      <c r="E384" s="19">
        <v>2852</v>
      </c>
      <c r="F384" s="19">
        <v>2823</v>
      </c>
      <c r="G384" s="20">
        <v>0.98983169705469809</v>
      </c>
      <c r="H384" s="18" t="s">
        <v>38</v>
      </c>
      <c r="I384" s="19">
        <v>1</v>
      </c>
      <c r="J384" s="19">
        <v>0</v>
      </c>
      <c r="K384">
        <v>1622</v>
      </c>
      <c r="L384" s="21" t="str">
        <f t="shared" si="5"/>
        <v>1</v>
      </c>
    </row>
    <row r="385" spans="1:12" ht="14.4" x14ac:dyDescent="0.3">
      <c r="A385" s="24">
        <v>26410013200143</v>
      </c>
      <c r="B385" s="18" t="s">
        <v>2010</v>
      </c>
      <c r="C385" s="19">
        <v>1</v>
      </c>
      <c r="D385" s="19">
        <v>1</v>
      </c>
      <c r="E385" s="19">
        <v>2354</v>
      </c>
      <c r="F385" s="19">
        <v>2354</v>
      </c>
      <c r="G385" s="20">
        <v>1</v>
      </c>
      <c r="H385" s="18" t="s">
        <v>71</v>
      </c>
      <c r="I385" s="19">
        <v>1</v>
      </c>
      <c r="J385" s="19">
        <v>0</v>
      </c>
      <c r="K385">
        <v>1003</v>
      </c>
      <c r="L385" s="21" t="str">
        <f t="shared" si="5"/>
        <v>1</v>
      </c>
    </row>
    <row r="386" spans="1:12" ht="14.4" x14ac:dyDescent="0.3">
      <c r="A386" s="24">
        <v>26410015700017</v>
      </c>
      <c r="B386" s="18" t="s">
        <v>2010</v>
      </c>
      <c r="C386" s="19">
        <v>1</v>
      </c>
      <c r="D386" s="19">
        <v>1</v>
      </c>
      <c r="E386" s="19">
        <v>827</v>
      </c>
      <c r="F386" s="19">
        <v>820</v>
      </c>
      <c r="G386" s="20">
        <v>0.99153567110036311</v>
      </c>
      <c r="H386" s="18" t="s">
        <v>71</v>
      </c>
      <c r="I386" s="19">
        <v>0</v>
      </c>
      <c r="J386" s="19">
        <v>0</v>
      </c>
      <c r="K386">
        <v>237</v>
      </c>
      <c r="L386" s="21" t="str">
        <f t="shared" ref="L386:L449" si="6">IF(G386&lt;0.01,"0","1")</f>
        <v>1</v>
      </c>
    </row>
    <row r="387" spans="1:12" ht="14.4" x14ac:dyDescent="0.3">
      <c r="A387" s="24">
        <v>26410024900012</v>
      </c>
      <c r="B387" s="18" t="s">
        <v>2010</v>
      </c>
      <c r="C387" s="19">
        <v>1</v>
      </c>
      <c r="D387" s="19">
        <v>0</v>
      </c>
      <c r="E387" s="19">
        <v>3484</v>
      </c>
      <c r="F387" s="19">
        <v>1664</v>
      </c>
      <c r="G387" s="20">
        <v>0.47761194029850701</v>
      </c>
      <c r="H387" s="18" t="s">
        <v>57</v>
      </c>
      <c r="I387" s="19">
        <v>1</v>
      </c>
      <c r="J387" s="19">
        <v>0</v>
      </c>
      <c r="K387">
        <v>1241</v>
      </c>
      <c r="L387" s="21" t="str">
        <f t="shared" si="6"/>
        <v>1</v>
      </c>
    </row>
    <row r="388" spans="1:12" ht="14.4" x14ac:dyDescent="0.3">
      <c r="A388" s="24">
        <v>26420003100013</v>
      </c>
      <c r="B388" s="18" t="s">
        <v>2010</v>
      </c>
      <c r="C388" s="19">
        <v>1</v>
      </c>
      <c r="D388" s="19">
        <v>1</v>
      </c>
      <c r="E388" s="19">
        <v>1020</v>
      </c>
      <c r="F388" s="19">
        <v>995</v>
      </c>
      <c r="G388" s="20">
        <v>0.97549019607843113</v>
      </c>
      <c r="H388" s="18" t="s">
        <v>71</v>
      </c>
      <c r="I388" s="19">
        <v>0</v>
      </c>
      <c r="J388" s="19">
        <v>0</v>
      </c>
      <c r="K388">
        <v>426</v>
      </c>
      <c r="L388" s="21" t="str">
        <f t="shared" si="6"/>
        <v>1</v>
      </c>
    </row>
    <row r="389" spans="1:12" ht="14.4" x14ac:dyDescent="0.3">
      <c r="A389" s="24">
        <v>26420006400014</v>
      </c>
      <c r="B389" s="18" t="s">
        <v>2010</v>
      </c>
      <c r="C389" s="19">
        <v>1</v>
      </c>
      <c r="D389" s="19">
        <v>1</v>
      </c>
      <c r="E389" s="19">
        <v>1039</v>
      </c>
      <c r="F389" s="19">
        <v>1038</v>
      </c>
      <c r="G389" s="20">
        <v>0.99903753609239709</v>
      </c>
      <c r="H389" s="18" t="s">
        <v>2012</v>
      </c>
      <c r="I389" s="19">
        <v>0</v>
      </c>
      <c r="J389" s="19">
        <v>0</v>
      </c>
      <c r="K389">
        <v>333</v>
      </c>
      <c r="L389" s="21" t="str">
        <f t="shared" si="6"/>
        <v>1</v>
      </c>
    </row>
    <row r="390" spans="1:12" ht="14.4" x14ac:dyDescent="0.3">
      <c r="A390" s="24">
        <v>26420008000028</v>
      </c>
      <c r="B390" s="18" t="s">
        <v>2010</v>
      </c>
      <c r="C390" s="19">
        <v>1</v>
      </c>
      <c r="D390" s="19">
        <v>0</v>
      </c>
      <c r="E390" s="19">
        <v>711</v>
      </c>
      <c r="F390" s="19">
        <v>579</v>
      </c>
      <c r="G390" s="20">
        <v>0.81434599156118104</v>
      </c>
      <c r="H390" s="18" t="s">
        <v>71</v>
      </c>
      <c r="I390" s="19">
        <v>0</v>
      </c>
      <c r="J390" s="19">
        <v>0</v>
      </c>
      <c r="K390">
        <v>185</v>
      </c>
      <c r="L390" s="21" t="str">
        <f t="shared" si="6"/>
        <v>1</v>
      </c>
    </row>
    <row r="391" spans="1:12" ht="14.4" x14ac:dyDescent="0.3">
      <c r="A391" s="24">
        <v>26420009800012</v>
      </c>
      <c r="B391" s="18" t="s">
        <v>2010</v>
      </c>
      <c r="C391" s="19">
        <v>1</v>
      </c>
      <c r="D391" s="19">
        <v>0</v>
      </c>
      <c r="E391" s="19">
        <v>710</v>
      </c>
      <c r="F391" s="19">
        <v>666</v>
      </c>
      <c r="G391" s="20">
        <v>0.93802816901408403</v>
      </c>
      <c r="H391" s="18" t="s">
        <v>57</v>
      </c>
      <c r="I391" s="19">
        <v>0</v>
      </c>
      <c r="J391" s="19">
        <v>0</v>
      </c>
      <c r="K391">
        <v>350</v>
      </c>
      <c r="L391" s="21" t="str">
        <f t="shared" si="6"/>
        <v>1</v>
      </c>
    </row>
    <row r="392" spans="1:12" ht="14.4" x14ac:dyDescent="0.3">
      <c r="A392" s="24">
        <v>26420013000013</v>
      </c>
      <c r="B392" s="18" t="s">
        <v>2010</v>
      </c>
      <c r="C392" s="19">
        <v>1</v>
      </c>
      <c r="D392" s="19">
        <v>1</v>
      </c>
      <c r="E392" s="19">
        <v>4620</v>
      </c>
      <c r="F392" s="19">
        <v>4620</v>
      </c>
      <c r="G392" s="20">
        <v>1</v>
      </c>
      <c r="H392" s="18" t="s">
        <v>50</v>
      </c>
      <c r="I392" s="19">
        <v>1</v>
      </c>
      <c r="J392" s="19">
        <v>0</v>
      </c>
      <c r="K392">
        <v>1777</v>
      </c>
      <c r="L392" s="21" t="str">
        <f t="shared" si="6"/>
        <v>1</v>
      </c>
    </row>
    <row r="393" spans="1:12" ht="14.4" x14ac:dyDescent="0.3">
      <c r="A393" s="24">
        <v>26420023900012</v>
      </c>
      <c r="B393" s="18" t="s">
        <v>2010</v>
      </c>
      <c r="C393" s="19">
        <v>1</v>
      </c>
      <c r="D393" s="19">
        <v>0</v>
      </c>
      <c r="E393" s="19">
        <v>433</v>
      </c>
      <c r="F393" s="19">
        <v>124</v>
      </c>
      <c r="G393" s="20">
        <v>0.28637413394919203</v>
      </c>
      <c r="H393" s="18" t="s">
        <v>65</v>
      </c>
      <c r="I393" s="19">
        <v>0</v>
      </c>
      <c r="J393" s="19">
        <v>0</v>
      </c>
      <c r="K393">
        <v>208</v>
      </c>
      <c r="L393" s="21" t="str">
        <f t="shared" si="6"/>
        <v>1</v>
      </c>
    </row>
    <row r="394" spans="1:12" ht="14.4" x14ac:dyDescent="0.3">
      <c r="A394" s="24">
        <v>26420027000017</v>
      </c>
      <c r="B394" s="18" t="s">
        <v>2010</v>
      </c>
      <c r="C394" s="19">
        <v>1</v>
      </c>
      <c r="D394" s="19">
        <v>0</v>
      </c>
      <c r="E394" s="19">
        <v>7640</v>
      </c>
      <c r="F394" s="19">
        <v>7422</v>
      </c>
      <c r="G394" s="20">
        <v>0.97146596858638712</v>
      </c>
      <c r="H394" s="18" t="s">
        <v>57</v>
      </c>
      <c r="I394" s="19">
        <v>1</v>
      </c>
      <c r="J394" s="19">
        <v>0</v>
      </c>
      <c r="K394">
        <v>3111</v>
      </c>
      <c r="L394" s="21" t="str">
        <f t="shared" si="6"/>
        <v>1</v>
      </c>
    </row>
    <row r="395" spans="1:12" ht="14.4" x14ac:dyDescent="0.3">
      <c r="A395" s="24">
        <v>26420028800019</v>
      </c>
      <c r="B395" s="18" t="s">
        <v>2010</v>
      </c>
      <c r="C395" s="19">
        <v>1</v>
      </c>
      <c r="D395" s="19">
        <v>1</v>
      </c>
      <c r="E395" s="19">
        <v>695</v>
      </c>
      <c r="F395" s="19">
        <v>695</v>
      </c>
      <c r="G395" s="20">
        <v>1</v>
      </c>
      <c r="H395" s="18" t="s">
        <v>71</v>
      </c>
      <c r="I395" s="19">
        <v>0</v>
      </c>
      <c r="J395" s="19">
        <v>0</v>
      </c>
      <c r="K395">
        <v>283</v>
      </c>
      <c r="L395" s="21" t="str">
        <f t="shared" si="6"/>
        <v>1</v>
      </c>
    </row>
    <row r="396" spans="1:12" ht="14.4" x14ac:dyDescent="0.3">
      <c r="A396" s="24">
        <v>26420030400808</v>
      </c>
      <c r="B396" s="18" t="s">
        <v>2010</v>
      </c>
      <c r="C396" s="19">
        <v>1</v>
      </c>
      <c r="D396" s="19">
        <v>1</v>
      </c>
      <c r="E396" s="19">
        <v>19918</v>
      </c>
      <c r="F396" s="19">
        <v>19207</v>
      </c>
      <c r="G396" s="20">
        <v>0.96430364494427112</v>
      </c>
      <c r="H396" s="18" t="s">
        <v>50</v>
      </c>
      <c r="I396" s="19">
        <v>1</v>
      </c>
      <c r="J396" s="19">
        <v>1</v>
      </c>
      <c r="K396">
        <v>9217</v>
      </c>
      <c r="L396" s="21" t="str">
        <f t="shared" si="6"/>
        <v>1</v>
      </c>
    </row>
    <row r="397" spans="1:12" ht="14.4" x14ac:dyDescent="0.3">
      <c r="A397" s="24">
        <v>26420032000069</v>
      </c>
      <c r="B397" s="18" t="s">
        <v>2010</v>
      </c>
      <c r="C397" s="19">
        <v>1</v>
      </c>
      <c r="D397" s="19">
        <v>1</v>
      </c>
      <c r="E397" s="19">
        <v>18</v>
      </c>
      <c r="F397" s="19">
        <v>18</v>
      </c>
      <c r="G397" s="20">
        <v>1</v>
      </c>
      <c r="H397" s="18" t="s">
        <v>71</v>
      </c>
      <c r="I397" s="19">
        <v>0</v>
      </c>
      <c r="J397" s="19">
        <v>0</v>
      </c>
      <c r="K397">
        <v>345</v>
      </c>
      <c r="L397" s="21" t="str">
        <f t="shared" si="6"/>
        <v>1</v>
      </c>
    </row>
    <row r="398" spans="1:12" ht="14.4" x14ac:dyDescent="0.3">
      <c r="A398" s="24">
        <v>26420039500012</v>
      </c>
      <c r="B398" s="18" t="s">
        <v>2010</v>
      </c>
      <c r="C398" s="19">
        <v>1</v>
      </c>
      <c r="D398" s="19">
        <v>0</v>
      </c>
      <c r="E398" s="19">
        <v>277</v>
      </c>
      <c r="F398" s="19">
        <v>205</v>
      </c>
      <c r="G398" s="20">
        <v>0.74007220216606506</v>
      </c>
      <c r="H398" s="18" t="s">
        <v>65</v>
      </c>
      <c r="I398" s="19">
        <v>0</v>
      </c>
      <c r="J398" s="19">
        <v>0</v>
      </c>
      <c r="K398">
        <v>123</v>
      </c>
      <c r="L398" s="21" t="str">
        <f t="shared" si="6"/>
        <v>1</v>
      </c>
    </row>
    <row r="399" spans="1:12" ht="14.4" x14ac:dyDescent="0.3">
      <c r="A399" s="24">
        <v>26420041100017</v>
      </c>
      <c r="B399" s="18" t="s">
        <v>2010</v>
      </c>
      <c r="C399" s="19">
        <v>1</v>
      </c>
      <c r="D399" s="19">
        <v>0</v>
      </c>
      <c r="E399" s="19">
        <v>505</v>
      </c>
      <c r="F399" s="19">
        <v>165</v>
      </c>
      <c r="G399" s="20">
        <v>0.32673267326732702</v>
      </c>
      <c r="H399" s="18" t="s">
        <v>65</v>
      </c>
      <c r="I399" s="19">
        <v>0</v>
      </c>
      <c r="J399" s="19">
        <v>0</v>
      </c>
      <c r="K399">
        <v>124</v>
      </c>
      <c r="L399" s="21" t="str">
        <f t="shared" si="6"/>
        <v>1</v>
      </c>
    </row>
    <row r="400" spans="1:12" ht="14.4" x14ac:dyDescent="0.3">
      <c r="A400" s="24">
        <v>26420396900037</v>
      </c>
      <c r="B400" s="18" t="s">
        <v>2010</v>
      </c>
      <c r="C400" s="19">
        <v>1</v>
      </c>
      <c r="D400" s="19">
        <v>0</v>
      </c>
      <c r="E400" s="19">
        <v>4479</v>
      </c>
      <c r="F400" s="19">
        <v>546</v>
      </c>
      <c r="G400" s="20">
        <v>0.12190221031480201</v>
      </c>
      <c r="H400" s="18" t="s">
        <v>50</v>
      </c>
      <c r="I400" s="19">
        <v>1</v>
      </c>
      <c r="J400" s="19">
        <v>0</v>
      </c>
      <c r="K400">
        <v>1678</v>
      </c>
      <c r="L400" s="21" t="str">
        <f t="shared" si="6"/>
        <v>1</v>
      </c>
    </row>
    <row r="401" spans="1:12" ht="14.4" x14ac:dyDescent="0.3">
      <c r="A401" s="24">
        <v>26430003900015</v>
      </c>
      <c r="B401" s="18" t="s">
        <v>2010</v>
      </c>
      <c r="C401" s="19">
        <v>1</v>
      </c>
      <c r="D401" s="19">
        <v>0</v>
      </c>
      <c r="E401" s="19">
        <v>2138</v>
      </c>
      <c r="F401" s="19">
        <v>0</v>
      </c>
      <c r="G401" s="20">
        <v>0</v>
      </c>
      <c r="H401" s="18" t="s">
        <v>38</v>
      </c>
      <c r="I401" s="19">
        <v>1</v>
      </c>
      <c r="J401" s="19">
        <v>0</v>
      </c>
      <c r="K401">
        <v>1012</v>
      </c>
      <c r="L401" s="21" t="str">
        <f t="shared" si="6"/>
        <v>0</v>
      </c>
    </row>
    <row r="402" spans="1:12" ht="14.4" x14ac:dyDescent="0.3">
      <c r="A402" s="24">
        <v>26430005400048</v>
      </c>
      <c r="B402" s="18" t="s">
        <v>2010</v>
      </c>
      <c r="C402" s="19">
        <v>1</v>
      </c>
      <c r="D402" s="19">
        <v>1</v>
      </c>
      <c r="E402" s="19">
        <v>1066</v>
      </c>
      <c r="F402" s="19">
        <v>938</v>
      </c>
      <c r="G402" s="20">
        <v>0.87992495309568508</v>
      </c>
      <c r="H402" s="18" t="s">
        <v>65</v>
      </c>
      <c r="I402" s="19">
        <v>0</v>
      </c>
      <c r="J402" s="19">
        <v>0</v>
      </c>
      <c r="K402">
        <v>204</v>
      </c>
      <c r="L402" s="21" t="str">
        <f t="shared" si="6"/>
        <v>1</v>
      </c>
    </row>
    <row r="403" spans="1:12" ht="14.4" x14ac:dyDescent="0.3">
      <c r="A403" s="24">
        <v>26430006200066</v>
      </c>
      <c r="B403" s="18" t="s">
        <v>2010</v>
      </c>
      <c r="C403" s="19">
        <v>1</v>
      </c>
      <c r="D403" s="19">
        <v>0</v>
      </c>
      <c r="E403" s="19">
        <v>1087</v>
      </c>
      <c r="F403" s="19">
        <v>150</v>
      </c>
      <c r="G403" s="20">
        <v>0.137994480220791</v>
      </c>
      <c r="H403" s="18" t="s">
        <v>38</v>
      </c>
      <c r="I403" s="19">
        <v>0</v>
      </c>
      <c r="J403" s="19">
        <v>0</v>
      </c>
      <c r="K403">
        <v>579</v>
      </c>
      <c r="L403" s="21" t="str">
        <f t="shared" si="6"/>
        <v>1</v>
      </c>
    </row>
    <row r="404" spans="1:12" ht="14.4" x14ac:dyDescent="0.3">
      <c r="A404" s="24">
        <v>26430021100010</v>
      </c>
      <c r="B404" s="18" t="s">
        <v>2010</v>
      </c>
      <c r="C404" s="19">
        <v>1</v>
      </c>
      <c r="D404" s="19">
        <v>0</v>
      </c>
      <c r="E404" s="19">
        <v>1106</v>
      </c>
      <c r="F404" s="19">
        <v>589</v>
      </c>
      <c r="G404" s="20">
        <v>0.53254972875226003</v>
      </c>
      <c r="H404" s="18" t="s">
        <v>65</v>
      </c>
      <c r="I404" s="19">
        <v>0</v>
      </c>
      <c r="J404" s="19">
        <v>0</v>
      </c>
      <c r="K404">
        <v>526</v>
      </c>
      <c r="L404" s="21" t="str">
        <f t="shared" si="6"/>
        <v>1</v>
      </c>
    </row>
    <row r="405" spans="1:12" ht="14.4" x14ac:dyDescent="0.3">
      <c r="A405" s="24">
        <v>26430284500013</v>
      </c>
      <c r="B405" s="18" t="s">
        <v>2010</v>
      </c>
      <c r="C405" s="19">
        <v>1</v>
      </c>
      <c r="D405" s="19">
        <v>1</v>
      </c>
      <c r="E405" s="19">
        <v>9054</v>
      </c>
      <c r="F405" s="19">
        <v>8981</v>
      </c>
      <c r="G405" s="20">
        <v>0.99193726529710613</v>
      </c>
      <c r="H405" s="18" t="s">
        <v>57</v>
      </c>
      <c r="I405" s="19">
        <v>1</v>
      </c>
      <c r="J405" s="19">
        <v>1</v>
      </c>
      <c r="K405">
        <v>2930</v>
      </c>
      <c r="L405" s="21" t="str">
        <f t="shared" si="6"/>
        <v>1</v>
      </c>
    </row>
    <row r="406" spans="1:12" ht="14.4" x14ac:dyDescent="0.3">
      <c r="A406" s="24">
        <v>26440005200017</v>
      </c>
      <c r="B406" s="18" t="s">
        <v>2010</v>
      </c>
      <c r="C406" s="19">
        <v>1</v>
      </c>
      <c r="D406" s="19">
        <v>1</v>
      </c>
      <c r="E406" s="19">
        <v>550</v>
      </c>
      <c r="F406" s="19">
        <v>478</v>
      </c>
      <c r="G406" s="20">
        <v>0.86909090909090903</v>
      </c>
      <c r="H406" s="18" t="s">
        <v>65</v>
      </c>
      <c r="I406" s="19">
        <v>0</v>
      </c>
      <c r="J406" s="19">
        <v>0</v>
      </c>
      <c r="K406">
        <v>361</v>
      </c>
      <c r="L406" s="21" t="str">
        <f t="shared" si="6"/>
        <v>1</v>
      </c>
    </row>
    <row r="407" spans="1:12" ht="14.4" x14ac:dyDescent="0.3">
      <c r="A407" s="24">
        <v>26440007800012</v>
      </c>
      <c r="B407" s="18" t="s">
        <v>2010</v>
      </c>
      <c r="C407" s="19">
        <v>1</v>
      </c>
      <c r="D407" s="19">
        <v>1</v>
      </c>
      <c r="E407" s="19">
        <v>878</v>
      </c>
      <c r="F407" s="19">
        <v>778</v>
      </c>
      <c r="G407" s="20">
        <v>0.88610478359908906</v>
      </c>
      <c r="H407" s="18" t="s">
        <v>57</v>
      </c>
      <c r="I407" s="19">
        <v>0</v>
      </c>
      <c r="J407" s="19">
        <v>0</v>
      </c>
      <c r="K407">
        <v>553</v>
      </c>
      <c r="L407" s="21" t="str">
        <f t="shared" si="6"/>
        <v>1</v>
      </c>
    </row>
    <row r="408" spans="1:12" ht="14.4" x14ac:dyDescent="0.3">
      <c r="A408" s="24">
        <v>26440012800478</v>
      </c>
      <c r="B408" s="18" t="s">
        <v>2010</v>
      </c>
      <c r="C408" s="19">
        <v>1</v>
      </c>
      <c r="D408" s="19">
        <v>1</v>
      </c>
      <c r="E408" s="19">
        <v>1324</v>
      </c>
      <c r="F408" s="19">
        <v>1259</v>
      </c>
      <c r="G408" s="20">
        <v>0.95090634441087607</v>
      </c>
      <c r="H408" s="18" t="s">
        <v>71</v>
      </c>
      <c r="I408" s="19">
        <v>1</v>
      </c>
      <c r="J408" s="19">
        <v>0</v>
      </c>
      <c r="K408">
        <v>551</v>
      </c>
      <c r="L408" s="21" t="str">
        <f t="shared" si="6"/>
        <v>1</v>
      </c>
    </row>
    <row r="409" spans="1:12" ht="14.4" x14ac:dyDescent="0.3">
      <c r="A409" s="24">
        <v>26440013600471</v>
      </c>
      <c r="B409" s="18" t="s">
        <v>2010</v>
      </c>
      <c r="C409" s="19">
        <v>1</v>
      </c>
      <c r="D409" s="19">
        <v>1</v>
      </c>
      <c r="E409" s="19">
        <v>35875</v>
      </c>
      <c r="F409" s="19">
        <v>35178</v>
      </c>
      <c r="G409" s="20">
        <v>0.98057142857142809</v>
      </c>
      <c r="H409" s="18" t="s">
        <v>50</v>
      </c>
      <c r="I409" s="19">
        <v>1</v>
      </c>
      <c r="J409" s="19">
        <v>1</v>
      </c>
      <c r="K409">
        <v>12982</v>
      </c>
      <c r="L409" s="21" t="str">
        <f t="shared" si="6"/>
        <v>1</v>
      </c>
    </row>
    <row r="410" spans="1:12" ht="14.4" x14ac:dyDescent="0.3">
      <c r="A410" s="24">
        <v>26440026800456</v>
      </c>
      <c r="B410" s="18" t="s">
        <v>2010</v>
      </c>
      <c r="C410" s="19">
        <v>1</v>
      </c>
      <c r="D410" s="19">
        <v>1</v>
      </c>
      <c r="E410" s="19">
        <v>5777</v>
      </c>
      <c r="F410" s="19">
        <v>4929</v>
      </c>
      <c r="G410" s="20">
        <v>0.85321100917431203</v>
      </c>
      <c r="H410" s="18" t="s">
        <v>2011</v>
      </c>
      <c r="I410" s="19">
        <v>1</v>
      </c>
      <c r="J410" s="19">
        <v>0</v>
      </c>
      <c r="K410">
        <v>2193</v>
      </c>
      <c r="L410" s="21" t="str">
        <f t="shared" si="6"/>
        <v>1</v>
      </c>
    </row>
    <row r="411" spans="1:12" ht="14.4" x14ac:dyDescent="0.3">
      <c r="A411" s="24">
        <v>26440029200019</v>
      </c>
      <c r="B411" s="18" t="s">
        <v>2010</v>
      </c>
      <c r="C411" s="19">
        <v>1</v>
      </c>
      <c r="D411" s="19">
        <v>1</v>
      </c>
      <c r="E411" s="19">
        <v>1118</v>
      </c>
      <c r="F411" s="19">
        <v>1116</v>
      </c>
      <c r="G411" s="20">
        <v>0.99821109123434704</v>
      </c>
      <c r="H411" s="18" t="s">
        <v>65</v>
      </c>
      <c r="I411" s="19">
        <v>0</v>
      </c>
      <c r="J411" s="19">
        <v>0</v>
      </c>
      <c r="K411">
        <v>434</v>
      </c>
      <c r="L411" s="21" t="str">
        <f t="shared" si="6"/>
        <v>1</v>
      </c>
    </row>
    <row r="412" spans="1:12" ht="14.4" x14ac:dyDescent="0.3">
      <c r="A412" s="24">
        <v>26440053200034</v>
      </c>
      <c r="B412" s="18" t="s">
        <v>2010</v>
      </c>
      <c r="C412" s="19">
        <v>1</v>
      </c>
      <c r="D412" s="19">
        <v>0</v>
      </c>
      <c r="E412" s="19">
        <v>243</v>
      </c>
      <c r="F412" s="19">
        <v>243</v>
      </c>
      <c r="G412" s="20">
        <v>1</v>
      </c>
      <c r="H412" s="18" t="s">
        <v>65</v>
      </c>
      <c r="I412" s="19">
        <v>0</v>
      </c>
      <c r="J412" s="19">
        <v>0</v>
      </c>
      <c r="K412">
        <v>35</v>
      </c>
      <c r="L412" s="21" t="str">
        <f t="shared" si="6"/>
        <v>1</v>
      </c>
    </row>
    <row r="413" spans="1:12" ht="14.4" x14ac:dyDescent="0.3">
      <c r="A413" s="24">
        <v>26440054000011</v>
      </c>
      <c r="B413" s="18" t="s">
        <v>2010</v>
      </c>
      <c r="C413" s="19">
        <v>1</v>
      </c>
      <c r="D413" s="19">
        <v>1</v>
      </c>
      <c r="E413" s="19">
        <v>2085</v>
      </c>
      <c r="F413" s="19">
        <v>2</v>
      </c>
      <c r="G413" s="20">
        <v>9.5923261390887303E-4</v>
      </c>
      <c r="H413" s="18" t="s">
        <v>71</v>
      </c>
      <c r="I413" s="19">
        <v>1</v>
      </c>
      <c r="J413" s="19">
        <v>0</v>
      </c>
      <c r="K413">
        <v>825</v>
      </c>
      <c r="L413" s="21" t="str">
        <f t="shared" si="6"/>
        <v>0</v>
      </c>
    </row>
    <row r="414" spans="1:12" ht="14.4" x14ac:dyDescent="0.3">
      <c r="A414" s="24">
        <v>26440304900077</v>
      </c>
      <c r="B414" s="18" t="s">
        <v>2010</v>
      </c>
      <c r="C414" s="19">
        <v>1</v>
      </c>
      <c r="D414" s="19">
        <v>1</v>
      </c>
      <c r="E414" s="19">
        <v>1526</v>
      </c>
      <c r="F414" s="19">
        <v>1524</v>
      </c>
      <c r="G414" s="20">
        <v>0.99868938401048513</v>
      </c>
      <c r="H414" s="18" t="s">
        <v>65</v>
      </c>
      <c r="I414" s="19">
        <v>1</v>
      </c>
      <c r="J414" s="19">
        <v>0</v>
      </c>
      <c r="K414">
        <v>628</v>
      </c>
      <c r="L414" s="21" t="str">
        <f t="shared" si="6"/>
        <v>1</v>
      </c>
    </row>
    <row r="415" spans="1:12" ht="14.4" x14ac:dyDescent="0.3">
      <c r="A415" s="24">
        <v>26440306400092</v>
      </c>
      <c r="B415" s="18" t="s">
        <v>2010</v>
      </c>
      <c r="C415" s="19">
        <v>1</v>
      </c>
      <c r="D415" s="19">
        <v>1</v>
      </c>
      <c r="E415" s="19">
        <v>2197</v>
      </c>
      <c r="F415" s="19">
        <v>1998</v>
      </c>
      <c r="G415" s="20">
        <v>0.90942193900773804</v>
      </c>
      <c r="H415" s="18" t="s">
        <v>57</v>
      </c>
      <c r="I415" s="19">
        <v>1</v>
      </c>
      <c r="J415" s="19">
        <v>0</v>
      </c>
      <c r="K415">
        <v>824</v>
      </c>
      <c r="L415" s="21" t="str">
        <f t="shared" si="6"/>
        <v>1</v>
      </c>
    </row>
    <row r="416" spans="1:12" ht="14.4" x14ac:dyDescent="0.3">
      <c r="A416" s="24">
        <v>26440310600018</v>
      </c>
      <c r="B416" s="18" t="s">
        <v>2010</v>
      </c>
      <c r="C416" s="19">
        <v>1</v>
      </c>
      <c r="D416" s="19">
        <v>1</v>
      </c>
      <c r="E416" s="19">
        <v>2405</v>
      </c>
      <c r="F416" s="19">
        <v>2324</v>
      </c>
      <c r="G416" s="20">
        <v>0.96632016632016604</v>
      </c>
      <c r="H416" s="18" t="s">
        <v>57</v>
      </c>
      <c r="I416" s="19">
        <v>1</v>
      </c>
      <c r="J416" s="19">
        <v>0</v>
      </c>
      <c r="K416">
        <v>924</v>
      </c>
      <c r="L416" s="21" t="str">
        <f t="shared" si="6"/>
        <v>1</v>
      </c>
    </row>
    <row r="417" spans="1:12" ht="14.4" x14ac:dyDescent="0.3">
      <c r="A417" s="24">
        <v>26450001800017</v>
      </c>
      <c r="B417" s="18" t="s">
        <v>2010</v>
      </c>
      <c r="C417" s="19">
        <v>1</v>
      </c>
      <c r="D417" s="19">
        <v>0</v>
      </c>
      <c r="E417" s="19">
        <v>705</v>
      </c>
      <c r="F417" s="19">
        <v>150</v>
      </c>
      <c r="G417" s="20">
        <v>0.21276595744680801</v>
      </c>
      <c r="H417" s="18" t="s">
        <v>71</v>
      </c>
      <c r="I417" s="19">
        <v>0</v>
      </c>
      <c r="J417" s="19">
        <v>0</v>
      </c>
      <c r="K417">
        <v>324</v>
      </c>
      <c r="L417" s="21" t="str">
        <f t="shared" si="6"/>
        <v>1</v>
      </c>
    </row>
    <row r="418" spans="1:12" ht="14.4" x14ac:dyDescent="0.3">
      <c r="A418" s="24">
        <v>26450004200017</v>
      </c>
      <c r="B418" s="18" t="s">
        <v>2010</v>
      </c>
      <c r="C418" s="19">
        <v>1</v>
      </c>
      <c r="D418" s="19">
        <v>1</v>
      </c>
      <c r="E418" s="19">
        <v>2954</v>
      </c>
      <c r="F418" s="19">
        <v>2954</v>
      </c>
      <c r="G418" s="20">
        <v>1</v>
      </c>
      <c r="H418" s="18" t="s">
        <v>50</v>
      </c>
      <c r="I418" s="19">
        <v>1</v>
      </c>
      <c r="J418" s="19">
        <v>0</v>
      </c>
      <c r="K418">
        <v>977</v>
      </c>
      <c r="L418" s="21" t="str">
        <f t="shared" si="6"/>
        <v>1</v>
      </c>
    </row>
    <row r="419" spans="1:12" ht="14.4" x14ac:dyDescent="0.3">
      <c r="A419" s="24">
        <v>26450007500017</v>
      </c>
      <c r="B419" s="18" t="s">
        <v>2010</v>
      </c>
      <c r="C419" s="19">
        <v>1</v>
      </c>
      <c r="D419" s="19">
        <v>0</v>
      </c>
      <c r="E419" s="19">
        <v>1287</v>
      </c>
      <c r="F419" s="19">
        <v>703</v>
      </c>
      <c r="G419" s="20">
        <v>0.54623154623154602</v>
      </c>
      <c r="H419" s="18" t="s">
        <v>71</v>
      </c>
      <c r="I419" s="19">
        <v>0</v>
      </c>
      <c r="J419" s="19">
        <v>0</v>
      </c>
      <c r="K419">
        <v>511</v>
      </c>
      <c r="L419" s="21" t="str">
        <f t="shared" si="6"/>
        <v>1</v>
      </c>
    </row>
    <row r="420" spans="1:12" ht="14.4" x14ac:dyDescent="0.3">
      <c r="A420" s="24">
        <v>26450009100014</v>
      </c>
      <c r="B420" s="18" t="s">
        <v>2010</v>
      </c>
      <c r="C420" s="19">
        <v>1</v>
      </c>
      <c r="D420" s="19">
        <v>1</v>
      </c>
      <c r="E420" s="19">
        <v>13688</v>
      </c>
      <c r="F420" s="19">
        <v>13602</v>
      </c>
      <c r="G420" s="20">
        <v>0.99371712448860305</v>
      </c>
      <c r="H420" s="18" t="s">
        <v>50</v>
      </c>
      <c r="I420" s="19">
        <v>1</v>
      </c>
      <c r="J420" s="19">
        <v>1</v>
      </c>
      <c r="K420">
        <v>6145</v>
      </c>
      <c r="L420" s="21" t="str">
        <f t="shared" si="6"/>
        <v>1</v>
      </c>
    </row>
    <row r="421" spans="1:12" ht="14.4" x14ac:dyDescent="0.3">
      <c r="A421" s="24">
        <v>26450011700017</v>
      </c>
      <c r="B421" s="18" t="s">
        <v>2010</v>
      </c>
      <c r="C421" s="19">
        <v>1</v>
      </c>
      <c r="D421" s="19">
        <v>0</v>
      </c>
      <c r="E421" s="19">
        <v>1732</v>
      </c>
      <c r="F421" s="19">
        <v>1664</v>
      </c>
      <c r="G421" s="20">
        <v>0.96073903002309502</v>
      </c>
      <c r="H421" s="18" t="s">
        <v>38</v>
      </c>
      <c r="I421" s="19">
        <v>1</v>
      </c>
      <c r="J421" s="19">
        <v>0</v>
      </c>
      <c r="K421">
        <v>822</v>
      </c>
      <c r="L421" s="21" t="str">
        <f t="shared" si="6"/>
        <v>1</v>
      </c>
    </row>
    <row r="422" spans="1:12" ht="14.4" x14ac:dyDescent="0.3">
      <c r="A422" s="24">
        <v>26450014100017</v>
      </c>
      <c r="B422" s="18" t="s">
        <v>2010</v>
      </c>
      <c r="C422" s="19">
        <v>1</v>
      </c>
      <c r="D422" s="19">
        <v>1</v>
      </c>
      <c r="E422" s="19">
        <v>666</v>
      </c>
      <c r="F422" s="19">
        <v>652</v>
      </c>
      <c r="G422" s="20">
        <v>0.97897897897897912</v>
      </c>
      <c r="H422" s="18" t="s">
        <v>71</v>
      </c>
      <c r="I422" s="19">
        <v>0</v>
      </c>
      <c r="J422" s="19">
        <v>0</v>
      </c>
      <c r="K422">
        <v>234</v>
      </c>
      <c r="L422" s="21" t="str">
        <f t="shared" si="6"/>
        <v>1</v>
      </c>
    </row>
    <row r="423" spans="1:12" ht="14.4" x14ac:dyDescent="0.3">
      <c r="A423" s="24">
        <v>26450020800014</v>
      </c>
      <c r="B423" s="18" t="s">
        <v>2010</v>
      </c>
      <c r="C423" s="19">
        <v>1</v>
      </c>
      <c r="D423" s="19">
        <v>1</v>
      </c>
      <c r="E423" s="19">
        <v>1465</v>
      </c>
      <c r="F423" s="19">
        <v>1425</v>
      </c>
      <c r="G423" s="20">
        <v>0.9726962457337881</v>
      </c>
      <c r="H423" s="18" t="s">
        <v>38</v>
      </c>
      <c r="I423" s="19">
        <v>1</v>
      </c>
      <c r="J423" s="19">
        <v>0</v>
      </c>
      <c r="K423">
        <v>753</v>
      </c>
      <c r="L423" s="21" t="str">
        <f t="shared" si="6"/>
        <v>1</v>
      </c>
    </row>
    <row r="424" spans="1:12" ht="14.4" x14ac:dyDescent="0.3">
      <c r="A424" s="24">
        <v>26450022400102</v>
      </c>
      <c r="B424" s="18" t="s">
        <v>2010</v>
      </c>
      <c r="C424" s="19">
        <v>1</v>
      </c>
      <c r="D424" s="19">
        <v>1</v>
      </c>
      <c r="E424" s="19">
        <v>5017</v>
      </c>
      <c r="F424" s="19">
        <v>4984</v>
      </c>
      <c r="G424" s="20">
        <v>0.99342236396252703</v>
      </c>
      <c r="H424" s="18" t="s">
        <v>57</v>
      </c>
      <c r="I424" s="19">
        <v>1</v>
      </c>
      <c r="J424" s="19">
        <v>0</v>
      </c>
      <c r="K424">
        <v>2255</v>
      </c>
      <c r="L424" s="21" t="str">
        <f t="shared" si="6"/>
        <v>1</v>
      </c>
    </row>
    <row r="425" spans="1:12" ht="14.4" x14ac:dyDescent="0.3">
      <c r="A425" s="24">
        <v>26450025700011</v>
      </c>
      <c r="B425" s="18" t="s">
        <v>2010</v>
      </c>
      <c r="C425" s="19">
        <v>1</v>
      </c>
      <c r="D425" s="19">
        <v>1</v>
      </c>
      <c r="E425" s="19">
        <v>792</v>
      </c>
      <c r="F425" s="19">
        <v>792</v>
      </c>
      <c r="G425" s="20">
        <v>1</v>
      </c>
      <c r="H425" s="18" t="s">
        <v>65</v>
      </c>
      <c r="I425" s="19">
        <v>0</v>
      </c>
      <c r="J425" s="19">
        <v>0</v>
      </c>
      <c r="K425">
        <v>488</v>
      </c>
      <c r="L425" s="21" t="str">
        <f t="shared" si="6"/>
        <v>1</v>
      </c>
    </row>
    <row r="426" spans="1:12" ht="14.4" x14ac:dyDescent="0.3">
      <c r="A426" s="24">
        <v>26460001600010</v>
      </c>
      <c r="B426" s="18" t="s">
        <v>2010</v>
      </c>
      <c r="C426" s="19">
        <v>1</v>
      </c>
      <c r="D426" s="19">
        <v>1</v>
      </c>
      <c r="E426" s="19">
        <v>3770</v>
      </c>
      <c r="F426" s="19">
        <v>3717</v>
      </c>
      <c r="G426" s="20">
        <v>0.98594164456233413</v>
      </c>
      <c r="H426" s="18" t="s">
        <v>57</v>
      </c>
      <c r="I426" s="19">
        <v>1</v>
      </c>
      <c r="J426" s="19">
        <v>1</v>
      </c>
      <c r="K426">
        <v>1882</v>
      </c>
      <c r="L426" s="21" t="str">
        <f t="shared" si="6"/>
        <v>1</v>
      </c>
    </row>
    <row r="427" spans="1:12" ht="14.4" x14ac:dyDescent="0.3">
      <c r="A427" s="24">
        <v>26460003200017</v>
      </c>
      <c r="B427" s="18" t="s">
        <v>2010</v>
      </c>
      <c r="C427" s="19">
        <v>1</v>
      </c>
      <c r="D427" s="19">
        <v>0</v>
      </c>
      <c r="E427" s="19">
        <v>2229</v>
      </c>
      <c r="F427" s="19">
        <v>476</v>
      </c>
      <c r="G427" s="20">
        <v>0.21354867653656301</v>
      </c>
      <c r="H427" s="18" t="s">
        <v>50</v>
      </c>
      <c r="I427" s="19">
        <v>1</v>
      </c>
      <c r="J427" s="19">
        <v>0</v>
      </c>
      <c r="K427">
        <v>1040</v>
      </c>
      <c r="L427" s="21" t="str">
        <f t="shared" si="6"/>
        <v>1</v>
      </c>
    </row>
    <row r="428" spans="1:12" ht="14.4" x14ac:dyDescent="0.3">
      <c r="A428" s="24">
        <v>26460004000010</v>
      </c>
      <c r="B428" s="18" t="s">
        <v>2010</v>
      </c>
      <c r="C428" s="19">
        <v>1</v>
      </c>
      <c r="D428" s="19">
        <v>0</v>
      </c>
      <c r="E428" s="19">
        <v>2683</v>
      </c>
      <c r="F428" s="19">
        <v>2328</v>
      </c>
      <c r="G428" s="20">
        <v>0.86768542676108806</v>
      </c>
      <c r="H428" s="18" t="s">
        <v>50</v>
      </c>
      <c r="I428" s="19">
        <v>1</v>
      </c>
      <c r="J428" s="19">
        <v>0</v>
      </c>
      <c r="K428">
        <v>627</v>
      </c>
      <c r="L428" s="21" t="str">
        <f t="shared" si="6"/>
        <v>1</v>
      </c>
    </row>
    <row r="429" spans="1:12" ht="14.4" x14ac:dyDescent="0.3">
      <c r="A429" s="24">
        <v>26460011500010</v>
      </c>
      <c r="B429" s="18" t="s">
        <v>2010</v>
      </c>
      <c r="C429" s="19">
        <v>1</v>
      </c>
      <c r="D429" s="19">
        <v>1</v>
      </c>
      <c r="E429" s="19">
        <v>858</v>
      </c>
      <c r="F429" s="19">
        <v>854</v>
      </c>
      <c r="G429" s="20">
        <v>0.99533799533799505</v>
      </c>
      <c r="H429" s="18" t="s">
        <v>65</v>
      </c>
      <c r="I429" s="19">
        <v>0</v>
      </c>
      <c r="J429" s="19">
        <v>0</v>
      </c>
      <c r="K429">
        <v>579</v>
      </c>
      <c r="L429" s="21" t="str">
        <f t="shared" si="6"/>
        <v>1</v>
      </c>
    </row>
    <row r="430" spans="1:12" ht="14.4" x14ac:dyDescent="0.3">
      <c r="A430" s="24">
        <v>26460017200011</v>
      </c>
      <c r="B430" s="18" t="s">
        <v>2010</v>
      </c>
      <c r="C430" s="19">
        <v>1</v>
      </c>
      <c r="D430" s="19">
        <v>1</v>
      </c>
      <c r="E430" s="19">
        <v>810</v>
      </c>
      <c r="F430" s="19">
        <v>805</v>
      </c>
      <c r="G430" s="20">
        <v>0.99382716049382702</v>
      </c>
      <c r="H430" s="18" t="s">
        <v>65</v>
      </c>
      <c r="I430" s="19">
        <v>0</v>
      </c>
      <c r="J430" s="19">
        <v>0</v>
      </c>
      <c r="K430">
        <v>469</v>
      </c>
      <c r="L430" s="21" t="str">
        <f t="shared" si="6"/>
        <v>1</v>
      </c>
    </row>
    <row r="431" spans="1:12" ht="14.4" x14ac:dyDescent="0.3">
      <c r="A431" s="24">
        <v>26470243200081</v>
      </c>
      <c r="B431" s="18" t="s">
        <v>2010</v>
      </c>
      <c r="C431" s="19">
        <v>1</v>
      </c>
      <c r="D431" s="19">
        <v>1</v>
      </c>
      <c r="E431" s="19">
        <v>2440</v>
      </c>
      <c r="F431" s="19">
        <v>2251</v>
      </c>
      <c r="G431" s="20">
        <v>0.92254098360655712</v>
      </c>
      <c r="H431" s="18" t="s">
        <v>50</v>
      </c>
      <c r="I431" s="19">
        <v>1</v>
      </c>
      <c r="J431" s="19">
        <v>0</v>
      </c>
      <c r="K431">
        <v>997</v>
      </c>
      <c r="L431" s="21" t="str">
        <f t="shared" si="6"/>
        <v>1</v>
      </c>
    </row>
    <row r="432" spans="1:12" ht="14.4" x14ac:dyDescent="0.3">
      <c r="A432" s="24">
        <v>26470249900023</v>
      </c>
      <c r="B432" s="18" t="s">
        <v>2010</v>
      </c>
      <c r="C432" s="19">
        <v>1</v>
      </c>
      <c r="D432" s="19">
        <v>1</v>
      </c>
      <c r="E432" s="19">
        <v>1247</v>
      </c>
      <c r="F432" s="19">
        <v>1081</v>
      </c>
      <c r="G432" s="20">
        <v>0.86688051323175608</v>
      </c>
      <c r="H432" s="18" t="s">
        <v>71</v>
      </c>
      <c r="I432" s="19">
        <v>0</v>
      </c>
      <c r="J432" s="19">
        <v>0</v>
      </c>
      <c r="K432">
        <v>398</v>
      </c>
      <c r="L432" s="21" t="str">
        <f t="shared" si="6"/>
        <v>1</v>
      </c>
    </row>
    <row r="433" spans="1:12" ht="14.4" x14ac:dyDescent="0.3">
      <c r="A433" s="24">
        <v>26470268900011</v>
      </c>
      <c r="B433" s="18" t="s">
        <v>2010</v>
      </c>
      <c r="C433" s="19">
        <v>1</v>
      </c>
      <c r="D433" s="19">
        <v>1</v>
      </c>
      <c r="E433" s="19">
        <v>2654</v>
      </c>
      <c r="F433" s="19">
        <v>2651</v>
      </c>
      <c r="G433" s="20">
        <v>0.99886963074604407</v>
      </c>
      <c r="H433" s="18" t="s">
        <v>50</v>
      </c>
      <c r="I433" s="19">
        <v>1</v>
      </c>
      <c r="J433" s="19">
        <v>0</v>
      </c>
      <c r="K433">
        <v>630</v>
      </c>
      <c r="L433" s="21" t="str">
        <f t="shared" si="6"/>
        <v>1</v>
      </c>
    </row>
    <row r="434" spans="1:12" ht="14.4" x14ac:dyDescent="0.3">
      <c r="A434" s="24">
        <v>26470348900049</v>
      </c>
      <c r="B434" s="18" t="s">
        <v>2010</v>
      </c>
      <c r="C434" s="19">
        <v>1</v>
      </c>
      <c r="D434" s="19">
        <v>1</v>
      </c>
      <c r="E434" s="19">
        <v>553</v>
      </c>
      <c r="F434" s="19">
        <v>548</v>
      </c>
      <c r="G434" s="20">
        <v>0.99095840867992813</v>
      </c>
      <c r="H434" s="18" t="s">
        <v>71</v>
      </c>
      <c r="I434" s="19">
        <v>0</v>
      </c>
      <c r="J434" s="19">
        <v>0</v>
      </c>
      <c r="K434">
        <v>168</v>
      </c>
      <c r="L434" s="21" t="str">
        <f t="shared" si="6"/>
        <v>1</v>
      </c>
    </row>
    <row r="435" spans="1:12" ht="14.4" x14ac:dyDescent="0.3">
      <c r="A435" s="24">
        <v>26470349700018</v>
      </c>
      <c r="B435" s="18" t="s">
        <v>2010</v>
      </c>
      <c r="C435" s="19">
        <v>1</v>
      </c>
      <c r="D435" s="19">
        <v>1</v>
      </c>
      <c r="E435" s="19">
        <v>792</v>
      </c>
      <c r="F435" s="19">
        <v>732</v>
      </c>
      <c r="G435" s="20">
        <v>0.92424242424242409</v>
      </c>
      <c r="H435" s="18" t="s">
        <v>71</v>
      </c>
      <c r="I435" s="19">
        <v>0</v>
      </c>
      <c r="J435" s="19">
        <v>0</v>
      </c>
      <c r="K435">
        <v>280</v>
      </c>
      <c r="L435" s="21" t="str">
        <f t="shared" si="6"/>
        <v>1</v>
      </c>
    </row>
    <row r="436" spans="1:12" ht="14.4" x14ac:dyDescent="0.3">
      <c r="A436" s="24">
        <v>26470361200012</v>
      </c>
      <c r="B436" s="18" t="s">
        <v>2010</v>
      </c>
      <c r="C436" s="19">
        <v>1</v>
      </c>
      <c r="D436" s="19">
        <v>1</v>
      </c>
      <c r="E436" s="19">
        <v>3849</v>
      </c>
      <c r="F436" s="19">
        <v>3848</v>
      </c>
      <c r="G436" s="20">
        <v>0.99974019225772903</v>
      </c>
      <c r="H436" s="18" t="s">
        <v>50</v>
      </c>
      <c r="I436" s="19">
        <v>1</v>
      </c>
      <c r="J436" s="19">
        <v>0</v>
      </c>
      <c r="K436">
        <v>1391</v>
      </c>
      <c r="L436" s="21" t="str">
        <f t="shared" si="6"/>
        <v>1</v>
      </c>
    </row>
    <row r="437" spans="1:12" ht="14.4" x14ac:dyDescent="0.3">
      <c r="A437" s="24">
        <v>26480004600015</v>
      </c>
      <c r="B437" s="18" t="s">
        <v>2010</v>
      </c>
      <c r="C437" s="19">
        <v>1</v>
      </c>
      <c r="D437" s="19">
        <v>0</v>
      </c>
      <c r="E437" s="19">
        <v>746</v>
      </c>
      <c r="F437" s="19">
        <v>0</v>
      </c>
      <c r="G437" s="20">
        <v>0</v>
      </c>
      <c r="H437" s="18"/>
      <c r="I437" s="19">
        <v>0</v>
      </c>
      <c r="J437" s="19">
        <v>0</v>
      </c>
      <c r="K437">
        <v>221</v>
      </c>
      <c r="L437" s="21" t="str">
        <f t="shared" si="6"/>
        <v>0</v>
      </c>
    </row>
    <row r="438" spans="1:12" ht="14.4" x14ac:dyDescent="0.3">
      <c r="A438" s="24">
        <v>26480005300011</v>
      </c>
      <c r="B438" s="18" t="s">
        <v>2010</v>
      </c>
      <c r="C438" s="19">
        <v>1</v>
      </c>
      <c r="D438" s="19">
        <v>0</v>
      </c>
      <c r="E438" s="19">
        <v>632</v>
      </c>
      <c r="F438" s="19">
        <v>632</v>
      </c>
      <c r="G438" s="20">
        <v>1</v>
      </c>
      <c r="H438" s="18" t="s">
        <v>38</v>
      </c>
      <c r="I438" s="19">
        <v>0</v>
      </c>
      <c r="J438" s="19">
        <v>0</v>
      </c>
      <c r="K438">
        <v>301</v>
      </c>
      <c r="L438" s="21" t="str">
        <f t="shared" si="6"/>
        <v>1</v>
      </c>
    </row>
    <row r="439" spans="1:12" ht="14.4" x14ac:dyDescent="0.3">
      <c r="A439" s="24">
        <v>26480008700019</v>
      </c>
      <c r="B439" s="18" t="s">
        <v>2010</v>
      </c>
      <c r="C439" s="19">
        <v>1</v>
      </c>
      <c r="D439" s="19">
        <v>0</v>
      </c>
      <c r="E439" s="19">
        <v>346</v>
      </c>
      <c r="F439" s="19">
        <v>346</v>
      </c>
      <c r="G439" s="20">
        <v>1</v>
      </c>
      <c r="H439" s="18" t="s">
        <v>38</v>
      </c>
      <c r="I439" s="19">
        <v>0</v>
      </c>
      <c r="J439" s="19">
        <v>0</v>
      </c>
      <c r="K439">
        <v>63</v>
      </c>
      <c r="L439" s="21" t="str">
        <f t="shared" si="6"/>
        <v>1</v>
      </c>
    </row>
    <row r="440" spans="1:12" ht="14.4" x14ac:dyDescent="0.3">
      <c r="A440" s="24">
        <v>26480009500012</v>
      </c>
      <c r="B440" s="18" t="s">
        <v>2010</v>
      </c>
      <c r="C440" s="19">
        <v>1</v>
      </c>
      <c r="D440" s="19">
        <v>0</v>
      </c>
      <c r="E440" s="19">
        <v>4183</v>
      </c>
      <c r="F440" s="19">
        <v>4107</v>
      </c>
      <c r="G440" s="20">
        <v>0.98183122161128411</v>
      </c>
      <c r="H440" s="18" t="s">
        <v>38</v>
      </c>
      <c r="I440" s="19">
        <v>1</v>
      </c>
      <c r="J440" s="19">
        <v>1</v>
      </c>
      <c r="K440">
        <v>1644</v>
      </c>
      <c r="L440" s="21" t="str">
        <f t="shared" si="6"/>
        <v>1</v>
      </c>
    </row>
    <row r="441" spans="1:12" ht="14.4" x14ac:dyDescent="0.3">
      <c r="A441" s="24">
        <v>26480011100017</v>
      </c>
      <c r="B441" s="18" t="s">
        <v>2010</v>
      </c>
      <c r="C441" s="19">
        <v>1</v>
      </c>
      <c r="D441" s="19">
        <v>1</v>
      </c>
      <c r="E441" s="19">
        <v>1654</v>
      </c>
      <c r="F441" s="19">
        <v>1643</v>
      </c>
      <c r="G441" s="20">
        <v>0.99334945586457113</v>
      </c>
      <c r="H441" s="18" t="s">
        <v>65</v>
      </c>
      <c r="I441" s="19">
        <v>1</v>
      </c>
      <c r="J441" s="19">
        <v>0</v>
      </c>
      <c r="K441">
        <v>462</v>
      </c>
      <c r="L441" s="21" t="str">
        <f t="shared" si="6"/>
        <v>1</v>
      </c>
    </row>
    <row r="442" spans="1:12" ht="14.4" x14ac:dyDescent="0.3">
      <c r="A442" s="24">
        <v>26480012900027</v>
      </c>
      <c r="B442" s="18" t="s">
        <v>2010</v>
      </c>
      <c r="C442" s="19">
        <v>1</v>
      </c>
      <c r="D442" s="19">
        <v>0</v>
      </c>
      <c r="E442" s="19">
        <v>626</v>
      </c>
      <c r="F442" s="19">
        <v>594</v>
      </c>
      <c r="G442" s="20">
        <v>0.94888178913737997</v>
      </c>
      <c r="H442" s="18" t="s">
        <v>57</v>
      </c>
      <c r="I442" s="19">
        <v>0</v>
      </c>
      <c r="J442" s="19">
        <v>0</v>
      </c>
      <c r="K442">
        <v>180</v>
      </c>
      <c r="L442" s="21" t="str">
        <f t="shared" si="6"/>
        <v>1</v>
      </c>
    </row>
    <row r="443" spans="1:12" ht="14.4" x14ac:dyDescent="0.3">
      <c r="A443" s="24">
        <v>26490002800012</v>
      </c>
      <c r="B443" s="18" t="s">
        <v>2010</v>
      </c>
      <c r="C443" s="19">
        <v>1</v>
      </c>
      <c r="D443" s="19">
        <v>0</v>
      </c>
      <c r="E443" s="19">
        <v>619</v>
      </c>
      <c r="F443" s="19">
        <v>0</v>
      </c>
      <c r="G443" s="20">
        <v>0</v>
      </c>
      <c r="H443" s="18" t="s">
        <v>2011</v>
      </c>
      <c r="I443" s="19">
        <v>1</v>
      </c>
      <c r="J443" s="19">
        <v>0</v>
      </c>
      <c r="K443">
        <v>707</v>
      </c>
      <c r="L443" s="21" t="str">
        <f t="shared" si="6"/>
        <v>0</v>
      </c>
    </row>
    <row r="444" spans="1:12" ht="14.4" x14ac:dyDescent="0.3">
      <c r="A444" s="24">
        <v>26490003600015</v>
      </c>
      <c r="B444" s="18" t="s">
        <v>2010</v>
      </c>
      <c r="C444" s="19">
        <v>1</v>
      </c>
      <c r="D444" s="19">
        <v>0</v>
      </c>
      <c r="E444" s="19">
        <v>20120</v>
      </c>
      <c r="F444" s="19">
        <v>10811</v>
      </c>
      <c r="G444" s="20">
        <v>0.53732604373757409</v>
      </c>
      <c r="H444" s="18" t="s">
        <v>2011</v>
      </c>
      <c r="I444" s="19">
        <v>1</v>
      </c>
      <c r="J444" s="19">
        <v>1</v>
      </c>
      <c r="K444">
        <v>10146</v>
      </c>
      <c r="L444" s="21" t="str">
        <f t="shared" si="6"/>
        <v>1</v>
      </c>
    </row>
    <row r="445" spans="1:12" ht="14.4" x14ac:dyDescent="0.3">
      <c r="A445" s="24">
        <v>26490008500012</v>
      </c>
      <c r="B445" s="18" t="s">
        <v>2010</v>
      </c>
      <c r="C445" s="19">
        <v>1</v>
      </c>
      <c r="D445" s="19">
        <v>1</v>
      </c>
      <c r="E445" s="19">
        <v>1023</v>
      </c>
      <c r="F445" s="19">
        <v>1019</v>
      </c>
      <c r="G445" s="20">
        <v>0.9960899315738031</v>
      </c>
      <c r="H445" s="18" t="s">
        <v>71</v>
      </c>
      <c r="I445" s="19">
        <v>0</v>
      </c>
      <c r="J445" s="19">
        <v>0</v>
      </c>
      <c r="K445">
        <v>536</v>
      </c>
      <c r="L445" s="21" t="str">
        <f t="shared" si="6"/>
        <v>1</v>
      </c>
    </row>
    <row r="446" spans="1:12" ht="14.4" x14ac:dyDescent="0.3">
      <c r="A446" s="24">
        <v>26490039000016</v>
      </c>
      <c r="B446" s="18" t="s">
        <v>2010</v>
      </c>
      <c r="C446" s="19">
        <v>1</v>
      </c>
      <c r="D446" s="19">
        <v>1</v>
      </c>
      <c r="E446" s="19">
        <v>6558</v>
      </c>
      <c r="F446" s="19">
        <v>5892</v>
      </c>
      <c r="G446" s="20">
        <v>0.89844464775846311</v>
      </c>
      <c r="H446" s="18" t="s">
        <v>50</v>
      </c>
      <c r="I446" s="19">
        <v>1</v>
      </c>
      <c r="J446" s="19">
        <v>0</v>
      </c>
      <c r="K446">
        <v>3009</v>
      </c>
      <c r="L446" s="21" t="str">
        <f t="shared" si="6"/>
        <v>1</v>
      </c>
    </row>
    <row r="447" spans="1:12" ht="14.4" x14ac:dyDescent="0.3">
      <c r="A447" s="24">
        <v>26490046500016</v>
      </c>
      <c r="B447" s="18" t="s">
        <v>2010</v>
      </c>
      <c r="C447" s="19">
        <v>1</v>
      </c>
      <c r="D447" s="19">
        <v>0</v>
      </c>
      <c r="E447" s="19">
        <v>1489</v>
      </c>
      <c r="F447" s="19">
        <v>1373</v>
      </c>
      <c r="G447" s="20">
        <v>0.92209536601746112</v>
      </c>
      <c r="H447" s="18" t="s">
        <v>65</v>
      </c>
      <c r="I447" s="19">
        <v>0</v>
      </c>
      <c r="J447" s="19">
        <v>0</v>
      </c>
      <c r="K447">
        <v>439</v>
      </c>
      <c r="L447" s="21" t="str">
        <f t="shared" si="6"/>
        <v>1</v>
      </c>
    </row>
    <row r="448" spans="1:12" ht="14.4" x14ac:dyDescent="0.3">
      <c r="A448" s="24">
        <v>26490048100013</v>
      </c>
      <c r="B448" s="18" t="s">
        <v>2010</v>
      </c>
      <c r="C448" s="19">
        <v>1</v>
      </c>
      <c r="D448" s="19">
        <v>0</v>
      </c>
      <c r="E448" s="19">
        <v>927</v>
      </c>
      <c r="F448" s="19">
        <v>0</v>
      </c>
      <c r="G448" s="20">
        <v>0</v>
      </c>
      <c r="H448" s="18" t="s">
        <v>65</v>
      </c>
      <c r="I448" s="19">
        <v>0</v>
      </c>
      <c r="J448" s="19">
        <v>0</v>
      </c>
      <c r="K448">
        <v>350</v>
      </c>
      <c r="L448" s="21" t="str">
        <f t="shared" si="6"/>
        <v>0</v>
      </c>
    </row>
    <row r="449" spans="1:12" ht="14.4" x14ac:dyDescent="0.3">
      <c r="A449" s="24">
        <v>26490049900049</v>
      </c>
      <c r="B449" s="18" t="s">
        <v>2010</v>
      </c>
      <c r="C449" s="19">
        <v>1</v>
      </c>
      <c r="D449" s="19">
        <v>0</v>
      </c>
      <c r="E449" s="19">
        <v>785</v>
      </c>
      <c r="F449" s="19">
        <v>0</v>
      </c>
      <c r="G449" s="20">
        <v>0</v>
      </c>
      <c r="H449" s="18"/>
      <c r="I449" s="19">
        <v>0</v>
      </c>
      <c r="J449" s="19">
        <v>0</v>
      </c>
      <c r="K449">
        <v>262</v>
      </c>
      <c r="L449" s="21" t="str">
        <f t="shared" si="6"/>
        <v>0</v>
      </c>
    </row>
    <row r="450" spans="1:12" ht="14.4" x14ac:dyDescent="0.3">
      <c r="A450" s="24">
        <v>26490052300012</v>
      </c>
      <c r="B450" s="18" t="s">
        <v>2010</v>
      </c>
      <c r="C450" s="19">
        <v>1</v>
      </c>
      <c r="D450" s="19">
        <v>1</v>
      </c>
      <c r="E450" s="19">
        <v>2372</v>
      </c>
      <c r="F450" s="19">
        <v>2244</v>
      </c>
      <c r="G450" s="20">
        <v>0.94603709949409809</v>
      </c>
      <c r="H450" s="18" t="s">
        <v>38</v>
      </c>
      <c r="I450" s="19">
        <v>1</v>
      </c>
      <c r="J450" s="19">
        <v>0</v>
      </c>
      <c r="K450">
        <v>1860</v>
      </c>
      <c r="L450" s="21" t="str">
        <f t="shared" ref="L450:L513" si="7">IF(G450&lt;0.01,"0","1")</f>
        <v>1</v>
      </c>
    </row>
    <row r="451" spans="1:12" ht="14.4" x14ac:dyDescent="0.3">
      <c r="A451" s="24">
        <v>26490061400019</v>
      </c>
      <c r="B451" s="18" t="s">
        <v>2010</v>
      </c>
      <c r="C451" s="19">
        <v>1</v>
      </c>
      <c r="D451" s="19">
        <v>0</v>
      </c>
      <c r="E451" s="19">
        <v>3196</v>
      </c>
      <c r="F451" s="19">
        <v>549</v>
      </c>
      <c r="G451" s="20">
        <v>0.17177722152690902</v>
      </c>
      <c r="H451" s="18" t="s">
        <v>50</v>
      </c>
      <c r="I451" s="19">
        <v>1</v>
      </c>
      <c r="J451" s="19">
        <v>0</v>
      </c>
      <c r="K451">
        <v>985</v>
      </c>
      <c r="L451" s="21" t="str">
        <f t="shared" si="7"/>
        <v>1</v>
      </c>
    </row>
    <row r="452" spans="1:12" ht="14.4" x14ac:dyDescent="0.3">
      <c r="A452" s="24">
        <v>26490664500017</v>
      </c>
      <c r="B452" s="18" t="s">
        <v>2010</v>
      </c>
      <c r="C452" s="19">
        <v>1</v>
      </c>
      <c r="D452" s="19">
        <v>0</v>
      </c>
      <c r="E452" s="19">
        <v>1224</v>
      </c>
      <c r="F452" s="19">
        <v>248</v>
      </c>
      <c r="G452" s="20">
        <v>0.20261437908496702</v>
      </c>
      <c r="H452" s="18" t="s">
        <v>71</v>
      </c>
      <c r="I452" s="19">
        <v>1</v>
      </c>
      <c r="J452" s="19">
        <v>0</v>
      </c>
      <c r="K452">
        <v>511</v>
      </c>
      <c r="L452" s="21" t="str">
        <f t="shared" si="7"/>
        <v>1</v>
      </c>
    </row>
    <row r="453" spans="1:12" ht="14.4" x14ac:dyDescent="0.3">
      <c r="A453" s="24">
        <v>26490667800018</v>
      </c>
      <c r="B453" s="18" t="s">
        <v>2010</v>
      </c>
      <c r="C453" s="19">
        <v>1</v>
      </c>
      <c r="D453" s="19">
        <v>0</v>
      </c>
      <c r="E453" s="19">
        <v>1470</v>
      </c>
      <c r="F453" s="19">
        <v>395</v>
      </c>
      <c r="G453" s="20">
        <v>0.26870748299319702</v>
      </c>
      <c r="H453" s="18" t="s">
        <v>65</v>
      </c>
      <c r="I453" s="19">
        <v>0</v>
      </c>
      <c r="J453" s="19">
        <v>0</v>
      </c>
      <c r="K453">
        <v>723</v>
      </c>
      <c r="L453" s="21" t="str">
        <f t="shared" si="7"/>
        <v>1</v>
      </c>
    </row>
    <row r="454" spans="1:12" ht="14.4" x14ac:dyDescent="0.3">
      <c r="A454" s="24">
        <v>26500101600012</v>
      </c>
      <c r="B454" s="18" t="s">
        <v>2010</v>
      </c>
      <c r="C454" s="19">
        <v>1</v>
      </c>
      <c r="D454" s="19">
        <v>1</v>
      </c>
      <c r="E454" s="19">
        <v>958</v>
      </c>
      <c r="F454" s="19">
        <v>954</v>
      </c>
      <c r="G454" s="20">
        <v>0.99582463465553206</v>
      </c>
      <c r="H454" s="18" t="s">
        <v>71</v>
      </c>
      <c r="I454" s="19">
        <v>0</v>
      </c>
      <c r="J454" s="19">
        <v>0</v>
      </c>
      <c r="K454">
        <v>424</v>
      </c>
      <c r="L454" s="21" t="str">
        <f t="shared" si="7"/>
        <v>1</v>
      </c>
    </row>
    <row r="455" spans="1:12" ht="14.4" x14ac:dyDescent="0.3">
      <c r="A455" s="24">
        <v>26500103200019</v>
      </c>
      <c r="B455" s="18" t="s">
        <v>2010</v>
      </c>
      <c r="C455" s="19">
        <v>1</v>
      </c>
      <c r="D455" s="19">
        <v>0</v>
      </c>
      <c r="E455" s="19">
        <v>715</v>
      </c>
      <c r="F455" s="19">
        <v>660</v>
      </c>
      <c r="G455" s="20">
        <v>0.92307692307692302</v>
      </c>
      <c r="H455" s="18" t="s">
        <v>38</v>
      </c>
      <c r="I455" s="19">
        <v>0</v>
      </c>
      <c r="J455" s="19">
        <v>0</v>
      </c>
      <c r="K455">
        <v>289</v>
      </c>
      <c r="L455" s="21" t="str">
        <f t="shared" si="7"/>
        <v>1</v>
      </c>
    </row>
    <row r="456" spans="1:12" ht="14.4" x14ac:dyDescent="0.3">
      <c r="A456" s="24">
        <v>26500105700016</v>
      </c>
      <c r="B456" s="18" t="s">
        <v>2010</v>
      </c>
      <c r="C456" s="19">
        <v>1</v>
      </c>
      <c r="D456" s="19">
        <v>1</v>
      </c>
      <c r="E456" s="19">
        <v>1232</v>
      </c>
      <c r="F456" s="19">
        <v>1150</v>
      </c>
      <c r="G456" s="20">
        <v>0.93344155844155807</v>
      </c>
      <c r="H456" s="18" t="s">
        <v>57</v>
      </c>
      <c r="I456" s="19">
        <v>0</v>
      </c>
      <c r="J456" s="19">
        <v>0</v>
      </c>
      <c r="K456">
        <v>555</v>
      </c>
      <c r="L456" s="21" t="str">
        <f t="shared" si="7"/>
        <v>1</v>
      </c>
    </row>
    <row r="457" spans="1:12" ht="14.4" x14ac:dyDescent="0.3">
      <c r="A457" s="24">
        <v>26500106500019</v>
      </c>
      <c r="B457" s="18" t="s">
        <v>2010</v>
      </c>
      <c r="C457" s="19">
        <v>1</v>
      </c>
      <c r="D457" s="19">
        <v>1</v>
      </c>
      <c r="E457" s="19">
        <v>1454</v>
      </c>
      <c r="F457" s="19">
        <v>1326</v>
      </c>
      <c r="G457" s="20">
        <v>0.9119669876203581</v>
      </c>
      <c r="H457" s="18" t="s">
        <v>57</v>
      </c>
      <c r="I457" s="19">
        <v>0</v>
      </c>
      <c r="J457" s="19">
        <v>0</v>
      </c>
      <c r="K457">
        <v>826</v>
      </c>
      <c r="L457" s="21" t="str">
        <f t="shared" si="7"/>
        <v>1</v>
      </c>
    </row>
    <row r="458" spans="1:12" ht="14.4" x14ac:dyDescent="0.3">
      <c r="A458" s="24">
        <v>26500107300013</v>
      </c>
      <c r="B458" s="18" t="s">
        <v>2010</v>
      </c>
      <c r="C458" s="19">
        <v>1</v>
      </c>
      <c r="D458" s="19">
        <v>1</v>
      </c>
      <c r="E458" s="19">
        <v>5651</v>
      </c>
      <c r="F458" s="19">
        <v>5646</v>
      </c>
      <c r="G458" s="20">
        <v>0.99911520084940708</v>
      </c>
      <c r="H458" s="18" t="s">
        <v>50</v>
      </c>
      <c r="I458" s="19">
        <v>1</v>
      </c>
      <c r="J458" s="19">
        <v>1</v>
      </c>
      <c r="K458">
        <v>3725</v>
      </c>
      <c r="L458" s="21" t="str">
        <f t="shared" si="7"/>
        <v>1</v>
      </c>
    </row>
    <row r="459" spans="1:12" ht="14.4" x14ac:dyDescent="0.3">
      <c r="A459" s="24">
        <v>26500109900018</v>
      </c>
      <c r="B459" s="18" t="s">
        <v>2010</v>
      </c>
      <c r="C459" s="19">
        <v>1</v>
      </c>
      <c r="D459" s="19">
        <v>0</v>
      </c>
      <c r="E459" s="19">
        <v>552</v>
      </c>
      <c r="F459" s="19">
        <v>4</v>
      </c>
      <c r="G459" s="20">
        <v>7.2463768115941995E-3</v>
      </c>
      <c r="H459" s="18" t="s">
        <v>38</v>
      </c>
      <c r="I459" s="19">
        <v>0</v>
      </c>
      <c r="J459" s="19">
        <v>0</v>
      </c>
      <c r="K459">
        <v>195</v>
      </c>
      <c r="L459" s="21" t="str">
        <f t="shared" si="7"/>
        <v>0</v>
      </c>
    </row>
    <row r="460" spans="1:12" ht="14.4" x14ac:dyDescent="0.3">
      <c r="A460" s="24">
        <v>26500110700019</v>
      </c>
      <c r="B460" s="18" t="s">
        <v>2010</v>
      </c>
      <c r="C460" s="19">
        <v>1</v>
      </c>
      <c r="D460" s="19">
        <v>1</v>
      </c>
      <c r="E460" s="19">
        <v>1829</v>
      </c>
      <c r="F460" s="19">
        <v>1823</v>
      </c>
      <c r="G460" s="20">
        <v>0.99671951886276711</v>
      </c>
      <c r="H460" s="18" t="s">
        <v>50</v>
      </c>
      <c r="I460" s="19">
        <v>1</v>
      </c>
      <c r="J460" s="19">
        <v>0</v>
      </c>
      <c r="K460">
        <v>621</v>
      </c>
      <c r="L460" s="21" t="str">
        <f t="shared" si="7"/>
        <v>1</v>
      </c>
    </row>
    <row r="461" spans="1:12" ht="14.4" x14ac:dyDescent="0.3">
      <c r="A461" s="24">
        <v>26500133900018</v>
      </c>
      <c r="B461" s="18" t="s">
        <v>2010</v>
      </c>
      <c r="C461" s="19">
        <v>1</v>
      </c>
      <c r="D461" s="19">
        <v>0</v>
      </c>
      <c r="E461" s="19">
        <v>2574</v>
      </c>
      <c r="F461" s="19">
        <v>345</v>
      </c>
      <c r="G461" s="20">
        <v>0.13403263403263402</v>
      </c>
      <c r="H461" s="18" t="s">
        <v>50</v>
      </c>
      <c r="I461" s="19">
        <v>1</v>
      </c>
      <c r="J461" s="19">
        <v>0</v>
      </c>
      <c r="K461">
        <v>1405</v>
      </c>
      <c r="L461" s="21" t="str">
        <f t="shared" si="7"/>
        <v>1</v>
      </c>
    </row>
    <row r="462" spans="1:12" ht="14.4" x14ac:dyDescent="0.3">
      <c r="A462" s="24">
        <v>26500165100016</v>
      </c>
      <c r="B462" s="18" t="s">
        <v>2010</v>
      </c>
      <c r="C462" s="19">
        <v>1</v>
      </c>
      <c r="D462" s="19">
        <v>1</v>
      </c>
      <c r="E462" s="19">
        <v>5752</v>
      </c>
      <c r="F462" s="19">
        <v>5083</v>
      </c>
      <c r="G462" s="20">
        <v>0.88369262865090403</v>
      </c>
      <c r="H462" s="18" t="s">
        <v>2011</v>
      </c>
      <c r="I462" s="19">
        <v>1</v>
      </c>
      <c r="J462" s="19">
        <v>1</v>
      </c>
      <c r="K462">
        <v>2457</v>
      </c>
      <c r="L462" s="21" t="str">
        <f t="shared" si="7"/>
        <v>1</v>
      </c>
    </row>
    <row r="463" spans="1:12" ht="14.4" x14ac:dyDescent="0.3">
      <c r="A463" s="24">
        <v>26510001600012</v>
      </c>
      <c r="B463" s="18" t="s">
        <v>2010</v>
      </c>
      <c r="C463" s="19">
        <v>1</v>
      </c>
      <c r="D463" s="19">
        <v>1</v>
      </c>
      <c r="E463" s="19">
        <v>4359</v>
      </c>
      <c r="F463" s="19">
        <v>3588</v>
      </c>
      <c r="G463" s="20">
        <v>0.82312456985547111</v>
      </c>
      <c r="H463" s="18" t="s">
        <v>50</v>
      </c>
      <c r="I463" s="19">
        <v>1</v>
      </c>
      <c r="J463" s="19">
        <v>0</v>
      </c>
      <c r="K463">
        <v>1678</v>
      </c>
      <c r="L463" s="21" t="str">
        <f t="shared" si="7"/>
        <v>1</v>
      </c>
    </row>
    <row r="464" spans="1:12" ht="14.4" x14ac:dyDescent="0.3">
      <c r="A464" s="24">
        <v>26510002400016</v>
      </c>
      <c r="B464" s="18" t="s">
        <v>2010</v>
      </c>
      <c r="C464" s="19">
        <v>1</v>
      </c>
      <c r="D464" s="19">
        <v>1</v>
      </c>
      <c r="E464" s="19">
        <v>4229</v>
      </c>
      <c r="F464" s="19">
        <v>4229</v>
      </c>
      <c r="G464" s="20">
        <v>1</v>
      </c>
      <c r="H464" s="18" t="s">
        <v>50</v>
      </c>
      <c r="I464" s="19">
        <v>1</v>
      </c>
      <c r="J464" s="19">
        <v>0</v>
      </c>
      <c r="K464">
        <v>1780</v>
      </c>
      <c r="L464" s="21" t="str">
        <f t="shared" si="7"/>
        <v>1</v>
      </c>
    </row>
    <row r="465" spans="1:12" ht="14.4" x14ac:dyDescent="0.3">
      <c r="A465" s="24">
        <v>26510003200019</v>
      </c>
      <c r="B465" s="18" t="s">
        <v>2010</v>
      </c>
      <c r="C465" s="19">
        <v>1</v>
      </c>
      <c r="D465" s="19">
        <v>0</v>
      </c>
      <c r="E465" s="19">
        <v>1198</v>
      </c>
      <c r="F465" s="19">
        <v>91</v>
      </c>
      <c r="G465" s="20">
        <v>7.5959933222036702E-2</v>
      </c>
      <c r="H465" s="18" t="s">
        <v>50</v>
      </c>
      <c r="I465" s="19">
        <v>0</v>
      </c>
      <c r="J465" s="19">
        <v>0</v>
      </c>
      <c r="K465">
        <v>593</v>
      </c>
      <c r="L465" s="21" t="str">
        <f t="shared" si="7"/>
        <v>1</v>
      </c>
    </row>
    <row r="466" spans="1:12" ht="14.4" x14ac:dyDescent="0.3">
      <c r="A466" s="24">
        <v>26510004000053</v>
      </c>
      <c r="B466" s="18" t="s">
        <v>2010</v>
      </c>
      <c r="C466" s="19">
        <v>1</v>
      </c>
      <c r="D466" s="19">
        <v>0</v>
      </c>
      <c r="E466" s="19">
        <v>1528</v>
      </c>
      <c r="F466" s="19">
        <v>564</v>
      </c>
      <c r="G466" s="20">
        <v>0.36910994764397903</v>
      </c>
      <c r="H466" s="18" t="s">
        <v>71</v>
      </c>
      <c r="I466" s="19">
        <v>0</v>
      </c>
      <c r="J466" s="19">
        <v>0</v>
      </c>
      <c r="K466">
        <v>416</v>
      </c>
      <c r="L466" s="21" t="str">
        <f t="shared" si="7"/>
        <v>1</v>
      </c>
    </row>
    <row r="467" spans="1:12" ht="14.4" x14ac:dyDescent="0.3">
      <c r="A467" s="24">
        <v>26510005700487</v>
      </c>
      <c r="B467" s="18" t="s">
        <v>2010</v>
      </c>
      <c r="C467" s="19">
        <v>1</v>
      </c>
      <c r="D467" s="19">
        <v>0</v>
      </c>
      <c r="E467" s="19">
        <v>16855</v>
      </c>
      <c r="F467" s="19">
        <v>0</v>
      </c>
      <c r="G467" s="20">
        <v>0</v>
      </c>
      <c r="H467" s="18" t="s">
        <v>50</v>
      </c>
      <c r="I467" s="19">
        <v>1</v>
      </c>
      <c r="J467" s="19">
        <v>1</v>
      </c>
      <c r="K467">
        <v>9551</v>
      </c>
      <c r="L467" s="21" t="str">
        <f t="shared" si="7"/>
        <v>0</v>
      </c>
    </row>
    <row r="468" spans="1:12" ht="14.4" x14ac:dyDescent="0.3">
      <c r="A468" s="24">
        <v>26510006500118</v>
      </c>
      <c r="B468" s="18" t="s">
        <v>2010</v>
      </c>
      <c r="C468" s="19">
        <v>1</v>
      </c>
      <c r="D468" s="19">
        <v>0</v>
      </c>
      <c r="E468" s="19">
        <v>1435</v>
      </c>
      <c r="F468" s="19">
        <v>0</v>
      </c>
      <c r="G468" s="20">
        <v>0</v>
      </c>
      <c r="H468" s="18"/>
      <c r="I468" s="19">
        <v>0</v>
      </c>
      <c r="J468" s="19">
        <v>0</v>
      </c>
      <c r="K468">
        <v>372</v>
      </c>
      <c r="L468" s="21" t="str">
        <f t="shared" si="7"/>
        <v>0</v>
      </c>
    </row>
    <row r="469" spans="1:12" ht="14.4" x14ac:dyDescent="0.3">
      <c r="A469" s="24">
        <v>26510009900018</v>
      </c>
      <c r="B469" s="18" t="s">
        <v>2010</v>
      </c>
      <c r="C469" s="19">
        <v>1</v>
      </c>
      <c r="D469" s="19">
        <v>1</v>
      </c>
      <c r="E469" s="19">
        <v>2599</v>
      </c>
      <c r="F469" s="19">
        <v>2598</v>
      </c>
      <c r="G469" s="20">
        <v>0.99961523662947305</v>
      </c>
      <c r="H469" s="18" t="s">
        <v>50</v>
      </c>
      <c r="I469" s="19">
        <v>1</v>
      </c>
      <c r="J469" s="19">
        <v>0</v>
      </c>
      <c r="K469">
        <v>831</v>
      </c>
      <c r="L469" s="21" t="str">
        <f t="shared" si="7"/>
        <v>1</v>
      </c>
    </row>
    <row r="470" spans="1:12" ht="14.4" x14ac:dyDescent="0.3">
      <c r="A470" s="24">
        <v>26510915700015</v>
      </c>
      <c r="B470" s="18" t="s">
        <v>2010</v>
      </c>
      <c r="C470" s="19">
        <v>1</v>
      </c>
      <c r="D470" s="19">
        <v>1</v>
      </c>
      <c r="E470" s="19">
        <v>3254</v>
      </c>
      <c r="F470" s="19">
        <v>2453</v>
      </c>
      <c r="G470" s="20">
        <v>0.75384142593730807</v>
      </c>
      <c r="H470" s="18" t="s">
        <v>50</v>
      </c>
      <c r="I470" s="19">
        <v>1</v>
      </c>
      <c r="J470" s="19">
        <v>0</v>
      </c>
      <c r="K470">
        <v>798</v>
      </c>
      <c r="L470" s="21" t="str">
        <f t="shared" si="7"/>
        <v>1</v>
      </c>
    </row>
    <row r="471" spans="1:12" ht="14.4" x14ac:dyDescent="0.3">
      <c r="A471" s="24">
        <v>26520002200019</v>
      </c>
      <c r="B471" s="18" t="s">
        <v>2010</v>
      </c>
      <c r="C471" s="19">
        <v>1</v>
      </c>
      <c r="D471" s="19">
        <v>0</v>
      </c>
      <c r="E471" s="19">
        <v>791</v>
      </c>
      <c r="F471" s="19">
        <v>0</v>
      </c>
      <c r="G471" s="20">
        <v>0</v>
      </c>
      <c r="H471" s="18" t="s">
        <v>38</v>
      </c>
      <c r="I471" s="19">
        <v>0</v>
      </c>
      <c r="J471" s="19">
        <v>0</v>
      </c>
      <c r="K471">
        <v>159</v>
      </c>
      <c r="L471" s="21" t="str">
        <f t="shared" si="7"/>
        <v>0</v>
      </c>
    </row>
    <row r="472" spans="1:12" ht="14.4" x14ac:dyDescent="0.3">
      <c r="A472" s="24">
        <v>26520004800014</v>
      </c>
      <c r="B472" s="18" t="s">
        <v>2010</v>
      </c>
      <c r="C472" s="19">
        <v>1</v>
      </c>
      <c r="D472" s="19">
        <v>0</v>
      </c>
      <c r="E472" s="19">
        <v>2251</v>
      </c>
      <c r="F472" s="19">
        <v>0</v>
      </c>
      <c r="G472" s="20">
        <v>0</v>
      </c>
      <c r="H472" s="18" t="s">
        <v>38</v>
      </c>
      <c r="I472" s="19">
        <v>1</v>
      </c>
      <c r="J472" s="19">
        <v>0</v>
      </c>
      <c r="K472">
        <v>938</v>
      </c>
      <c r="L472" s="21" t="str">
        <f t="shared" si="7"/>
        <v>0</v>
      </c>
    </row>
    <row r="473" spans="1:12" ht="14.4" x14ac:dyDescent="0.3">
      <c r="A473" s="24">
        <v>26520006300013</v>
      </c>
      <c r="B473" s="18" t="s">
        <v>2010</v>
      </c>
      <c r="C473" s="19">
        <v>1</v>
      </c>
      <c r="D473" s="19">
        <v>0</v>
      </c>
      <c r="E473" s="19">
        <v>717</v>
      </c>
      <c r="F473" s="19">
        <v>125</v>
      </c>
      <c r="G473" s="20">
        <v>0.174337517433752</v>
      </c>
      <c r="H473" s="18" t="s">
        <v>71</v>
      </c>
      <c r="I473" s="19">
        <v>0</v>
      </c>
      <c r="J473" s="19">
        <v>0</v>
      </c>
      <c r="K473">
        <v>88</v>
      </c>
      <c r="L473" s="21" t="str">
        <f t="shared" si="7"/>
        <v>1</v>
      </c>
    </row>
    <row r="474" spans="1:12" ht="14.4" x14ac:dyDescent="0.3">
      <c r="A474" s="24">
        <v>26520008900018</v>
      </c>
      <c r="B474" s="18" t="s">
        <v>2010</v>
      </c>
      <c r="C474" s="19">
        <v>1</v>
      </c>
      <c r="D474" s="19">
        <v>0</v>
      </c>
      <c r="E474" s="19">
        <v>768</v>
      </c>
      <c r="F474" s="19">
        <v>0</v>
      </c>
      <c r="G474" s="20">
        <v>0</v>
      </c>
      <c r="H474" s="18" t="s">
        <v>38</v>
      </c>
      <c r="I474" s="19">
        <v>1</v>
      </c>
      <c r="J474" s="19">
        <v>0</v>
      </c>
      <c r="K474">
        <v>236</v>
      </c>
      <c r="L474" s="21" t="str">
        <f t="shared" si="7"/>
        <v>0</v>
      </c>
    </row>
    <row r="475" spans="1:12" ht="14.4" x14ac:dyDescent="0.3">
      <c r="A475" s="24">
        <v>26520010500012</v>
      </c>
      <c r="B475" s="18" t="s">
        <v>2010</v>
      </c>
      <c r="C475" s="19">
        <v>1</v>
      </c>
      <c r="D475" s="19">
        <v>1</v>
      </c>
      <c r="E475" s="19">
        <v>985</v>
      </c>
      <c r="F475" s="19">
        <v>360</v>
      </c>
      <c r="G475" s="20">
        <v>0.365482233502538</v>
      </c>
      <c r="H475" s="18" t="s">
        <v>71</v>
      </c>
      <c r="I475" s="19">
        <v>0</v>
      </c>
      <c r="J475" s="19">
        <v>0</v>
      </c>
      <c r="K475">
        <v>259</v>
      </c>
      <c r="L475" s="21" t="str">
        <f t="shared" si="7"/>
        <v>1</v>
      </c>
    </row>
    <row r="476" spans="1:12" ht="14.4" x14ac:dyDescent="0.3">
      <c r="A476" s="24">
        <v>26520015400010</v>
      </c>
      <c r="B476" s="18" t="s">
        <v>2010</v>
      </c>
      <c r="C476" s="19">
        <v>1</v>
      </c>
      <c r="D476" s="19">
        <v>0</v>
      </c>
      <c r="E476" s="19">
        <v>1540</v>
      </c>
      <c r="F476" s="19">
        <v>283</v>
      </c>
      <c r="G476" s="20">
        <v>0.18376623376623402</v>
      </c>
      <c r="H476" s="18" t="s">
        <v>71</v>
      </c>
      <c r="I476" s="19">
        <v>0</v>
      </c>
      <c r="J476" s="19">
        <v>0</v>
      </c>
      <c r="K476">
        <v>565</v>
      </c>
      <c r="L476" s="21" t="str">
        <f t="shared" si="7"/>
        <v>1</v>
      </c>
    </row>
    <row r="477" spans="1:12" ht="14.4" x14ac:dyDescent="0.3">
      <c r="A477" s="24">
        <v>26520512000016</v>
      </c>
      <c r="B477" s="18" t="s">
        <v>2010</v>
      </c>
      <c r="C477" s="19">
        <v>1</v>
      </c>
      <c r="D477" s="19">
        <v>0</v>
      </c>
      <c r="E477" s="19">
        <v>2658</v>
      </c>
      <c r="F477" s="19">
        <v>0</v>
      </c>
      <c r="G477" s="20">
        <v>0</v>
      </c>
      <c r="H477" s="18"/>
      <c r="I477" s="19">
        <v>1</v>
      </c>
      <c r="J477" s="19">
        <v>0</v>
      </c>
      <c r="K477">
        <v>496</v>
      </c>
      <c r="L477" s="21" t="str">
        <f t="shared" si="7"/>
        <v>0</v>
      </c>
    </row>
    <row r="478" spans="1:12" ht="14.4" x14ac:dyDescent="0.3">
      <c r="A478" s="24">
        <v>26520513800117</v>
      </c>
      <c r="B478" s="18" t="s">
        <v>2010</v>
      </c>
      <c r="C478" s="19">
        <v>1</v>
      </c>
      <c r="D478" s="19">
        <v>0</v>
      </c>
      <c r="E478" s="19">
        <v>4127</v>
      </c>
      <c r="F478" s="19">
        <v>0</v>
      </c>
      <c r="G478" s="20">
        <v>0</v>
      </c>
      <c r="H478" s="18"/>
      <c r="I478" s="19">
        <v>1</v>
      </c>
      <c r="J478" s="19">
        <v>0</v>
      </c>
      <c r="K478">
        <v>1428</v>
      </c>
      <c r="L478" s="21" t="str">
        <f t="shared" si="7"/>
        <v>0</v>
      </c>
    </row>
    <row r="479" spans="1:12" ht="14.4" x14ac:dyDescent="0.3">
      <c r="A479" s="24">
        <v>26530008700011</v>
      </c>
      <c r="B479" s="18" t="s">
        <v>2010</v>
      </c>
      <c r="C479" s="19">
        <v>1</v>
      </c>
      <c r="D479" s="19">
        <v>0</v>
      </c>
      <c r="E479" s="19">
        <v>4198</v>
      </c>
      <c r="F479" s="19">
        <v>97</v>
      </c>
      <c r="G479" s="20">
        <v>2.31062410671748E-2</v>
      </c>
      <c r="H479" s="18" t="s">
        <v>2011</v>
      </c>
      <c r="I479" s="19">
        <v>1</v>
      </c>
      <c r="J479" s="19">
        <v>0</v>
      </c>
      <c r="K479">
        <v>1555</v>
      </c>
      <c r="L479" s="21" t="str">
        <f t="shared" si="7"/>
        <v>1</v>
      </c>
    </row>
    <row r="480" spans="1:12" ht="14.4" x14ac:dyDescent="0.3">
      <c r="A480" s="24">
        <v>26530014500017</v>
      </c>
      <c r="B480" s="18" t="s">
        <v>2010</v>
      </c>
      <c r="C480" s="19">
        <v>1</v>
      </c>
      <c r="D480" s="19">
        <v>0</v>
      </c>
      <c r="E480" s="19">
        <v>1931</v>
      </c>
      <c r="F480" s="19">
        <v>1931</v>
      </c>
      <c r="G480" s="20">
        <v>1</v>
      </c>
      <c r="H480" s="18" t="s">
        <v>65</v>
      </c>
      <c r="I480" s="19">
        <v>0</v>
      </c>
      <c r="J480" s="19">
        <v>0</v>
      </c>
      <c r="K480">
        <v>702</v>
      </c>
      <c r="L480" s="21" t="str">
        <f t="shared" si="7"/>
        <v>1</v>
      </c>
    </row>
    <row r="481" spans="1:12" ht="14.4" x14ac:dyDescent="0.3">
      <c r="A481" s="24">
        <v>26530015200013</v>
      </c>
      <c r="B481" s="18" t="s">
        <v>2010</v>
      </c>
      <c r="C481" s="19">
        <v>1</v>
      </c>
      <c r="D481" s="19">
        <v>1</v>
      </c>
      <c r="E481" s="19">
        <v>1053</v>
      </c>
      <c r="F481" s="19">
        <v>1026</v>
      </c>
      <c r="G481" s="20">
        <v>0.97435897435897412</v>
      </c>
      <c r="H481" s="18" t="s">
        <v>57</v>
      </c>
      <c r="I481" s="19">
        <v>0</v>
      </c>
      <c r="J481" s="19">
        <v>0</v>
      </c>
      <c r="K481">
        <v>599</v>
      </c>
      <c r="L481" s="21" t="str">
        <f t="shared" si="7"/>
        <v>1</v>
      </c>
    </row>
    <row r="482" spans="1:12" ht="14.4" x14ac:dyDescent="0.3">
      <c r="A482" s="24">
        <v>26530023600014</v>
      </c>
      <c r="B482" s="18" t="s">
        <v>2010</v>
      </c>
      <c r="C482" s="19">
        <v>1</v>
      </c>
      <c r="D482" s="19">
        <v>1</v>
      </c>
      <c r="E482" s="19">
        <v>6843</v>
      </c>
      <c r="F482" s="19">
        <v>6806</v>
      </c>
      <c r="G482" s="20">
        <v>0.99459301475960804</v>
      </c>
      <c r="H482" s="18" t="s">
        <v>50</v>
      </c>
      <c r="I482" s="19">
        <v>1</v>
      </c>
      <c r="J482" s="19">
        <v>1</v>
      </c>
      <c r="K482">
        <v>3403</v>
      </c>
      <c r="L482" s="21" t="str">
        <f t="shared" si="7"/>
        <v>1</v>
      </c>
    </row>
    <row r="483" spans="1:12" ht="14.4" x14ac:dyDescent="0.3">
      <c r="A483" s="24">
        <v>26530027700125</v>
      </c>
      <c r="B483" s="18" t="s">
        <v>2010</v>
      </c>
      <c r="C483" s="19">
        <v>1</v>
      </c>
      <c r="D483" s="19">
        <v>0</v>
      </c>
      <c r="E483" s="19">
        <v>5287</v>
      </c>
      <c r="F483" s="19">
        <v>4618</v>
      </c>
      <c r="G483" s="20">
        <v>0.87346321165121998</v>
      </c>
      <c r="H483" s="18" t="s">
        <v>2011</v>
      </c>
      <c r="I483" s="19">
        <v>1</v>
      </c>
      <c r="J483" s="19">
        <v>0</v>
      </c>
      <c r="K483">
        <v>1897</v>
      </c>
      <c r="L483" s="21" t="str">
        <f t="shared" si="7"/>
        <v>1</v>
      </c>
    </row>
    <row r="484" spans="1:12" ht="14.4" x14ac:dyDescent="0.3">
      <c r="A484" s="24">
        <v>26530036800015</v>
      </c>
      <c r="B484" s="18" t="s">
        <v>2010</v>
      </c>
      <c r="C484" s="19">
        <v>1</v>
      </c>
      <c r="D484" s="19">
        <v>1</v>
      </c>
      <c r="E484" s="19">
        <v>1146</v>
      </c>
      <c r="F484" s="19">
        <v>1127</v>
      </c>
      <c r="G484" s="20">
        <v>0.98342059336823706</v>
      </c>
      <c r="H484" s="18" t="s">
        <v>71</v>
      </c>
      <c r="I484" s="19">
        <v>0</v>
      </c>
      <c r="J484" s="19">
        <v>0</v>
      </c>
      <c r="K484">
        <v>429</v>
      </c>
      <c r="L484" s="21" t="str">
        <f t="shared" si="7"/>
        <v>1</v>
      </c>
    </row>
    <row r="485" spans="1:12" ht="14.4" x14ac:dyDescent="0.3">
      <c r="A485" s="24">
        <v>26530333900013</v>
      </c>
      <c r="B485" s="18" t="s">
        <v>2010</v>
      </c>
      <c r="C485" s="19">
        <v>1</v>
      </c>
      <c r="D485" s="19">
        <v>1</v>
      </c>
      <c r="E485" s="19">
        <v>1325</v>
      </c>
      <c r="F485" s="19">
        <v>1319</v>
      </c>
      <c r="G485" s="20">
        <v>0.99547169811320713</v>
      </c>
      <c r="H485" s="18" t="s">
        <v>57</v>
      </c>
      <c r="I485" s="19">
        <v>0</v>
      </c>
      <c r="J485" s="19">
        <v>0</v>
      </c>
      <c r="K485">
        <v>689</v>
      </c>
      <c r="L485" s="21" t="str">
        <f t="shared" si="7"/>
        <v>1</v>
      </c>
    </row>
    <row r="486" spans="1:12" ht="14.4" x14ac:dyDescent="0.3">
      <c r="A486" s="24">
        <v>26540006900018</v>
      </c>
      <c r="B486" s="18" t="s">
        <v>2010</v>
      </c>
      <c r="C486" s="19">
        <v>1</v>
      </c>
      <c r="D486" s="19">
        <v>0</v>
      </c>
      <c r="E486" s="19">
        <v>1943</v>
      </c>
      <c r="F486" s="19">
        <v>1682</v>
      </c>
      <c r="G486" s="20">
        <v>0.86567164179104505</v>
      </c>
      <c r="H486" s="18" t="s">
        <v>71</v>
      </c>
      <c r="I486" s="19">
        <v>1</v>
      </c>
      <c r="J486" s="19">
        <v>0</v>
      </c>
      <c r="K486">
        <v>610</v>
      </c>
      <c r="L486" s="21" t="str">
        <f t="shared" si="7"/>
        <v>1</v>
      </c>
    </row>
    <row r="487" spans="1:12" ht="14.4" x14ac:dyDescent="0.3">
      <c r="A487" s="24">
        <v>26540011900011</v>
      </c>
      <c r="B487" s="18" t="s">
        <v>2010</v>
      </c>
      <c r="C487" s="19">
        <v>1</v>
      </c>
      <c r="D487" s="19">
        <v>0</v>
      </c>
      <c r="E487" s="19">
        <v>5836</v>
      </c>
      <c r="F487" s="19">
        <v>1879</v>
      </c>
      <c r="G487" s="20">
        <v>0.32196710075394103</v>
      </c>
      <c r="H487" s="18" t="s">
        <v>2011</v>
      </c>
      <c r="I487" s="19">
        <v>1</v>
      </c>
      <c r="J487" s="19">
        <v>0</v>
      </c>
      <c r="K487">
        <v>2017</v>
      </c>
      <c r="L487" s="21" t="str">
        <f t="shared" si="7"/>
        <v>1</v>
      </c>
    </row>
    <row r="488" spans="1:12" ht="14.4" x14ac:dyDescent="0.3">
      <c r="A488" s="24">
        <v>26540014300011</v>
      </c>
      <c r="B488" s="18" t="s">
        <v>2010</v>
      </c>
      <c r="C488" s="19">
        <v>1</v>
      </c>
      <c r="D488" s="19">
        <v>1</v>
      </c>
      <c r="E488" s="19">
        <v>1020</v>
      </c>
      <c r="F488" s="19">
        <v>442</v>
      </c>
      <c r="G488" s="20">
        <v>0.43333333333333302</v>
      </c>
      <c r="H488" s="18" t="s">
        <v>38</v>
      </c>
      <c r="I488" s="19">
        <v>0</v>
      </c>
      <c r="J488" s="19">
        <v>0</v>
      </c>
      <c r="K488">
        <v>616</v>
      </c>
      <c r="L488" s="21" t="str">
        <f t="shared" si="7"/>
        <v>1</v>
      </c>
    </row>
    <row r="489" spans="1:12" ht="14.4" x14ac:dyDescent="0.3">
      <c r="A489" s="24">
        <v>26540016800018</v>
      </c>
      <c r="B489" s="18" t="s">
        <v>2010</v>
      </c>
      <c r="C489" s="19">
        <v>1</v>
      </c>
      <c r="D489" s="19">
        <v>1</v>
      </c>
      <c r="E489" s="19">
        <v>1938</v>
      </c>
      <c r="F489" s="19">
        <v>1677</v>
      </c>
      <c r="G489" s="20">
        <v>0.86532507739938103</v>
      </c>
      <c r="H489" s="18" t="s">
        <v>57</v>
      </c>
      <c r="I489" s="19">
        <v>1</v>
      </c>
      <c r="J489" s="19">
        <v>0</v>
      </c>
      <c r="K489">
        <v>818</v>
      </c>
      <c r="L489" s="21" t="str">
        <f t="shared" si="7"/>
        <v>1</v>
      </c>
    </row>
    <row r="490" spans="1:12" ht="14.4" x14ac:dyDescent="0.3">
      <c r="A490" s="24">
        <v>26540018400015</v>
      </c>
      <c r="B490" s="18" t="s">
        <v>2010</v>
      </c>
      <c r="C490" s="19">
        <v>1</v>
      </c>
      <c r="D490" s="19">
        <v>1</v>
      </c>
      <c r="E490" s="19">
        <v>3501</v>
      </c>
      <c r="F490" s="19">
        <v>3094</v>
      </c>
      <c r="G490" s="20">
        <v>0.88374750071408203</v>
      </c>
      <c r="H490" s="18" t="s">
        <v>2011</v>
      </c>
      <c r="I490" s="19">
        <v>1</v>
      </c>
      <c r="J490" s="19">
        <v>0</v>
      </c>
      <c r="K490">
        <v>1105</v>
      </c>
      <c r="L490" s="21" t="str">
        <f t="shared" si="7"/>
        <v>1</v>
      </c>
    </row>
    <row r="491" spans="1:12" ht="14.4" x14ac:dyDescent="0.3">
      <c r="A491" s="24">
        <v>26540020000019</v>
      </c>
      <c r="B491" s="18" t="s">
        <v>2010</v>
      </c>
      <c r="C491" s="19">
        <v>1</v>
      </c>
      <c r="D491" s="19">
        <v>0</v>
      </c>
      <c r="E491" s="19">
        <v>6202</v>
      </c>
      <c r="F491" s="19">
        <v>0</v>
      </c>
      <c r="G491" s="20">
        <v>0</v>
      </c>
      <c r="H491" s="18" t="s">
        <v>2011</v>
      </c>
      <c r="I491" s="19">
        <v>1</v>
      </c>
      <c r="J491" s="19">
        <v>0</v>
      </c>
      <c r="K491">
        <v>1538</v>
      </c>
      <c r="L491" s="21" t="str">
        <f t="shared" si="7"/>
        <v>0</v>
      </c>
    </row>
    <row r="492" spans="1:12" ht="14.4" x14ac:dyDescent="0.3">
      <c r="A492" s="24">
        <v>26540031700011</v>
      </c>
      <c r="B492" s="18" t="s">
        <v>2010</v>
      </c>
      <c r="C492" s="19">
        <v>1</v>
      </c>
      <c r="D492" s="19">
        <v>1</v>
      </c>
      <c r="E492" s="19">
        <v>5984</v>
      </c>
      <c r="F492" s="19">
        <v>4216</v>
      </c>
      <c r="G492" s="20">
        <v>0.70454545454545503</v>
      </c>
      <c r="H492" s="18" t="s">
        <v>57</v>
      </c>
      <c r="I492" s="19">
        <v>1</v>
      </c>
      <c r="J492" s="19">
        <v>0</v>
      </c>
      <c r="K492">
        <v>1872</v>
      </c>
      <c r="L492" s="21" t="str">
        <f t="shared" si="7"/>
        <v>1</v>
      </c>
    </row>
    <row r="493" spans="1:12" ht="14.4" x14ac:dyDescent="0.3">
      <c r="A493" s="24">
        <v>26540648800022</v>
      </c>
      <c r="B493" s="18" t="s">
        <v>2010</v>
      </c>
      <c r="C493" s="19">
        <v>1</v>
      </c>
      <c r="D493" s="19">
        <v>1</v>
      </c>
      <c r="E493" s="19">
        <v>1682</v>
      </c>
      <c r="F493" s="19">
        <v>1527</v>
      </c>
      <c r="G493" s="20">
        <v>0.90784780023781209</v>
      </c>
      <c r="H493" s="18" t="s">
        <v>57</v>
      </c>
      <c r="I493" s="19">
        <v>0</v>
      </c>
      <c r="J493" s="19">
        <v>0</v>
      </c>
      <c r="K493">
        <v>606</v>
      </c>
      <c r="L493" s="21" t="str">
        <f t="shared" si="7"/>
        <v>1</v>
      </c>
    </row>
    <row r="494" spans="1:12" ht="14.4" x14ac:dyDescent="0.3">
      <c r="A494" s="24">
        <v>26550002500019</v>
      </c>
      <c r="B494" s="18" t="s">
        <v>2010</v>
      </c>
      <c r="C494" s="19">
        <v>1</v>
      </c>
      <c r="D494" s="19">
        <v>0</v>
      </c>
      <c r="E494" s="19">
        <v>2683</v>
      </c>
      <c r="F494" s="19">
        <v>2621</v>
      </c>
      <c r="G494" s="20">
        <v>0.97689153932165507</v>
      </c>
      <c r="H494" s="18" t="s">
        <v>57</v>
      </c>
      <c r="I494" s="19">
        <v>1</v>
      </c>
      <c r="J494" s="19">
        <v>0</v>
      </c>
      <c r="K494">
        <v>604</v>
      </c>
      <c r="L494" s="21" t="str">
        <f t="shared" si="7"/>
        <v>1</v>
      </c>
    </row>
    <row r="495" spans="1:12" ht="14.4" x14ac:dyDescent="0.3">
      <c r="A495" s="24">
        <v>26550003300013</v>
      </c>
      <c r="B495" s="18" t="s">
        <v>2010</v>
      </c>
      <c r="C495" s="19">
        <v>1</v>
      </c>
      <c r="D495" s="19">
        <v>1</v>
      </c>
      <c r="E495" s="19">
        <v>1503</v>
      </c>
      <c r="F495" s="19">
        <v>1160</v>
      </c>
      <c r="G495" s="20">
        <v>0.77178975382568205</v>
      </c>
      <c r="H495" s="18" t="s">
        <v>71</v>
      </c>
      <c r="I495" s="19">
        <v>0</v>
      </c>
      <c r="J495" s="19">
        <v>0</v>
      </c>
      <c r="K495">
        <v>690</v>
      </c>
      <c r="L495" s="21" t="str">
        <f t="shared" si="7"/>
        <v>1</v>
      </c>
    </row>
    <row r="496" spans="1:12" ht="14.4" x14ac:dyDescent="0.3">
      <c r="A496" s="24">
        <v>26550004100016</v>
      </c>
      <c r="B496" s="18" t="s">
        <v>2010</v>
      </c>
      <c r="C496" s="19">
        <v>1</v>
      </c>
      <c r="D496" s="19">
        <v>0</v>
      </c>
      <c r="E496" s="19">
        <v>588</v>
      </c>
      <c r="F496" s="19">
        <v>495</v>
      </c>
      <c r="G496" s="20">
        <v>0.8418367346938771</v>
      </c>
      <c r="H496" s="18" t="s">
        <v>57</v>
      </c>
      <c r="I496" s="19">
        <v>1</v>
      </c>
      <c r="J496" s="19">
        <v>0</v>
      </c>
      <c r="K496">
        <v>184</v>
      </c>
      <c r="L496" s="21" t="str">
        <f t="shared" si="7"/>
        <v>1</v>
      </c>
    </row>
    <row r="497" spans="1:12" ht="14.4" x14ac:dyDescent="0.3">
      <c r="A497" s="24">
        <v>26560002300013</v>
      </c>
      <c r="B497" s="18" t="s">
        <v>2010</v>
      </c>
      <c r="C497" s="19">
        <v>1</v>
      </c>
      <c r="D497" s="19">
        <v>0</v>
      </c>
      <c r="E497" s="19">
        <v>3053</v>
      </c>
      <c r="F497" s="19">
        <v>561</v>
      </c>
      <c r="G497" s="20">
        <v>0.18375368490009802</v>
      </c>
      <c r="H497" s="18" t="s">
        <v>50</v>
      </c>
      <c r="I497" s="19">
        <v>1</v>
      </c>
      <c r="J497" s="19">
        <v>0</v>
      </c>
      <c r="K497">
        <v>1212</v>
      </c>
      <c r="L497" s="21" t="str">
        <f t="shared" si="7"/>
        <v>1</v>
      </c>
    </row>
    <row r="498" spans="1:12" ht="14.4" x14ac:dyDescent="0.3">
      <c r="A498" s="24">
        <v>26560004900018</v>
      </c>
      <c r="B498" s="18" t="s">
        <v>2010</v>
      </c>
      <c r="C498" s="19">
        <v>1</v>
      </c>
      <c r="D498" s="19">
        <v>1</v>
      </c>
      <c r="E498" s="19">
        <v>777</v>
      </c>
      <c r="F498" s="19">
        <v>696</v>
      </c>
      <c r="G498" s="20">
        <v>0.89575289575289607</v>
      </c>
      <c r="H498" s="18" t="s">
        <v>50</v>
      </c>
      <c r="I498" s="19">
        <v>0</v>
      </c>
      <c r="J498" s="19">
        <v>0</v>
      </c>
      <c r="K498">
        <v>385</v>
      </c>
      <c r="L498" s="21" t="str">
        <f t="shared" si="7"/>
        <v>1</v>
      </c>
    </row>
    <row r="499" spans="1:12" ht="14.4" x14ac:dyDescent="0.3">
      <c r="A499" s="24">
        <v>26560005600013</v>
      </c>
      <c r="B499" s="18" t="s">
        <v>2010</v>
      </c>
      <c r="C499" s="19">
        <v>1</v>
      </c>
      <c r="D499" s="19">
        <v>0</v>
      </c>
      <c r="E499" s="19">
        <v>2026</v>
      </c>
      <c r="F499" s="19">
        <v>503</v>
      </c>
      <c r="G499" s="20">
        <v>0.24827245804541001</v>
      </c>
      <c r="H499" s="18" t="s">
        <v>50</v>
      </c>
      <c r="I499" s="19">
        <v>1</v>
      </c>
      <c r="J499" s="19">
        <v>0</v>
      </c>
      <c r="K499">
        <v>726</v>
      </c>
      <c r="L499" s="21" t="str">
        <f t="shared" si="7"/>
        <v>1</v>
      </c>
    </row>
    <row r="500" spans="1:12" ht="14.4" x14ac:dyDescent="0.3">
      <c r="A500" s="24">
        <v>26560017100010</v>
      </c>
      <c r="B500" s="18" t="s">
        <v>2010</v>
      </c>
      <c r="C500" s="19">
        <v>1</v>
      </c>
      <c r="D500" s="19">
        <v>0</v>
      </c>
      <c r="E500" s="19">
        <v>710</v>
      </c>
      <c r="F500" s="19">
        <v>0</v>
      </c>
      <c r="G500" s="20">
        <v>0</v>
      </c>
      <c r="H500" s="18" t="s">
        <v>38</v>
      </c>
      <c r="I500" s="19">
        <v>0</v>
      </c>
      <c r="J500" s="19">
        <v>0</v>
      </c>
      <c r="K500">
        <v>267</v>
      </c>
      <c r="L500" s="21" t="str">
        <f t="shared" si="7"/>
        <v>0</v>
      </c>
    </row>
    <row r="501" spans="1:12" ht="14.4" x14ac:dyDescent="0.3">
      <c r="A501" s="24">
        <v>26560018900012</v>
      </c>
      <c r="B501" s="18" t="s">
        <v>2010</v>
      </c>
      <c r="C501" s="19">
        <v>1</v>
      </c>
      <c r="D501" s="19">
        <v>1</v>
      </c>
      <c r="E501" s="19">
        <v>130</v>
      </c>
      <c r="F501" s="19">
        <v>127</v>
      </c>
      <c r="G501" s="20">
        <v>0.97692307692307712</v>
      </c>
      <c r="H501" s="18" t="s">
        <v>50</v>
      </c>
      <c r="I501" s="19">
        <v>0</v>
      </c>
      <c r="J501" s="19">
        <v>0</v>
      </c>
      <c r="K501">
        <v>307</v>
      </c>
      <c r="L501" s="21" t="str">
        <f t="shared" si="7"/>
        <v>1</v>
      </c>
    </row>
    <row r="502" spans="1:12" ht="14.4" x14ac:dyDescent="0.3">
      <c r="A502" s="24">
        <v>26560026200017</v>
      </c>
      <c r="B502" s="18" t="s">
        <v>2010</v>
      </c>
      <c r="C502" s="19">
        <v>1</v>
      </c>
      <c r="D502" s="19">
        <v>1</v>
      </c>
      <c r="E502" s="19">
        <v>1301</v>
      </c>
      <c r="F502" s="19">
        <v>1226</v>
      </c>
      <c r="G502" s="20">
        <v>0.94235203689469604</v>
      </c>
      <c r="H502" s="18" t="s">
        <v>38</v>
      </c>
      <c r="I502" s="19">
        <v>1</v>
      </c>
      <c r="J502" s="19">
        <v>0</v>
      </c>
      <c r="K502">
        <v>317</v>
      </c>
      <c r="L502" s="21" t="str">
        <f t="shared" si="7"/>
        <v>1</v>
      </c>
    </row>
    <row r="503" spans="1:12" ht="14.4" x14ac:dyDescent="0.3">
      <c r="A503" s="24">
        <v>26560034600018</v>
      </c>
      <c r="B503" s="18" t="s">
        <v>2010</v>
      </c>
      <c r="C503" s="19">
        <v>1</v>
      </c>
      <c r="D503" s="19">
        <v>0</v>
      </c>
      <c r="E503" s="19">
        <v>804</v>
      </c>
      <c r="F503" s="19">
        <v>324</v>
      </c>
      <c r="G503" s="20">
        <v>0.40298507462686606</v>
      </c>
      <c r="H503" s="18" t="s">
        <v>50</v>
      </c>
      <c r="I503" s="19">
        <v>0</v>
      </c>
      <c r="J503" s="19">
        <v>0</v>
      </c>
      <c r="K503">
        <v>176</v>
      </c>
      <c r="L503" s="21" t="str">
        <f t="shared" si="7"/>
        <v>1</v>
      </c>
    </row>
    <row r="504" spans="1:12" ht="14.4" x14ac:dyDescent="0.3">
      <c r="A504" s="24">
        <v>26560043700064</v>
      </c>
      <c r="B504" s="18" t="s">
        <v>2010</v>
      </c>
      <c r="C504" s="19">
        <v>1</v>
      </c>
      <c r="D504" s="19">
        <v>0</v>
      </c>
      <c r="E504" s="19">
        <v>444</v>
      </c>
      <c r="F504" s="19">
        <v>421</v>
      </c>
      <c r="G504" s="20">
        <v>0.94819819819819806</v>
      </c>
      <c r="H504" s="18" t="s">
        <v>38</v>
      </c>
      <c r="I504" s="19">
        <v>0</v>
      </c>
      <c r="J504" s="19">
        <v>0</v>
      </c>
      <c r="K504">
        <v>269</v>
      </c>
      <c r="L504" s="21" t="str">
        <f t="shared" si="7"/>
        <v>1</v>
      </c>
    </row>
    <row r="505" spans="1:12" ht="14.4" x14ac:dyDescent="0.3">
      <c r="A505" s="24">
        <v>26561334900140</v>
      </c>
      <c r="B505" s="18" t="s">
        <v>2010</v>
      </c>
      <c r="C505" s="19">
        <v>1</v>
      </c>
      <c r="D505" s="19">
        <v>0</v>
      </c>
      <c r="E505" s="19">
        <v>13533</v>
      </c>
      <c r="F505" s="19">
        <v>8</v>
      </c>
      <c r="G505" s="20">
        <v>5.9114756521096601E-4</v>
      </c>
      <c r="H505" s="18" t="s">
        <v>38</v>
      </c>
      <c r="I505" s="19">
        <v>1</v>
      </c>
      <c r="J505" s="19">
        <v>1</v>
      </c>
      <c r="K505">
        <v>4983</v>
      </c>
      <c r="L505" s="21" t="str">
        <f t="shared" si="7"/>
        <v>0</v>
      </c>
    </row>
    <row r="506" spans="1:12" ht="14.4" x14ac:dyDescent="0.3">
      <c r="A506" s="24">
        <v>26561337200019</v>
      </c>
      <c r="B506" s="18" t="s">
        <v>2010</v>
      </c>
      <c r="C506" s="19">
        <v>1</v>
      </c>
      <c r="D506" s="19">
        <v>1</v>
      </c>
      <c r="E506" s="19">
        <v>7021</v>
      </c>
      <c r="F506" s="19">
        <v>883</v>
      </c>
      <c r="G506" s="20">
        <v>0.125765560461473</v>
      </c>
      <c r="H506" s="18" t="s">
        <v>50</v>
      </c>
      <c r="I506" s="19">
        <v>1</v>
      </c>
      <c r="J506" s="19">
        <v>1</v>
      </c>
      <c r="K506">
        <v>3394</v>
      </c>
      <c r="L506" s="21" t="str">
        <f t="shared" si="7"/>
        <v>1</v>
      </c>
    </row>
    <row r="507" spans="1:12" ht="14.4" x14ac:dyDescent="0.3">
      <c r="A507" s="24">
        <v>26561343000130</v>
      </c>
      <c r="B507" s="18" t="s">
        <v>2010</v>
      </c>
      <c r="C507" s="19">
        <v>1</v>
      </c>
      <c r="D507" s="19">
        <v>0</v>
      </c>
      <c r="E507" s="19">
        <v>4591</v>
      </c>
      <c r="F507" s="19">
        <v>704</v>
      </c>
      <c r="G507" s="20">
        <v>0.153343498148552</v>
      </c>
      <c r="H507" s="18" t="s">
        <v>50</v>
      </c>
      <c r="I507" s="19">
        <v>1</v>
      </c>
      <c r="J507" s="19">
        <v>1</v>
      </c>
      <c r="K507">
        <v>2097</v>
      </c>
      <c r="L507" s="21" t="str">
        <f t="shared" si="7"/>
        <v>1</v>
      </c>
    </row>
    <row r="508" spans="1:12" ht="14.4" x14ac:dyDescent="0.3">
      <c r="A508" s="24">
        <v>26570002100016</v>
      </c>
      <c r="B508" s="18" t="s">
        <v>2010</v>
      </c>
      <c r="C508" s="19">
        <v>1</v>
      </c>
      <c r="D508" s="19">
        <v>1</v>
      </c>
      <c r="E508" s="19">
        <v>2580</v>
      </c>
      <c r="F508" s="19">
        <v>2569</v>
      </c>
      <c r="G508" s="20">
        <v>0.99573643410852708</v>
      </c>
      <c r="H508" s="18" t="s">
        <v>57</v>
      </c>
      <c r="I508" s="19">
        <v>1</v>
      </c>
      <c r="J508" s="19">
        <v>0</v>
      </c>
      <c r="K508">
        <v>526</v>
      </c>
      <c r="L508" s="21" t="str">
        <f t="shared" si="7"/>
        <v>1</v>
      </c>
    </row>
    <row r="509" spans="1:12" ht="14.4" x14ac:dyDescent="0.3">
      <c r="A509" s="24">
        <v>26570005400074</v>
      </c>
      <c r="B509" s="18" t="s">
        <v>2010</v>
      </c>
      <c r="C509" s="19">
        <v>1</v>
      </c>
      <c r="D509" s="19">
        <v>0</v>
      </c>
      <c r="E509" s="19">
        <v>4805</v>
      </c>
      <c r="F509" s="19">
        <v>1836</v>
      </c>
      <c r="G509" s="20">
        <v>0.38210197710718002</v>
      </c>
      <c r="H509" s="18" t="s">
        <v>57</v>
      </c>
      <c r="I509" s="19">
        <v>1</v>
      </c>
      <c r="J509" s="19">
        <v>1</v>
      </c>
      <c r="K509">
        <v>1588</v>
      </c>
      <c r="L509" s="21" t="str">
        <f t="shared" si="7"/>
        <v>1</v>
      </c>
    </row>
    <row r="510" spans="1:12" ht="14.4" x14ac:dyDescent="0.3">
      <c r="A510" s="24">
        <v>26570008800015</v>
      </c>
      <c r="B510" s="18" t="s">
        <v>2010</v>
      </c>
      <c r="C510" s="19">
        <v>1</v>
      </c>
      <c r="D510" s="19">
        <v>1</v>
      </c>
      <c r="E510" s="19">
        <v>1315</v>
      </c>
      <c r="F510" s="19">
        <v>1112</v>
      </c>
      <c r="G510" s="20">
        <v>0.84562737642585506</v>
      </c>
      <c r="H510" s="18" t="s">
        <v>65</v>
      </c>
      <c r="I510" s="19">
        <v>0</v>
      </c>
      <c r="J510" s="19">
        <v>0</v>
      </c>
      <c r="K510">
        <v>310</v>
      </c>
      <c r="L510" s="21" t="str">
        <f t="shared" si="7"/>
        <v>1</v>
      </c>
    </row>
    <row r="511" spans="1:12" ht="14.4" x14ac:dyDescent="0.3">
      <c r="A511" s="24">
        <v>26570009600018</v>
      </c>
      <c r="B511" s="18" t="s">
        <v>2010</v>
      </c>
      <c r="C511" s="19">
        <v>1</v>
      </c>
      <c r="D511" s="19">
        <v>0</v>
      </c>
      <c r="E511" s="19">
        <v>2707</v>
      </c>
      <c r="F511" s="19">
        <v>3</v>
      </c>
      <c r="G511" s="20">
        <v>1.1082379017362401E-3</v>
      </c>
      <c r="H511" s="18" t="s">
        <v>2011</v>
      </c>
      <c r="I511" s="19">
        <v>1</v>
      </c>
      <c r="J511" s="19">
        <v>0</v>
      </c>
      <c r="K511">
        <v>813</v>
      </c>
      <c r="L511" s="21" t="str">
        <f t="shared" si="7"/>
        <v>0</v>
      </c>
    </row>
    <row r="512" spans="1:12" ht="14.4" x14ac:dyDescent="0.3">
      <c r="A512" s="24">
        <v>26570015300017</v>
      </c>
      <c r="B512" s="18" t="s">
        <v>2010</v>
      </c>
      <c r="C512" s="19">
        <v>1</v>
      </c>
      <c r="D512" s="19">
        <v>1</v>
      </c>
      <c r="E512" s="19">
        <v>886</v>
      </c>
      <c r="F512" s="19">
        <v>886</v>
      </c>
      <c r="G512" s="20">
        <v>1</v>
      </c>
      <c r="H512" s="18" t="s">
        <v>65</v>
      </c>
      <c r="I512" s="19">
        <v>0</v>
      </c>
      <c r="J512" s="19">
        <v>0</v>
      </c>
      <c r="K512">
        <v>478</v>
      </c>
      <c r="L512" s="21" t="str">
        <f t="shared" si="7"/>
        <v>1</v>
      </c>
    </row>
    <row r="513" spans="1:12" ht="14.4" x14ac:dyDescent="0.3">
      <c r="A513" s="24">
        <v>26570016100010</v>
      </c>
      <c r="B513" s="18" t="s">
        <v>2010</v>
      </c>
      <c r="C513" s="19">
        <v>1</v>
      </c>
      <c r="D513" s="19">
        <v>0</v>
      </c>
      <c r="E513" s="19">
        <v>1994</v>
      </c>
      <c r="F513" s="19">
        <v>630</v>
      </c>
      <c r="G513" s="20">
        <v>0.31594784353059202</v>
      </c>
      <c r="H513" s="18" t="s">
        <v>57</v>
      </c>
      <c r="I513" s="19">
        <v>1</v>
      </c>
      <c r="J513" s="19">
        <v>0</v>
      </c>
      <c r="K513">
        <v>651</v>
      </c>
      <c r="L513" s="21" t="str">
        <f t="shared" si="7"/>
        <v>1</v>
      </c>
    </row>
    <row r="514" spans="1:12" ht="14.4" x14ac:dyDescent="0.3">
      <c r="A514" s="24">
        <v>26570017900012</v>
      </c>
      <c r="B514" s="18" t="s">
        <v>2010</v>
      </c>
      <c r="C514" s="19">
        <v>1</v>
      </c>
      <c r="D514" s="19">
        <v>0</v>
      </c>
      <c r="E514" s="19">
        <v>1213</v>
      </c>
      <c r="F514" s="19">
        <v>0</v>
      </c>
      <c r="G514" s="20">
        <v>0</v>
      </c>
      <c r="H514" s="18" t="s">
        <v>2011</v>
      </c>
      <c r="I514" s="19">
        <v>0</v>
      </c>
      <c r="J514" s="19">
        <v>0</v>
      </c>
      <c r="K514">
        <v>385</v>
      </c>
      <c r="L514" s="21" t="str">
        <f t="shared" ref="L514:L577" si="8">IF(G514&lt;0.01,"0","1")</f>
        <v>0</v>
      </c>
    </row>
    <row r="515" spans="1:12" ht="14.4" x14ac:dyDescent="0.3">
      <c r="A515" s="24">
        <v>26570280300510</v>
      </c>
      <c r="B515" s="18" t="s">
        <v>2010</v>
      </c>
      <c r="C515" s="19">
        <v>1</v>
      </c>
      <c r="D515" s="19">
        <v>0</v>
      </c>
      <c r="E515" s="19">
        <v>22442</v>
      </c>
      <c r="F515" s="19">
        <v>0</v>
      </c>
      <c r="G515" s="20">
        <v>0</v>
      </c>
      <c r="H515" s="18" t="s">
        <v>2011</v>
      </c>
      <c r="I515" s="19">
        <v>1</v>
      </c>
      <c r="J515" s="19">
        <v>1</v>
      </c>
      <c r="K515">
        <v>9686</v>
      </c>
      <c r="L515" s="21" t="str">
        <f t="shared" si="8"/>
        <v>0</v>
      </c>
    </row>
    <row r="516" spans="1:12" ht="14.4" x14ac:dyDescent="0.3">
      <c r="A516" s="24">
        <v>26570304100029</v>
      </c>
      <c r="B516" s="18" t="s">
        <v>2010</v>
      </c>
      <c r="C516" s="19">
        <v>1</v>
      </c>
      <c r="D516" s="19">
        <v>1</v>
      </c>
      <c r="E516" s="19">
        <v>1021</v>
      </c>
      <c r="F516" s="19">
        <v>1016</v>
      </c>
      <c r="G516" s="20">
        <v>0.99510284035259511</v>
      </c>
      <c r="H516" s="18" t="s">
        <v>65</v>
      </c>
      <c r="I516" s="19">
        <v>0</v>
      </c>
      <c r="J516" s="19">
        <v>0</v>
      </c>
      <c r="K516">
        <v>490</v>
      </c>
      <c r="L516" s="21" t="str">
        <f t="shared" si="8"/>
        <v>1</v>
      </c>
    </row>
    <row r="517" spans="1:12" ht="14.4" x14ac:dyDescent="0.3">
      <c r="A517" s="24">
        <v>26570313200018</v>
      </c>
      <c r="B517" s="18" t="s">
        <v>2010</v>
      </c>
      <c r="C517" s="19">
        <v>1</v>
      </c>
      <c r="D517" s="19">
        <v>1</v>
      </c>
      <c r="E517" s="19">
        <v>3860</v>
      </c>
      <c r="F517" s="19">
        <v>3736</v>
      </c>
      <c r="G517" s="20">
        <v>0.96787564766839407</v>
      </c>
      <c r="H517" s="18" t="s">
        <v>57</v>
      </c>
      <c r="I517" s="19">
        <v>1</v>
      </c>
      <c r="J517" s="19">
        <v>0</v>
      </c>
      <c r="K517">
        <v>1494</v>
      </c>
      <c r="L517" s="21" t="str">
        <f t="shared" si="8"/>
        <v>1</v>
      </c>
    </row>
    <row r="518" spans="1:12" ht="14.4" x14ac:dyDescent="0.3">
      <c r="A518" s="24">
        <v>26580003700011</v>
      </c>
      <c r="B518" s="18" t="s">
        <v>2010</v>
      </c>
      <c r="C518" s="19">
        <v>1</v>
      </c>
      <c r="D518" s="19">
        <v>0</v>
      </c>
      <c r="E518" s="19">
        <v>2152</v>
      </c>
      <c r="F518" s="19">
        <v>2083</v>
      </c>
      <c r="G518" s="20">
        <v>0.96793680297397811</v>
      </c>
      <c r="H518" s="18" t="s">
        <v>38</v>
      </c>
      <c r="I518" s="19">
        <v>1</v>
      </c>
      <c r="J518" s="19">
        <v>0</v>
      </c>
      <c r="K518">
        <v>1294</v>
      </c>
      <c r="L518" s="21" t="str">
        <f t="shared" si="8"/>
        <v>1</v>
      </c>
    </row>
    <row r="519" spans="1:12" ht="14.4" x14ac:dyDescent="0.3">
      <c r="A519" s="24">
        <v>26580004500014</v>
      </c>
      <c r="B519" s="18" t="s">
        <v>2010</v>
      </c>
      <c r="C519" s="19">
        <v>1</v>
      </c>
      <c r="D519" s="19">
        <v>0</v>
      </c>
      <c r="E519" s="19">
        <v>883</v>
      </c>
      <c r="F519" s="19">
        <v>881</v>
      </c>
      <c r="G519" s="20">
        <v>0.99773499433748603</v>
      </c>
      <c r="H519" s="18" t="s">
        <v>38</v>
      </c>
      <c r="I519" s="19">
        <v>0</v>
      </c>
      <c r="J519" s="19">
        <v>0</v>
      </c>
      <c r="K519">
        <v>698</v>
      </c>
      <c r="L519" s="21" t="str">
        <f t="shared" si="8"/>
        <v>1</v>
      </c>
    </row>
    <row r="520" spans="1:12" ht="14.4" x14ac:dyDescent="0.3">
      <c r="A520" s="24">
        <v>26580005200010</v>
      </c>
      <c r="B520" s="18" t="s">
        <v>2010</v>
      </c>
      <c r="C520" s="19">
        <v>1</v>
      </c>
      <c r="D520" s="19">
        <v>0</v>
      </c>
      <c r="E520" s="19">
        <v>1058</v>
      </c>
      <c r="F520" s="19">
        <v>990</v>
      </c>
      <c r="G520" s="20">
        <v>0.9357277882797731</v>
      </c>
      <c r="H520" s="18" t="s">
        <v>38</v>
      </c>
      <c r="I520" s="19">
        <v>0</v>
      </c>
      <c r="J520" s="19">
        <v>0</v>
      </c>
      <c r="K520">
        <v>463</v>
      </c>
      <c r="L520" s="21" t="str">
        <f t="shared" si="8"/>
        <v>1</v>
      </c>
    </row>
    <row r="521" spans="1:12" ht="14.4" x14ac:dyDescent="0.3">
      <c r="A521" s="24">
        <v>26580006000013</v>
      </c>
      <c r="B521" s="18" t="s">
        <v>2010</v>
      </c>
      <c r="C521" s="19">
        <v>1</v>
      </c>
      <c r="D521" s="19">
        <v>0</v>
      </c>
      <c r="E521" s="19">
        <v>837</v>
      </c>
      <c r="F521" s="19">
        <v>0</v>
      </c>
      <c r="G521" s="20">
        <v>0</v>
      </c>
      <c r="H521" s="18" t="s">
        <v>38</v>
      </c>
      <c r="I521" s="19">
        <v>0</v>
      </c>
      <c r="J521" s="19">
        <v>0</v>
      </c>
      <c r="K521">
        <v>614</v>
      </c>
      <c r="L521" s="21" t="str">
        <f t="shared" si="8"/>
        <v>0</v>
      </c>
    </row>
    <row r="522" spans="1:12" ht="14.4" x14ac:dyDescent="0.3">
      <c r="A522" s="24">
        <v>26580007800015</v>
      </c>
      <c r="B522" s="18" t="s">
        <v>2010</v>
      </c>
      <c r="C522" s="19">
        <v>1</v>
      </c>
      <c r="D522" s="19">
        <v>0</v>
      </c>
      <c r="E522" s="19">
        <v>1246</v>
      </c>
      <c r="F522" s="19">
        <v>631</v>
      </c>
      <c r="G522" s="20">
        <v>0.50642054574638806</v>
      </c>
      <c r="H522" s="18" t="s">
        <v>71</v>
      </c>
      <c r="I522" s="19">
        <v>1</v>
      </c>
      <c r="J522" s="19">
        <v>0</v>
      </c>
      <c r="K522">
        <v>651</v>
      </c>
      <c r="L522" s="21" t="str">
        <f t="shared" si="8"/>
        <v>1</v>
      </c>
    </row>
    <row r="523" spans="1:12" ht="14.4" x14ac:dyDescent="0.3">
      <c r="A523" s="24">
        <v>26580008600018</v>
      </c>
      <c r="B523" s="18" t="s">
        <v>2010</v>
      </c>
      <c r="C523" s="19">
        <v>1</v>
      </c>
      <c r="D523" s="19">
        <v>0</v>
      </c>
      <c r="E523" s="19">
        <v>3797</v>
      </c>
      <c r="F523" s="19">
        <v>0</v>
      </c>
      <c r="G523" s="20">
        <v>0</v>
      </c>
      <c r="H523" s="18" t="s">
        <v>2011</v>
      </c>
      <c r="I523" s="19">
        <v>1</v>
      </c>
      <c r="J523" s="19">
        <v>0</v>
      </c>
      <c r="K523">
        <v>1078</v>
      </c>
      <c r="L523" s="21" t="str">
        <f t="shared" si="8"/>
        <v>0</v>
      </c>
    </row>
    <row r="524" spans="1:12" ht="14.4" x14ac:dyDescent="0.3">
      <c r="A524" s="24">
        <v>26580011000016</v>
      </c>
      <c r="B524" s="18" t="s">
        <v>2010</v>
      </c>
      <c r="C524" s="19">
        <v>1</v>
      </c>
      <c r="D524" s="19">
        <v>0</v>
      </c>
      <c r="E524" s="19">
        <v>1198</v>
      </c>
      <c r="F524" s="19">
        <v>0</v>
      </c>
      <c r="G524" s="20">
        <v>0</v>
      </c>
      <c r="H524" s="18"/>
      <c r="I524" s="19">
        <v>0</v>
      </c>
      <c r="J524" s="19">
        <v>0</v>
      </c>
      <c r="K524">
        <v>325</v>
      </c>
      <c r="L524" s="21" t="str">
        <f t="shared" si="8"/>
        <v>0</v>
      </c>
    </row>
    <row r="525" spans="1:12" ht="14.4" x14ac:dyDescent="0.3">
      <c r="A525" s="24">
        <v>26580012800026</v>
      </c>
      <c r="B525" s="18" t="s">
        <v>2010</v>
      </c>
      <c r="C525" s="19">
        <v>1</v>
      </c>
      <c r="D525" s="19">
        <v>0</v>
      </c>
      <c r="E525" s="19">
        <v>338</v>
      </c>
      <c r="F525" s="19">
        <v>0</v>
      </c>
      <c r="G525" s="20">
        <v>0</v>
      </c>
      <c r="H525" s="18" t="s">
        <v>71</v>
      </c>
      <c r="I525" s="19">
        <v>0</v>
      </c>
      <c r="J525" s="19">
        <v>0</v>
      </c>
      <c r="K525">
        <v>77</v>
      </c>
      <c r="L525" s="21" t="str">
        <f t="shared" si="8"/>
        <v>0</v>
      </c>
    </row>
    <row r="526" spans="1:12" ht="14.4" x14ac:dyDescent="0.3">
      <c r="A526" s="24">
        <v>26580017700023</v>
      </c>
      <c r="B526" s="18" t="s">
        <v>2010</v>
      </c>
      <c r="C526" s="19">
        <v>1</v>
      </c>
      <c r="D526" s="19">
        <v>1</v>
      </c>
      <c r="E526" s="19">
        <v>467</v>
      </c>
      <c r="F526" s="19">
        <v>428</v>
      </c>
      <c r="G526" s="20">
        <v>0.91648822269807306</v>
      </c>
      <c r="H526" s="18" t="s">
        <v>57</v>
      </c>
      <c r="I526" s="19">
        <v>0</v>
      </c>
      <c r="J526" s="19">
        <v>0</v>
      </c>
      <c r="K526">
        <v>143</v>
      </c>
      <c r="L526" s="21" t="str">
        <f t="shared" si="8"/>
        <v>1</v>
      </c>
    </row>
    <row r="527" spans="1:12" ht="14.4" x14ac:dyDescent="0.3">
      <c r="A527" s="24">
        <v>26590671900017</v>
      </c>
      <c r="B527" s="18" t="s">
        <v>2010</v>
      </c>
      <c r="C527" s="19">
        <v>1</v>
      </c>
      <c r="D527" s="19">
        <v>0</v>
      </c>
      <c r="E527" s="19">
        <v>43049</v>
      </c>
      <c r="F527" s="19">
        <v>23123</v>
      </c>
      <c r="G527" s="20">
        <v>0.53713210527538402</v>
      </c>
      <c r="H527" s="18" t="s">
        <v>2011</v>
      </c>
      <c r="I527" s="19">
        <v>1</v>
      </c>
      <c r="J527" s="19">
        <v>1</v>
      </c>
      <c r="K527">
        <v>19293</v>
      </c>
      <c r="L527" s="21" t="str">
        <f t="shared" si="8"/>
        <v>1</v>
      </c>
    </row>
    <row r="528" spans="1:12" ht="14.4" x14ac:dyDescent="0.3">
      <c r="A528" s="24">
        <v>26590672700184</v>
      </c>
      <c r="B528" s="18" t="s">
        <v>2010</v>
      </c>
      <c r="C528" s="19">
        <v>1</v>
      </c>
      <c r="D528" s="19">
        <v>0</v>
      </c>
      <c r="E528" s="19">
        <v>10098</v>
      </c>
      <c r="F528" s="19">
        <v>0</v>
      </c>
      <c r="G528" s="20">
        <v>0</v>
      </c>
      <c r="H528" s="18" t="s">
        <v>50</v>
      </c>
      <c r="I528" s="19">
        <v>1</v>
      </c>
      <c r="J528" s="19">
        <v>0</v>
      </c>
      <c r="K528">
        <v>4083</v>
      </c>
      <c r="L528" s="21" t="str">
        <f t="shared" si="8"/>
        <v>0</v>
      </c>
    </row>
    <row r="529" spans="1:12" ht="14.4" x14ac:dyDescent="0.3">
      <c r="A529" s="24">
        <v>26590673500013</v>
      </c>
      <c r="B529" s="18" t="s">
        <v>2010</v>
      </c>
      <c r="C529" s="19">
        <v>1</v>
      </c>
      <c r="D529" s="19">
        <v>0</v>
      </c>
      <c r="E529" s="19">
        <v>17317</v>
      </c>
      <c r="F529" s="19">
        <v>8964</v>
      </c>
      <c r="G529" s="20">
        <v>0.51764162383784706</v>
      </c>
      <c r="H529" s="18" t="s">
        <v>2011</v>
      </c>
      <c r="I529" s="19">
        <v>1</v>
      </c>
      <c r="J529" s="19">
        <v>1</v>
      </c>
      <c r="K529">
        <v>7304</v>
      </c>
      <c r="L529" s="21" t="str">
        <f t="shared" si="8"/>
        <v>1</v>
      </c>
    </row>
    <row r="530" spans="1:12" ht="14.4" x14ac:dyDescent="0.3">
      <c r="A530" s="24">
        <v>26590674300017</v>
      </c>
      <c r="B530" s="18" t="s">
        <v>2010</v>
      </c>
      <c r="C530" s="19">
        <v>1</v>
      </c>
      <c r="D530" s="19">
        <v>0</v>
      </c>
      <c r="E530" s="19">
        <v>5534</v>
      </c>
      <c r="F530" s="19">
        <v>0</v>
      </c>
      <c r="G530" s="20">
        <v>0</v>
      </c>
      <c r="H530" s="18" t="s">
        <v>50</v>
      </c>
      <c r="I530" s="19">
        <v>1</v>
      </c>
      <c r="J530" s="19">
        <v>0</v>
      </c>
      <c r="K530">
        <v>2324</v>
      </c>
      <c r="L530" s="21" t="str">
        <f t="shared" si="8"/>
        <v>0</v>
      </c>
    </row>
    <row r="531" spans="1:12" ht="14.4" x14ac:dyDescent="0.3">
      <c r="A531" s="24">
        <v>26590675000012</v>
      </c>
      <c r="B531" s="18" t="s">
        <v>2010</v>
      </c>
      <c r="C531" s="19">
        <v>1</v>
      </c>
      <c r="D531" s="19">
        <v>0</v>
      </c>
      <c r="E531" s="19">
        <v>1700</v>
      </c>
      <c r="F531" s="19">
        <v>420</v>
      </c>
      <c r="G531" s="20">
        <v>0.24705882352941202</v>
      </c>
      <c r="H531" s="18" t="s">
        <v>50</v>
      </c>
      <c r="I531" s="19">
        <v>0</v>
      </c>
      <c r="J531" s="19">
        <v>0</v>
      </c>
      <c r="K531">
        <v>580</v>
      </c>
      <c r="L531" s="21" t="str">
        <f t="shared" si="8"/>
        <v>1</v>
      </c>
    </row>
    <row r="532" spans="1:12" ht="14.4" x14ac:dyDescent="0.3">
      <c r="A532" s="24">
        <v>26590676800014</v>
      </c>
      <c r="B532" s="18" t="s">
        <v>2010</v>
      </c>
      <c r="C532" s="19">
        <v>1</v>
      </c>
      <c r="D532" s="19">
        <v>0</v>
      </c>
      <c r="E532" s="19">
        <v>1603</v>
      </c>
      <c r="F532" s="19">
        <v>469</v>
      </c>
      <c r="G532" s="20">
        <v>0.29257641921397404</v>
      </c>
      <c r="H532" s="18" t="s">
        <v>50</v>
      </c>
      <c r="I532" s="19">
        <v>0</v>
      </c>
      <c r="J532" s="19">
        <v>0</v>
      </c>
      <c r="K532">
        <v>546</v>
      </c>
      <c r="L532" s="21" t="str">
        <f t="shared" si="8"/>
        <v>1</v>
      </c>
    </row>
    <row r="533" spans="1:12" ht="14.4" x14ac:dyDescent="0.3">
      <c r="A533" s="24">
        <v>26590678400011</v>
      </c>
      <c r="B533" s="18" t="s">
        <v>2010</v>
      </c>
      <c r="C533" s="19">
        <v>1</v>
      </c>
      <c r="D533" s="19">
        <v>0</v>
      </c>
      <c r="E533" s="19">
        <v>3936</v>
      </c>
      <c r="F533" s="19">
        <v>218</v>
      </c>
      <c r="G533" s="20">
        <v>5.53861788617886E-2</v>
      </c>
      <c r="H533" s="18" t="s">
        <v>50</v>
      </c>
      <c r="I533" s="19">
        <v>1</v>
      </c>
      <c r="J533" s="19">
        <v>0</v>
      </c>
      <c r="K533">
        <v>2200</v>
      </c>
      <c r="L533" s="21" t="str">
        <f t="shared" si="8"/>
        <v>1</v>
      </c>
    </row>
    <row r="534" spans="1:12" ht="14.4" x14ac:dyDescent="0.3">
      <c r="A534" s="24">
        <v>26590680000015</v>
      </c>
      <c r="B534" s="18" t="s">
        <v>2010</v>
      </c>
      <c r="C534" s="19">
        <v>1</v>
      </c>
      <c r="D534" s="19">
        <v>0</v>
      </c>
      <c r="E534" s="19">
        <v>887</v>
      </c>
      <c r="F534" s="19">
        <v>115</v>
      </c>
      <c r="G534" s="20">
        <v>0.12965050732807201</v>
      </c>
      <c r="H534" s="18" t="s">
        <v>71</v>
      </c>
      <c r="I534" s="19">
        <v>0</v>
      </c>
      <c r="J534" s="19">
        <v>0</v>
      </c>
      <c r="K534">
        <v>235</v>
      </c>
      <c r="L534" s="21" t="str">
        <f t="shared" si="8"/>
        <v>1</v>
      </c>
    </row>
    <row r="535" spans="1:12" ht="14.4" x14ac:dyDescent="0.3">
      <c r="A535" s="24">
        <v>26590681800017</v>
      </c>
      <c r="B535" s="18" t="s">
        <v>2010</v>
      </c>
      <c r="C535" s="19">
        <v>1</v>
      </c>
      <c r="D535" s="19">
        <v>1</v>
      </c>
      <c r="E535" s="19">
        <v>6125</v>
      </c>
      <c r="F535" s="19">
        <v>6121</v>
      </c>
      <c r="G535" s="20">
        <v>0.99934693877550995</v>
      </c>
      <c r="H535" s="18" t="s">
        <v>50</v>
      </c>
      <c r="I535" s="19">
        <v>1</v>
      </c>
      <c r="J535" s="19">
        <v>0</v>
      </c>
      <c r="K535">
        <v>2752</v>
      </c>
      <c r="L535" s="21" t="str">
        <f t="shared" si="8"/>
        <v>1</v>
      </c>
    </row>
    <row r="536" spans="1:12" ht="14.4" x14ac:dyDescent="0.3">
      <c r="A536" s="24">
        <v>26590682600010</v>
      </c>
      <c r="B536" s="18" t="s">
        <v>2010</v>
      </c>
      <c r="C536" s="19">
        <v>1</v>
      </c>
      <c r="D536" s="19">
        <v>1</v>
      </c>
      <c r="E536" s="19">
        <v>9044</v>
      </c>
      <c r="F536" s="19">
        <v>8303</v>
      </c>
      <c r="G536" s="20">
        <v>0.91806722689075604</v>
      </c>
      <c r="H536" s="18" t="s">
        <v>50</v>
      </c>
      <c r="I536" s="19">
        <v>1</v>
      </c>
      <c r="J536" s="19">
        <v>1</v>
      </c>
      <c r="K536">
        <v>3619</v>
      </c>
      <c r="L536" s="21" t="str">
        <f t="shared" si="8"/>
        <v>1</v>
      </c>
    </row>
    <row r="537" spans="1:12" ht="14.4" x14ac:dyDescent="0.3">
      <c r="A537" s="24">
        <v>26590683400014</v>
      </c>
      <c r="B537" s="18" t="s">
        <v>2010</v>
      </c>
      <c r="C537" s="19">
        <v>1</v>
      </c>
      <c r="D537" s="19">
        <v>0</v>
      </c>
      <c r="E537" s="19">
        <v>9365</v>
      </c>
      <c r="F537" s="19">
        <v>0</v>
      </c>
      <c r="G537" s="20">
        <v>0</v>
      </c>
      <c r="H537" s="18"/>
      <c r="I537" s="19">
        <v>1</v>
      </c>
      <c r="J537" s="19">
        <v>1</v>
      </c>
      <c r="K537">
        <v>4295</v>
      </c>
      <c r="L537" s="21" t="str">
        <f t="shared" si="8"/>
        <v>0</v>
      </c>
    </row>
    <row r="538" spans="1:12" ht="14.4" x14ac:dyDescent="0.3">
      <c r="A538" s="24">
        <v>26590684200017</v>
      </c>
      <c r="B538" s="18" t="s">
        <v>2010</v>
      </c>
      <c r="C538" s="19">
        <v>1</v>
      </c>
      <c r="D538" s="19">
        <v>0</v>
      </c>
      <c r="E538" s="19">
        <v>1421</v>
      </c>
      <c r="F538" s="19">
        <v>361</v>
      </c>
      <c r="G538" s="20">
        <v>0.25404644616467303</v>
      </c>
      <c r="H538" s="18" t="s">
        <v>50</v>
      </c>
      <c r="I538" s="19">
        <v>1</v>
      </c>
      <c r="J538" s="19">
        <v>0</v>
      </c>
      <c r="K538">
        <v>487</v>
      </c>
      <c r="L538" s="21" t="str">
        <f t="shared" si="8"/>
        <v>1</v>
      </c>
    </row>
    <row r="539" spans="1:12" ht="14.4" x14ac:dyDescent="0.3">
      <c r="A539" s="24">
        <v>26590685900011</v>
      </c>
      <c r="B539" s="18" t="s">
        <v>2010</v>
      </c>
      <c r="C539" s="19">
        <v>1</v>
      </c>
      <c r="D539" s="19">
        <v>1</v>
      </c>
      <c r="E539" s="19">
        <v>2877</v>
      </c>
      <c r="F539" s="19">
        <v>119</v>
      </c>
      <c r="G539" s="20">
        <v>4.1362530413625302E-2</v>
      </c>
      <c r="H539" s="18" t="s">
        <v>57</v>
      </c>
      <c r="I539" s="19">
        <v>1</v>
      </c>
      <c r="J539" s="19">
        <v>0</v>
      </c>
      <c r="K539">
        <v>1050</v>
      </c>
      <c r="L539" s="21" t="str">
        <f t="shared" si="8"/>
        <v>1</v>
      </c>
    </row>
    <row r="540" spans="1:12" ht="14.4" x14ac:dyDescent="0.3">
      <c r="A540" s="24">
        <v>26590688300011</v>
      </c>
      <c r="B540" s="18" t="s">
        <v>2010</v>
      </c>
      <c r="C540" s="19">
        <v>1</v>
      </c>
      <c r="D540" s="19">
        <v>0</v>
      </c>
      <c r="E540" s="19">
        <v>1101</v>
      </c>
      <c r="F540" s="19">
        <v>412</v>
      </c>
      <c r="G540" s="20">
        <v>0.37420526793823805</v>
      </c>
      <c r="H540" s="18" t="s">
        <v>50</v>
      </c>
      <c r="I540" s="19">
        <v>0</v>
      </c>
      <c r="J540" s="19">
        <v>0</v>
      </c>
      <c r="K540">
        <v>411</v>
      </c>
      <c r="L540" s="21" t="str">
        <f t="shared" si="8"/>
        <v>1</v>
      </c>
    </row>
    <row r="541" spans="1:12" ht="14.4" x14ac:dyDescent="0.3">
      <c r="A541" s="24">
        <v>26590689100014</v>
      </c>
      <c r="B541" s="18" t="s">
        <v>2010</v>
      </c>
      <c r="C541" s="19">
        <v>1</v>
      </c>
      <c r="D541" s="19">
        <v>1</v>
      </c>
      <c r="E541" s="19">
        <v>3550</v>
      </c>
      <c r="F541" s="19">
        <v>563</v>
      </c>
      <c r="G541" s="20">
        <v>0.15859154929577501</v>
      </c>
      <c r="H541" s="18" t="s">
        <v>50</v>
      </c>
      <c r="I541" s="19">
        <v>1</v>
      </c>
      <c r="J541" s="19">
        <v>0</v>
      </c>
      <c r="K541">
        <v>1191</v>
      </c>
      <c r="L541" s="21" t="str">
        <f t="shared" si="8"/>
        <v>1</v>
      </c>
    </row>
    <row r="542" spans="1:12" ht="14.4" x14ac:dyDescent="0.3">
      <c r="A542" s="24">
        <v>26590690900048</v>
      </c>
      <c r="B542" s="18" t="s">
        <v>2010</v>
      </c>
      <c r="C542" s="19">
        <v>1</v>
      </c>
      <c r="D542" s="19">
        <v>0</v>
      </c>
      <c r="E542" s="19">
        <v>678</v>
      </c>
      <c r="F542" s="19">
        <v>260</v>
      </c>
      <c r="G542" s="20">
        <v>0.38348082595870203</v>
      </c>
      <c r="H542" s="18" t="s">
        <v>50</v>
      </c>
      <c r="I542" s="19">
        <v>0</v>
      </c>
      <c r="J542" s="19">
        <v>0</v>
      </c>
      <c r="K542">
        <v>388</v>
      </c>
      <c r="L542" s="21" t="str">
        <f t="shared" si="8"/>
        <v>1</v>
      </c>
    </row>
    <row r="543" spans="1:12" ht="14.4" x14ac:dyDescent="0.3">
      <c r="A543" s="24">
        <v>26590691700017</v>
      </c>
      <c r="B543" s="18" t="s">
        <v>2010</v>
      </c>
      <c r="C543" s="19">
        <v>1</v>
      </c>
      <c r="D543" s="19">
        <v>0</v>
      </c>
      <c r="E543" s="19">
        <v>1362</v>
      </c>
      <c r="F543" s="19">
        <v>455</v>
      </c>
      <c r="G543" s="20">
        <v>0.33406754772393504</v>
      </c>
      <c r="H543" s="18" t="s">
        <v>50</v>
      </c>
      <c r="I543" s="19">
        <v>0</v>
      </c>
      <c r="J543" s="19">
        <v>0</v>
      </c>
      <c r="K543">
        <v>446</v>
      </c>
      <c r="L543" s="21" t="str">
        <f t="shared" si="8"/>
        <v>1</v>
      </c>
    </row>
    <row r="544" spans="1:12" ht="14.4" x14ac:dyDescent="0.3">
      <c r="A544" s="24">
        <v>26590692500010</v>
      </c>
      <c r="B544" s="18" t="s">
        <v>2010</v>
      </c>
      <c r="C544" s="19">
        <v>1</v>
      </c>
      <c r="D544" s="19">
        <v>0</v>
      </c>
      <c r="E544" s="19">
        <v>1153</v>
      </c>
      <c r="F544" s="19">
        <v>510</v>
      </c>
      <c r="G544" s="20">
        <v>0.44232437120555101</v>
      </c>
      <c r="H544" s="18" t="s">
        <v>65</v>
      </c>
      <c r="I544" s="19">
        <v>1</v>
      </c>
      <c r="J544" s="19">
        <v>0</v>
      </c>
      <c r="K544">
        <v>561</v>
      </c>
      <c r="L544" s="21" t="str">
        <f t="shared" si="8"/>
        <v>1</v>
      </c>
    </row>
    <row r="545" spans="1:12" ht="14.4" x14ac:dyDescent="0.3">
      <c r="A545" s="24">
        <v>26590693300121</v>
      </c>
      <c r="B545" s="18" t="s">
        <v>2010</v>
      </c>
      <c r="C545" s="19">
        <v>1</v>
      </c>
      <c r="D545" s="19">
        <v>1</v>
      </c>
      <c r="E545" s="19">
        <v>2667</v>
      </c>
      <c r="F545" s="19">
        <v>495</v>
      </c>
      <c r="G545" s="20">
        <v>0.18560179977502803</v>
      </c>
      <c r="H545" s="18" t="s">
        <v>50</v>
      </c>
      <c r="I545" s="19">
        <v>1</v>
      </c>
      <c r="J545" s="19">
        <v>0</v>
      </c>
      <c r="K545">
        <v>975</v>
      </c>
      <c r="L545" s="21" t="str">
        <f t="shared" si="8"/>
        <v>1</v>
      </c>
    </row>
    <row r="546" spans="1:12" ht="14.4" x14ac:dyDescent="0.3">
      <c r="A546" s="24">
        <v>26590695800011</v>
      </c>
      <c r="B546" s="18" t="s">
        <v>2010</v>
      </c>
      <c r="C546" s="19">
        <v>1</v>
      </c>
      <c r="D546" s="19">
        <v>1</v>
      </c>
      <c r="E546" s="19">
        <v>4795</v>
      </c>
      <c r="F546" s="19">
        <v>4765</v>
      </c>
      <c r="G546" s="20">
        <v>0.99374348279457803</v>
      </c>
      <c r="H546" s="18" t="s">
        <v>50</v>
      </c>
      <c r="I546" s="19">
        <v>1</v>
      </c>
      <c r="J546" s="19">
        <v>0</v>
      </c>
      <c r="K546">
        <v>1784</v>
      </c>
      <c r="L546" s="21" t="str">
        <f t="shared" si="8"/>
        <v>1</v>
      </c>
    </row>
    <row r="547" spans="1:12" ht="14.4" x14ac:dyDescent="0.3">
      <c r="A547" s="24">
        <v>26590697400018</v>
      </c>
      <c r="B547" s="18" t="s">
        <v>2010</v>
      </c>
      <c r="C547" s="19">
        <v>1</v>
      </c>
      <c r="D547" s="19">
        <v>1</v>
      </c>
      <c r="E547" s="19">
        <v>1555</v>
      </c>
      <c r="F547" s="19">
        <v>1380</v>
      </c>
      <c r="G547" s="20">
        <v>0.88745980707395511</v>
      </c>
      <c r="H547" s="18" t="s">
        <v>57</v>
      </c>
      <c r="I547" s="19">
        <v>1</v>
      </c>
      <c r="J547" s="19">
        <v>0</v>
      </c>
      <c r="K547">
        <v>821</v>
      </c>
      <c r="L547" s="21" t="str">
        <f t="shared" si="8"/>
        <v>1</v>
      </c>
    </row>
    <row r="548" spans="1:12" ht="14.4" x14ac:dyDescent="0.3">
      <c r="A548" s="24">
        <v>26590698200011</v>
      </c>
      <c r="B548" s="18" t="s">
        <v>2010</v>
      </c>
      <c r="C548" s="19">
        <v>1</v>
      </c>
      <c r="D548" s="19">
        <v>1</v>
      </c>
      <c r="E548" s="19">
        <v>6657</v>
      </c>
      <c r="F548" s="19">
        <v>1341</v>
      </c>
      <c r="G548" s="20">
        <v>0.20144209103199601</v>
      </c>
      <c r="H548" s="18" t="s">
        <v>50</v>
      </c>
      <c r="I548" s="19">
        <v>1</v>
      </c>
      <c r="J548" s="19">
        <v>0</v>
      </c>
      <c r="K548">
        <v>2059</v>
      </c>
      <c r="L548" s="21" t="str">
        <f t="shared" si="8"/>
        <v>1</v>
      </c>
    </row>
    <row r="549" spans="1:12" ht="14.4" x14ac:dyDescent="0.3">
      <c r="A549" s="24">
        <v>26590699000014</v>
      </c>
      <c r="B549" s="18" t="s">
        <v>2010</v>
      </c>
      <c r="C549" s="19">
        <v>1</v>
      </c>
      <c r="D549" s="19">
        <v>1</v>
      </c>
      <c r="E549" s="19">
        <v>1158</v>
      </c>
      <c r="F549" s="19">
        <v>1158</v>
      </c>
      <c r="G549" s="20">
        <v>1</v>
      </c>
      <c r="H549" s="18" t="s">
        <v>65</v>
      </c>
      <c r="I549" s="19">
        <v>1</v>
      </c>
      <c r="J549" s="19">
        <v>0</v>
      </c>
      <c r="K549">
        <v>570</v>
      </c>
      <c r="L549" s="21" t="str">
        <f t="shared" si="8"/>
        <v>1</v>
      </c>
    </row>
    <row r="550" spans="1:12" ht="14.4" x14ac:dyDescent="0.3">
      <c r="A550" s="24">
        <v>26590700600125</v>
      </c>
      <c r="B550" s="18" t="s">
        <v>2010</v>
      </c>
      <c r="C550" s="19">
        <v>1</v>
      </c>
      <c r="D550" s="19">
        <v>1</v>
      </c>
      <c r="E550" s="19">
        <v>7013</v>
      </c>
      <c r="F550" s="19">
        <v>770</v>
      </c>
      <c r="G550" s="20">
        <v>0.109796092970198</v>
      </c>
      <c r="H550" s="18" t="s">
        <v>50</v>
      </c>
      <c r="I550" s="19">
        <v>1</v>
      </c>
      <c r="J550" s="19">
        <v>0</v>
      </c>
      <c r="K550">
        <v>2762</v>
      </c>
      <c r="L550" s="21" t="str">
        <f t="shared" si="8"/>
        <v>1</v>
      </c>
    </row>
    <row r="551" spans="1:12" ht="14.4" x14ac:dyDescent="0.3">
      <c r="A551" s="24">
        <v>26590701400012</v>
      </c>
      <c r="B551" s="18" t="s">
        <v>2010</v>
      </c>
      <c r="C551" s="19">
        <v>1</v>
      </c>
      <c r="D551" s="19">
        <v>0</v>
      </c>
      <c r="E551" s="19">
        <v>2190</v>
      </c>
      <c r="F551" s="19">
        <v>253</v>
      </c>
      <c r="G551" s="20">
        <v>0.115525114155251</v>
      </c>
      <c r="H551" s="18" t="s">
        <v>71</v>
      </c>
      <c r="I551" s="19">
        <v>1</v>
      </c>
      <c r="J551" s="19">
        <v>0</v>
      </c>
      <c r="K551">
        <v>647</v>
      </c>
      <c r="L551" s="21" t="str">
        <f t="shared" si="8"/>
        <v>1</v>
      </c>
    </row>
    <row r="552" spans="1:12" ht="14.4" x14ac:dyDescent="0.3">
      <c r="A552" s="24">
        <v>26590702200015</v>
      </c>
      <c r="B552" s="18" t="s">
        <v>2010</v>
      </c>
      <c r="C552" s="19">
        <v>1</v>
      </c>
      <c r="D552" s="19">
        <v>0</v>
      </c>
      <c r="E552" s="19">
        <v>2905</v>
      </c>
      <c r="F552" s="19">
        <v>2885</v>
      </c>
      <c r="G552" s="20">
        <v>0.99311531841652312</v>
      </c>
      <c r="H552" s="18" t="s">
        <v>65</v>
      </c>
      <c r="I552" s="19">
        <v>1</v>
      </c>
      <c r="J552" s="19">
        <v>0</v>
      </c>
      <c r="K552">
        <v>868</v>
      </c>
      <c r="L552" s="21" t="str">
        <f t="shared" si="8"/>
        <v>1</v>
      </c>
    </row>
    <row r="553" spans="1:12" ht="14.4" x14ac:dyDescent="0.3">
      <c r="A553" s="24">
        <v>26590705500015</v>
      </c>
      <c r="B553" s="18" t="s">
        <v>2010</v>
      </c>
      <c r="C553" s="19">
        <v>1</v>
      </c>
      <c r="D553" s="19">
        <v>1</v>
      </c>
      <c r="E553" s="19">
        <v>2720</v>
      </c>
      <c r="F553" s="19">
        <v>2421</v>
      </c>
      <c r="G553" s="20">
        <v>0.8900735294117651</v>
      </c>
      <c r="H553" s="18" t="s">
        <v>65</v>
      </c>
      <c r="I553" s="19">
        <v>1</v>
      </c>
      <c r="J553" s="19">
        <v>0</v>
      </c>
      <c r="K553">
        <v>549</v>
      </c>
      <c r="L553" s="21" t="str">
        <f t="shared" si="8"/>
        <v>1</v>
      </c>
    </row>
    <row r="554" spans="1:12" ht="14.4" x14ac:dyDescent="0.3">
      <c r="A554" s="24">
        <v>26590706300019</v>
      </c>
      <c r="B554" s="18" t="s">
        <v>2010</v>
      </c>
      <c r="C554" s="19">
        <v>1</v>
      </c>
      <c r="D554" s="19">
        <v>0</v>
      </c>
      <c r="E554" s="19">
        <v>4985</v>
      </c>
      <c r="F554" s="19">
        <v>1939</v>
      </c>
      <c r="G554" s="20">
        <v>0.38896690070210604</v>
      </c>
      <c r="H554" s="18" t="s">
        <v>2011</v>
      </c>
      <c r="I554" s="19">
        <v>1</v>
      </c>
      <c r="J554" s="19">
        <v>1</v>
      </c>
      <c r="K554">
        <v>1422</v>
      </c>
      <c r="L554" s="21" t="str">
        <f t="shared" si="8"/>
        <v>1</v>
      </c>
    </row>
    <row r="555" spans="1:12" ht="14.4" x14ac:dyDescent="0.3">
      <c r="A555" s="24">
        <v>26590707100012</v>
      </c>
      <c r="B555" s="18" t="s">
        <v>2010</v>
      </c>
      <c r="C555" s="19">
        <v>1</v>
      </c>
      <c r="D555" s="19">
        <v>0</v>
      </c>
      <c r="E555" s="19">
        <v>3198</v>
      </c>
      <c r="F555" s="19">
        <v>185</v>
      </c>
      <c r="G555" s="20">
        <v>5.7848655409631002E-2</v>
      </c>
      <c r="H555" s="18" t="s">
        <v>50</v>
      </c>
      <c r="I555" s="19">
        <v>1</v>
      </c>
      <c r="J555" s="19">
        <v>0</v>
      </c>
      <c r="K555">
        <v>1263</v>
      </c>
      <c r="L555" s="21" t="str">
        <f t="shared" si="8"/>
        <v>1</v>
      </c>
    </row>
    <row r="556" spans="1:12" ht="14.4" x14ac:dyDescent="0.3">
      <c r="A556" s="24">
        <v>26590870700010</v>
      </c>
      <c r="B556" s="18" t="s">
        <v>2010</v>
      </c>
      <c r="C556" s="19">
        <v>1</v>
      </c>
      <c r="D556" s="19">
        <v>1</v>
      </c>
      <c r="E556" s="19">
        <v>2871</v>
      </c>
      <c r="F556" s="19">
        <v>2223</v>
      </c>
      <c r="G556" s="20">
        <v>0.77429467084639503</v>
      </c>
      <c r="H556" s="18" t="s">
        <v>2011</v>
      </c>
      <c r="I556" s="19">
        <v>1</v>
      </c>
      <c r="J556" s="19">
        <v>0</v>
      </c>
      <c r="K556">
        <v>617</v>
      </c>
      <c r="L556" s="21" t="str">
        <f t="shared" si="8"/>
        <v>1</v>
      </c>
    </row>
    <row r="557" spans="1:12" ht="14.4" x14ac:dyDescent="0.3">
      <c r="A557" s="24">
        <v>26600023100016</v>
      </c>
      <c r="B557" s="18" t="s">
        <v>2010</v>
      </c>
      <c r="C557" s="19">
        <v>1</v>
      </c>
      <c r="D557" s="19">
        <v>1</v>
      </c>
      <c r="E557" s="19">
        <v>605</v>
      </c>
      <c r="F557" s="19">
        <v>604</v>
      </c>
      <c r="G557" s="20">
        <v>0.99834710743801702</v>
      </c>
      <c r="H557" s="18" t="s">
        <v>65</v>
      </c>
      <c r="I557" s="19">
        <v>0</v>
      </c>
      <c r="J557" s="19">
        <v>0</v>
      </c>
      <c r="K557">
        <v>278</v>
      </c>
      <c r="L557" s="21" t="str">
        <f t="shared" si="8"/>
        <v>1</v>
      </c>
    </row>
    <row r="558" spans="1:12" ht="14.4" x14ac:dyDescent="0.3">
      <c r="A558" s="24">
        <v>26600024900018</v>
      </c>
      <c r="B558" s="18" t="s">
        <v>2010</v>
      </c>
      <c r="C558" s="19">
        <v>1</v>
      </c>
      <c r="D558" s="19">
        <v>1</v>
      </c>
      <c r="E558" s="19">
        <v>1814</v>
      </c>
      <c r="F558" s="19">
        <v>712</v>
      </c>
      <c r="G558" s="20">
        <v>0.39250275633958104</v>
      </c>
      <c r="H558" s="18" t="s">
        <v>50</v>
      </c>
      <c r="I558" s="19">
        <v>0</v>
      </c>
      <c r="J558" s="19">
        <v>0</v>
      </c>
      <c r="K558">
        <v>440</v>
      </c>
      <c r="L558" s="21" t="str">
        <f t="shared" si="8"/>
        <v>1</v>
      </c>
    </row>
    <row r="559" spans="1:12" ht="14.4" x14ac:dyDescent="0.3">
      <c r="A559" s="24">
        <v>26600026400017</v>
      </c>
      <c r="B559" s="18" t="s">
        <v>2010</v>
      </c>
      <c r="C559" s="19">
        <v>1</v>
      </c>
      <c r="D559" s="19">
        <v>0</v>
      </c>
      <c r="E559" s="19">
        <v>1224</v>
      </c>
      <c r="F559" s="19">
        <v>289</v>
      </c>
      <c r="G559" s="20">
        <v>0.23611111111111102</v>
      </c>
      <c r="H559" s="18" t="s">
        <v>65</v>
      </c>
      <c r="I559" s="19">
        <v>0</v>
      </c>
      <c r="J559" s="19">
        <v>0</v>
      </c>
      <c r="K559">
        <v>352</v>
      </c>
      <c r="L559" s="21" t="str">
        <f t="shared" si="8"/>
        <v>1</v>
      </c>
    </row>
    <row r="560" spans="1:12" ht="14.4" x14ac:dyDescent="0.3">
      <c r="A560" s="24">
        <v>26600697200183</v>
      </c>
      <c r="B560" s="18" t="s">
        <v>2010</v>
      </c>
      <c r="C560" s="19">
        <v>1</v>
      </c>
      <c r="D560" s="19">
        <v>1</v>
      </c>
      <c r="E560" s="19">
        <v>9066</v>
      </c>
      <c r="F560" s="19">
        <v>3809</v>
      </c>
      <c r="G560" s="20">
        <v>0.42014118685197405</v>
      </c>
      <c r="H560" s="18" t="s">
        <v>50</v>
      </c>
      <c r="I560" s="19">
        <v>1</v>
      </c>
      <c r="J560" s="19">
        <v>1</v>
      </c>
      <c r="K560">
        <v>3401</v>
      </c>
      <c r="L560" s="21" t="str">
        <f t="shared" si="8"/>
        <v>1</v>
      </c>
    </row>
    <row r="561" spans="1:12" ht="14.4" x14ac:dyDescent="0.3">
      <c r="A561" s="24">
        <v>26600698000012</v>
      </c>
      <c r="B561" s="18" t="s">
        <v>2010</v>
      </c>
      <c r="C561" s="19">
        <v>1</v>
      </c>
      <c r="D561" s="19">
        <v>0</v>
      </c>
      <c r="E561" s="19">
        <v>789</v>
      </c>
      <c r="F561" s="19">
        <v>25</v>
      </c>
      <c r="G561" s="20">
        <v>3.1685678073510797E-2</v>
      </c>
      <c r="H561" s="18" t="s">
        <v>57</v>
      </c>
      <c r="I561" s="19">
        <v>0</v>
      </c>
      <c r="J561" s="19">
        <v>0</v>
      </c>
      <c r="K561">
        <v>233</v>
      </c>
      <c r="L561" s="21" t="str">
        <f t="shared" si="8"/>
        <v>1</v>
      </c>
    </row>
    <row r="562" spans="1:12" ht="14.4" x14ac:dyDescent="0.3">
      <c r="A562" s="24">
        <v>26600701200013</v>
      </c>
      <c r="B562" s="18" t="s">
        <v>2010</v>
      </c>
      <c r="C562" s="19">
        <v>1</v>
      </c>
      <c r="D562" s="19">
        <v>0</v>
      </c>
      <c r="E562" s="19">
        <v>1</v>
      </c>
      <c r="F562" s="19">
        <v>1</v>
      </c>
      <c r="G562" s="20">
        <v>1</v>
      </c>
      <c r="H562" s="18" t="s">
        <v>65</v>
      </c>
      <c r="I562" s="19">
        <v>0</v>
      </c>
      <c r="J562" s="19">
        <v>0</v>
      </c>
      <c r="K562">
        <v>21</v>
      </c>
      <c r="L562" s="21" t="str">
        <f t="shared" si="8"/>
        <v>1</v>
      </c>
    </row>
    <row r="563" spans="1:12" ht="14.4" x14ac:dyDescent="0.3">
      <c r="A563" s="24">
        <v>26600703800018</v>
      </c>
      <c r="B563" s="18" t="s">
        <v>2010</v>
      </c>
      <c r="C563" s="19">
        <v>1</v>
      </c>
      <c r="D563" s="19">
        <v>0</v>
      </c>
      <c r="E563" s="19">
        <v>769</v>
      </c>
      <c r="F563" s="19">
        <v>60</v>
      </c>
      <c r="G563" s="20">
        <v>7.8023407022106597E-2</v>
      </c>
      <c r="H563" s="18" t="s">
        <v>65</v>
      </c>
      <c r="I563" s="19">
        <v>0</v>
      </c>
      <c r="J563" s="19">
        <v>0</v>
      </c>
      <c r="K563">
        <v>271</v>
      </c>
      <c r="L563" s="21" t="str">
        <f t="shared" si="8"/>
        <v>1</v>
      </c>
    </row>
    <row r="564" spans="1:12" ht="14.4" x14ac:dyDescent="0.3">
      <c r="A564" s="24">
        <v>26600708700015</v>
      </c>
      <c r="B564" s="18" t="s">
        <v>2010</v>
      </c>
      <c r="C564" s="19">
        <v>1</v>
      </c>
      <c r="D564" s="19">
        <v>0</v>
      </c>
      <c r="E564" s="19">
        <v>3439</v>
      </c>
      <c r="F564" s="19">
        <v>169</v>
      </c>
      <c r="G564" s="20">
        <v>4.91421924978191E-2</v>
      </c>
      <c r="H564" s="18" t="s">
        <v>50</v>
      </c>
      <c r="I564" s="19">
        <v>1</v>
      </c>
      <c r="J564" s="19">
        <v>0</v>
      </c>
      <c r="K564">
        <v>908</v>
      </c>
      <c r="L564" s="21" t="str">
        <f t="shared" si="8"/>
        <v>1</v>
      </c>
    </row>
    <row r="565" spans="1:12" ht="14.4" x14ac:dyDescent="0.3">
      <c r="A565" s="24">
        <v>26600711100013</v>
      </c>
      <c r="B565" s="18" t="s">
        <v>2010</v>
      </c>
      <c r="C565" s="19">
        <v>1</v>
      </c>
      <c r="D565" s="19">
        <v>1</v>
      </c>
      <c r="E565" s="19">
        <v>5198</v>
      </c>
      <c r="F565" s="19">
        <v>4965</v>
      </c>
      <c r="G565" s="20">
        <v>0.95517506733359003</v>
      </c>
      <c r="H565" s="18" t="s">
        <v>50</v>
      </c>
      <c r="I565" s="19">
        <v>1</v>
      </c>
      <c r="J565" s="19">
        <v>0</v>
      </c>
      <c r="K565">
        <v>1152</v>
      </c>
      <c r="L565" s="21" t="str">
        <f t="shared" si="8"/>
        <v>1</v>
      </c>
    </row>
    <row r="566" spans="1:12" ht="14.4" x14ac:dyDescent="0.3">
      <c r="A566" s="24">
        <v>26610048600015</v>
      </c>
      <c r="B566" s="18" t="s">
        <v>2010</v>
      </c>
      <c r="C566" s="19">
        <v>1</v>
      </c>
      <c r="D566" s="19">
        <v>1</v>
      </c>
      <c r="E566" s="19">
        <v>2229</v>
      </c>
      <c r="F566" s="19">
        <v>2039</v>
      </c>
      <c r="G566" s="20">
        <v>0.91475998205473308</v>
      </c>
      <c r="H566" s="18" t="s">
        <v>57</v>
      </c>
      <c r="I566" s="19">
        <v>1</v>
      </c>
      <c r="J566" s="19">
        <v>0</v>
      </c>
      <c r="K566">
        <v>1106</v>
      </c>
      <c r="L566" s="21" t="str">
        <f t="shared" si="8"/>
        <v>1</v>
      </c>
    </row>
    <row r="567" spans="1:12" ht="14.4" x14ac:dyDescent="0.3">
      <c r="A567" s="24">
        <v>26610050200019</v>
      </c>
      <c r="B567" s="18" t="s">
        <v>2010</v>
      </c>
      <c r="C567" s="19">
        <v>1</v>
      </c>
      <c r="D567" s="19">
        <v>1</v>
      </c>
      <c r="E567" s="19">
        <v>4037</v>
      </c>
      <c r="F567" s="19">
        <v>2145</v>
      </c>
      <c r="G567" s="20">
        <v>0.53133514986375996</v>
      </c>
      <c r="H567" s="18" t="s">
        <v>57</v>
      </c>
      <c r="I567" s="19">
        <v>1</v>
      </c>
      <c r="J567" s="19">
        <v>0</v>
      </c>
      <c r="K567">
        <v>1746</v>
      </c>
      <c r="L567" s="21" t="str">
        <f t="shared" si="8"/>
        <v>1</v>
      </c>
    </row>
    <row r="568" spans="1:12" ht="14.4" x14ac:dyDescent="0.3">
      <c r="A568" s="24">
        <v>26610053600017</v>
      </c>
      <c r="B568" s="18" t="s">
        <v>2010</v>
      </c>
      <c r="C568" s="19">
        <v>1</v>
      </c>
      <c r="D568" s="19">
        <v>1</v>
      </c>
      <c r="E568" s="19">
        <v>2350</v>
      </c>
      <c r="F568" s="19">
        <v>2105</v>
      </c>
      <c r="G568" s="20">
        <v>0.89574468085106407</v>
      </c>
      <c r="H568" s="18" t="s">
        <v>57</v>
      </c>
      <c r="I568" s="19">
        <v>1</v>
      </c>
      <c r="J568" s="19">
        <v>0</v>
      </c>
      <c r="K568">
        <v>950</v>
      </c>
      <c r="L568" s="21" t="str">
        <f t="shared" si="8"/>
        <v>1</v>
      </c>
    </row>
    <row r="569" spans="1:12" ht="14.4" x14ac:dyDescent="0.3">
      <c r="A569" s="24">
        <v>26610054400011</v>
      </c>
      <c r="B569" s="18" t="s">
        <v>2010</v>
      </c>
      <c r="C569" s="19">
        <v>1</v>
      </c>
      <c r="D569" s="19">
        <v>1</v>
      </c>
      <c r="E569" s="19">
        <v>737</v>
      </c>
      <c r="F569" s="19">
        <v>700</v>
      </c>
      <c r="G569" s="20">
        <v>0.94979647218453211</v>
      </c>
      <c r="H569" s="18" t="s">
        <v>57</v>
      </c>
      <c r="I569" s="19">
        <v>0</v>
      </c>
      <c r="J569" s="19">
        <v>0</v>
      </c>
      <c r="K569">
        <v>485</v>
      </c>
      <c r="L569" s="21" t="str">
        <f t="shared" si="8"/>
        <v>1</v>
      </c>
    </row>
    <row r="570" spans="1:12" ht="14.4" x14ac:dyDescent="0.3">
      <c r="A570" s="24">
        <v>26610055100016</v>
      </c>
      <c r="B570" s="18" t="s">
        <v>2010</v>
      </c>
      <c r="C570" s="19">
        <v>1</v>
      </c>
      <c r="D570" s="19">
        <v>1</v>
      </c>
      <c r="E570" s="19">
        <v>988</v>
      </c>
      <c r="F570" s="19">
        <v>897</v>
      </c>
      <c r="G570" s="20">
        <v>0.90789473684210509</v>
      </c>
      <c r="H570" s="18" t="s">
        <v>57</v>
      </c>
      <c r="I570" s="19">
        <v>0</v>
      </c>
      <c r="J570" s="19">
        <v>0</v>
      </c>
      <c r="K570">
        <v>490</v>
      </c>
      <c r="L570" s="21" t="str">
        <f t="shared" si="8"/>
        <v>1</v>
      </c>
    </row>
    <row r="571" spans="1:12" ht="14.4" x14ac:dyDescent="0.3">
      <c r="A571" s="24">
        <v>26610056900018</v>
      </c>
      <c r="B571" s="18" t="s">
        <v>2010</v>
      </c>
      <c r="C571" s="19">
        <v>1</v>
      </c>
      <c r="D571" s="19">
        <v>0</v>
      </c>
      <c r="E571" s="19">
        <v>1034</v>
      </c>
      <c r="F571" s="19">
        <v>363</v>
      </c>
      <c r="G571" s="20">
        <v>0.35106382978723405</v>
      </c>
      <c r="H571" s="18" t="s">
        <v>50</v>
      </c>
      <c r="I571" s="19">
        <v>0</v>
      </c>
      <c r="J571" s="19">
        <v>0</v>
      </c>
      <c r="K571">
        <v>415</v>
      </c>
      <c r="L571" s="21" t="str">
        <f t="shared" si="8"/>
        <v>1</v>
      </c>
    </row>
    <row r="572" spans="1:12" ht="14.4" x14ac:dyDescent="0.3">
      <c r="A572" s="24">
        <v>26610057700011</v>
      </c>
      <c r="B572" s="18" t="s">
        <v>2010</v>
      </c>
      <c r="C572" s="19">
        <v>1</v>
      </c>
      <c r="D572" s="19">
        <v>1</v>
      </c>
      <c r="E572" s="19">
        <v>4147</v>
      </c>
      <c r="F572" s="19">
        <v>4059</v>
      </c>
      <c r="G572" s="20">
        <v>0.97877984084880609</v>
      </c>
      <c r="H572" s="18" t="s">
        <v>57</v>
      </c>
      <c r="I572" s="19">
        <v>1</v>
      </c>
      <c r="J572" s="19">
        <v>1</v>
      </c>
      <c r="K572">
        <v>1862</v>
      </c>
      <c r="L572" s="21" t="str">
        <f t="shared" si="8"/>
        <v>1</v>
      </c>
    </row>
    <row r="573" spans="1:12" ht="14.4" x14ac:dyDescent="0.3">
      <c r="A573" s="24">
        <v>26610069200018</v>
      </c>
      <c r="B573" s="18" t="s">
        <v>2010</v>
      </c>
      <c r="C573" s="19">
        <v>1</v>
      </c>
      <c r="D573" s="19">
        <v>1</v>
      </c>
      <c r="E573" s="19">
        <v>2166</v>
      </c>
      <c r="F573" s="19">
        <v>1884</v>
      </c>
      <c r="G573" s="20">
        <v>0.86980609418282506</v>
      </c>
      <c r="H573" s="18" t="s">
        <v>65</v>
      </c>
      <c r="I573" s="19">
        <v>1</v>
      </c>
      <c r="J573" s="19">
        <v>0</v>
      </c>
      <c r="K573">
        <v>657</v>
      </c>
      <c r="L573" s="21" t="str">
        <f t="shared" si="8"/>
        <v>1</v>
      </c>
    </row>
    <row r="574" spans="1:12" ht="14.4" x14ac:dyDescent="0.3">
      <c r="A574" s="24">
        <v>26610216900015</v>
      </c>
      <c r="B574" s="18" t="s">
        <v>2010</v>
      </c>
      <c r="C574" s="19">
        <v>1</v>
      </c>
      <c r="D574" s="19">
        <v>1</v>
      </c>
      <c r="E574" s="19">
        <v>2262</v>
      </c>
      <c r="F574" s="19">
        <v>1908</v>
      </c>
      <c r="G574" s="20">
        <v>0.84350132625994712</v>
      </c>
      <c r="H574" s="18" t="s">
        <v>57</v>
      </c>
      <c r="I574" s="19">
        <v>1</v>
      </c>
      <c r="J574" s="19">
        <v>0</v>
      </c>
      <c r="K574">
        <v>860</v>
      </c>
      <c r="L574" s="21" t="str">
        <f t="shared" si="8"/>
        <v>1</v>
      </c>
    </row>
    <row r="575" spans="1:12" ht="14.4" x14ac:dyDescent="0.3">
      <c r="A575" s="24">
        <v>26610604600011</v>
      </c>
      <c r="B575" s="18" t="s">
        <v>2010</v>
      </c>
      <c r="C575" s="19">
        <v>1</v>
      </c>
      <c r="D575" s="19">
        <v>1</v>
      </c>
      <c r="E575" s="19">
        <v>4784</v>
      </c>
      <c r="F575" s="19">
        <v>886</v>
      </c>
      <c r="G575" s="20">
        <v>0.185200668896321</v>
      </c>
      <c r="H575" s="18" t="s">
        <v>50</v>
      </c>
      <c r="I575" s="19">
        <v>1</v>
      </c>
      <c r="J575" s="19">
        <v>1</v>
      </c>
      <c r="K575">
        <v>2342</v>
      </c>
      <c r="L575" s="21" t="str">
        <f t="shared" si="8"/>
        <v>1</v>
      </c>
    </row>
    <row r="576" spans="1:12" ht="14.4" x14ac:dyDescent="0.3">
      <c r="A576" s="24">
        <v>26620925300019</v>
      </c>
      <c r="B576" s="18" t="s">
        <v>2010</v>
      </c>
      <c r="C576" s="19">
        <v>1</v>
      </c>
      <c r="D576" s="19">
        <v>1</v>
      </c>
      <c r="E576" s="19">
        <v>9328</v>
      </c>
      <c r="F576" s="19">
        <v>8856</v>
      </c>
      <c r="G576" s="20">
        <v>0.94939965694682704</v>
      </c>
      <c r="H576" s="18" t="s">
        <v>50</v>
      </c>
      <c r="I576" s="19">
        <v>1</v>
      </c>
      <c r="J576" s="19">
        <v>1</v>
      </c>
      <c r="K576">
        <v>3242</v>
      </c>
      <c r="L576" s="21" t="str">
        <f t="shared" si="8"/>
        <v>1</v>
      </c>
    </row>
    <row r="577" spans="1:12" ht="14.4" x14ac:dyDescent="0.3">
      <c r="A577" s="24">
        <v>26620926100012</v>
      </c>
      <c r="B577" s="18" t="s">
        <v>2010</v>
      </c>
      <c r="C577" s="19">
        <v>1</v>
      </c>
      <c r="D577" s="19">
        <v>1</v>
      </c>
      <c r="E577" s="19">
        <v>1438</v>
      </c>
      <c r="F577" s="19">
        <v>1416</v>
      </c>
      <c r="G577" s="20">
        <v>0.98470097357440911</v>
      </c>
      <c r="H577" s="18" t="s">
        <v>65</v>
      </c>
      <c r="I577" s="19">
        <v>0</v>
      </c>
      <c r="J577" s="19">
        <v>0</v>
      </c>
      <c r="K577">
        <v>525</v>
      </c>
      <c r="L577" s="21" t="str">
        <f t="shared" si="8"/>
        <v>1</v>
      </c>
    </row>
    <row r="578" spans="1:12" ht="14.4" x14ac:dyDescent="0.3">
      <c r="A578" s="24">
        <v>26620928700017</v>
      </c>
      <c r="B578" s="18" t="s">
        <v>2010</v>
      </c>
      <c r="C578" s="19">
        <v>1</v>
      </c>
      <c r="D578" s="19">
        <v>1</v>
      </c>
      <c r="E578" s="19">
        <v>1272</v>
      </c>
      <c r="F578" s="19">
        <v>1270</v>
      </c>
      <c r="G578" s="20">
        <v>0.99842767295597512</v>
      </c>
      <c r="H578" s="18" t="s">
        <v>65</v>
      </c>
      <c r="I578" s="19">
        <v>1</v>
      </c>
      <c r="J578" s="19">
        <v>0</v>
      </c>
      <c r="K578">
        <v>501</v>
      </c>
      <c r="L578" s="21" t="str">
        <f t="shared" ref="L578:L641" si="9">IF(G578&lt;0.01,"0","1")</f>
        <v>1</v>
      </c>
    </row>
    <row r="579" spans="1:12" ht="14.4" x14ac:dyDescent="0.3">
      <c r="A579" s="24">
        <v>26620929500010</v>
      </c>
      <c r="B579" s="18" t="s">
        <v>2010</v>
      </c>
      <c r="C579" s="19">
        <v>1</v>
      </c>
      <c r="D579" s="19">
        <v>0</v>
      </c>
      <c r="E579" s="19">
        <v>6097</v>
      </c>
      <c r="F579" s="19">
        <v>0</v>
      </c>
      <c r="G579" s="20">
        <v>0</v>
      </c>
      <c r="H579" s="18"/>
      <c r="I579" s="19">
        <v>1</v>
      </c>
      <c r="J579" s="19">
        <v>0</v>
      </c>
      <c r="K579">
        <v>2239</v>
      </c>
      <c r="L579" s="21" t="str">
        <f t="shared" si="9"/>
        <v>0</v>
      </c>
    </row>
    <row r="580" spans="1:12" ht="14.4" x14ac:dyDescent="0.3">
      <c r="A580" s="24">
        <v>26620930300012</v>
      </c>
      <c r="B580" s="18" t="s">
        <v>2010</v>
      </c>
      <c r="C580" s="19">
        <v>1</v>
      </c>
      <c r="D580" s="19">
        <v>0</v>
      </c>
      <c r="E580" s="19">
        <v>3142</v>
      </c>
      <c r="F580" s="19">
        <v>3</v>
      </c>
      <c r="G580" s="20">
        <v>9.548058561425841E-4</v>
      </c>
      <c r="H580" s="18" t="s">
        <v>2011</v>
      </c>
      <c r="I580" s="19">
        <v>1</v>
      </c>
      <c r="J580" s="19">
        <v>0</v>
      </c>
      <c r="K580">
        <v>966</v>
      </c>
      <c r="L580" s="21" t="str">
        <f t="shared" si="9"/>
        <v>0</v>
      </c>
    </row>
    <row r="581" spans="1:12" ht="14.4" x14ac:dyDescent="0.3">
      <c r="A581" s="24">
        <v>26620932900017</v>
      </c>
      <c r="B581" s="18" t="s">
        <v>2010</v>
      </c>
      <c r="C581" s="19">
        <v>1</v>
      </c>
      <c r="D581" s="19">
        <v>0</v>
      </c>
      <c r="E581" s="19">
        <v>9244</v>
      </c>
      <c r="F581" s="19">
        <v>0</v>
      </c>
      <c r="G581" s="20">
        <v>0</v>
      </c>
      <c r="H581" s="18"/>
      <c r="I581" s="19">
        <v>1</v>
      </c>
      <c r="J581" s="19">
        <v>1</v>
      </c>
      <c r="K581">
        <v>4324</v>
      </c>
      <c r="L581" s="21" t="str">
        <f t="shared" si="9"/>
        <v>0</v>
      </c>
    </row>
    <row r="582" spans="1:12" ht="14.4" x14ac:dyDescent="0.3">
      <c r="A582" s="24">
        <v>26620933700010</v>
      </c>
      <c r="B582" s="18" t="s">
        <v>2010</v>
      </c>
      <c r="C582" s="19">
        <v>1</v>
      </c>
      <c r="D582" s="19">
        <v>0</v>
      </c>
      <c r="E582" s="19">
        <v>2053</v>
      </c>
      <c r="F582" s="19">
        <v>531</v>
      </c>
      <c r="G582" s="20">
        <v>0.25864588407208999</v>
      </c>
      <c r="H582" s="18" t="s">
        <v>50</v>
      </c>
      <c r="I582" s="19">
        <v>1</v>
      </c>
      <c r="J582" s="19">
        <v>0</v>
      </c>
      <c r="K582">
        <v>931</v>
      </c>
      <c r="L582" s="21" t="str">
        <f t="shared" si="9"/>
        <v>1</v>
      </c>
    </row>
    <row r="583" spans="1:12" ht="14.4" x14ac:dyDescent="0.3">
      <c r="A583" s="24">
        <v>26620938600017</v>
      </c>
      <c r="B583" s="18" t="s">
        <v>2010</v>
      </c>
      <c r="C583" s="19">
        <v>1</v>
      </c>
      <c r="D583" s="19">
        <v>0</v>
      </c>
      <c r="E583" s="19">
        <v>1128</v>
      </c>
      <c r="F583" s="19">
        <v>1087</v>
      </c>
      <c r="G583" s="20">
        <v>0.96365248226950406</v>
      </c>
      <c r="H583" s="18" t="s">
        <v>57</v>
      </c>
      <c r="I583" s="19">
        <v>0</v>
      </c>
      <c r="J583" s="19">
        <v>0</v>
      </c>
      <c r="K583">
        <v>369</v>
      </c>
      <c r="L583" s="21" t="str">
        <f t="shared" si="9"/>
        <v>1</v>
      </c>
    </row>
    <row r="584" spans="1:12" ht="14.4" x14ac:dyDescent="0.3">
      <c r="A584" s="24">
        <v>26620939400011</v>
      </c>
      <c r="B584" s="18" t="s">
        <v>2010</v>
      </c>
      <c r="C584" s="19">
        <v>1</v>
      </c>
      <c r="D584" s="19">
        <v>1</v>
      </c>
      <c r="E584" s="19">
        <v>1303</v>
      </c>
      <c r="F584" s="19">
        <v>1303</v>
      </c>
      <c r="G584" s="20">
        <v>1</v>
      </c>
      <c r="H584" s="18" t="s">
        <v>65</v>
      </c>
      <c r="I584" s="19">
        <v>1</v>
      </c>
      <c r="J584" s="19">
        <v>0</v>
      </c>
      <c r="K584">
        <v>614</v>
      </c>
      <c r="L584" s="21" t="str">
        <f t="shared" si="9"/>
        <v>1</v>
      </c>
    </row>
    <row r="585" spans="1:12" ht="14.4" x14ac:dyDescent="0.3">
      <c r="A585" s="24">
        <v>26620940200012</v>
      </c>
      <c r="B585" s="18" t="s">
        <v>2010</v>
      </c>
      <c r="C585" s="19">
        <v>1</v>
      </c>
      <c r="D585" s="19">
        <v>1</v>
      </c>
      <c r="E585" s="19">
        <v>8824</v>
      </c>
      <c r="F585" s="19">
        <v>715</v>
      </c>
      <c r="G585" s="20">
        <v>8.1029011786038094E-2</v>
      </c>
      <c r="H585" s="18" t="s">
        <v>50</v>
      </c>
      <c r="I585" s="19">
        <v>1</v>
      </c>
      <c r="J585" s="19">
        <v>1</v>
      </c>
      <c r="K585">
        <v>3872</v>
      </c>
      <c r="L585" s="21" t="str">
        <f t="shared" si="9"/>
        <v>1</v>
      </c>
    </row>
    <row r="586" spans="1:12" ht="14.4" x14ac:dyDescent="0.3">
      <c r="A586" s="24">
        <v>26620941000197</v>
      </c>
      <c r="B586" s="18" t="s">
        <v>2010</v>
      </c>
      <c r="C586" s="19">
        <v>1</v>
      </c>
      <c r="D586" s="19">
        <v>1</v>
      </c>
      <c r="E586" s="19">
        <v>4739</v>
      </c>
      <c r="F586" s="19">
        <v>3781</v>
      </c>
      <c r="G586" s="20">
        <v>0.79784764718294998</v>
      </c>
      <c r="H586" s="18" t="s">
        <v>38</v>
      </c>
      <c r="I586" s="19">
        <v>1</v>
      </c>
      <c r="J586" s="19">
        <v>0</v>
      </c>
      <c r="K586">
        <v>2909</v>
      </c>
      <c r="L586" s="21" t="str">
        <f t="shared" si="9"/>
        <v>1</v>
      </c>
    </row>
    <row r="587" spans="1:12" ht="14.4" x14ac:dyDescent="0.3">
      <c r="A587" s="24">
        <v>26620943600051</v>
      </c>
      <c r="B587" s="18" t="s">
        <v>2010</v>
      </c>
      <c r="C587" s="19">
        <v>1</v>
      </c>
      <c r="D587" s="19">
        <v>0</v>
      </c>
      <c r="E587" s="19">
        <v>1036</v>
      </c>
      <c r="F587" s="19">
        <v>236</v>
      </c>
      <c r="G587" s="20">
        <v>0.22779922779922801</v>
      </c>
      <c r="H587" s="18" t="s">
        <v>50</v>
      </c>
      <c r="I587" s="19">
        <v>0</v>
      </c>
      <c r="J587" s="19">
        <v>0</v>
      </c>
      <c r="K587">
        <v>398</v>
      </c>
      <c r="L587" s="21" t="str">
        <f t="shared" si="9"/>
        <v>1</v>
      </c>
    </row>
    <row r="588" spans="1:12" ht="14.4" x14ac:dyDescent="0.3">
      <c r="A588" s="24">
        <v>26620966700150</v>
      </c>
      <c r="B588" s="18" t="s">
        <v>2010</v>
      </c>
      <c r="C588" s="19">
        <v>1</v>
      </c>
      <c r="D588" s="19">
        <v>0</v>
      </c>
      <c r="E588" s="19">
        <v>4859</v>
      </c>
      <c r="F588" s="19">
        <v>655</v>
      </c>
      <c r="G588" s="20">
        <v>0.13480139946490999</v>
      </c>
      <c r="H588" s="18" t="s">
        <v>50</v>
      </c>
      <c r="I588" s="19">
        <v>1</v>
      </c>
      <c r="J588" s="19">
        <v>0</v>
      </c>
      <c r="K588">
        <v>1739</v>
      </c>
      <c r="L588" s="21" t="str">
        <f t="shared" si="9"/>
        <v>1</v>
      </c>
    </row>
    <row r="589" spans="1:12" ht="14.4" x14ac:dyDescent="0.3">
      <c r="A589" s="24">
        <v>26620969100192</v>
      </c>
      <c r="B589" s="18" t="s">
        <v>2010</v>
      </c>
      <c r="C589" s="19">
        <v>1</v>
      </c>
      <c r="D589" s="19">
        <v>0</v>
      </c>
      <c r="E589" s="19">
        <v>5736</v>
      </c>
      <c r="F589" s="19">
        <v>5566</v>
      </c>
      <c r="G589" s="20">
        <v>0.97036262203626211</v>
      </c>
      <c r="H589" s="18" t="s">
        <v>57</v>
      </c>
      <c r="I589" s="19">
        <v>1</v>
      </c>
      <c r="J589" s="19">
        <v>0</v>
      </c>
      <c r="K589">
        <v>3313</v>
      </c>
      <c r="L589" s="21" t="str">
        <f t="shared" si="9"/>
        <v>1</v>
      </c>
    </row>
    <row r="590" spans="1:12" ht="14.4" x14ac:dyDescent="0.3">
      <c r="A590" s="24">
        <v>26630746100019</v>
      </c>
      <c r="B590" s="18" t="s">
        <v>2010</v>
      </c>
      <c r="C590" s="19">
        <v>1</v>
      </c>
      <c r="D590" s="19">
        <v>0</v>
      </c>
      <c r="E590" s="19">
        <v>18486</v>
      </c>
      <c r="F590" s="19">
        <v>17395</v>
      </c>
      <c r="G590" s="20">
        <v>0.94098236503299804</v>
      </c>
      <c r="H590" s="18" t="s">
        <v>2011</v>
      </c>
      <c r="I590" s="19">
        <v>1</v>
      </c>
      <c r="J590" s="19">
        <v>1</v>
      </c>
      <c r="K590">
        <v>11943</v>
      </c>
      <c r="L590" s="21" t="str">
        <f t="shared" si="9"/>
        <v>1</v>
      </c>
    </row>
    <row r="591" spans="1:12" ht="14.4" x14ac:dyDescent="0.3">
      <c r="A591" s="24">
        <v>26630778400014</v>
      </c>
      <c r="B591" s="18" t="s">
        <v>2010</v>
      </c>
      <c r="C591" s="19">
        <v>1</v>
      </c>
      <c r="D591" s="19">
        <v>1</v>
      </c>
      <c r="E591" s="19">
        <v>963</v>
      </c>
      <c r="F591" s="19">
        <v>960</v>
      </c>
      <c r="G591" s="20">
        <v>0.9968847352024921</v>
      </c>
      <c r="H591" s="18" t="s">
        <v>65</v>
      </c>
      <c r="I591" s="19">
        <v>1</v>
      </c>
      <c r="J591" s="19">
        <v>0</v>
      </c>
      <c r="K591">
        <v>497</v>
      </c>
      <c r="L591" s="21" t="str">
        <f t="shared" si="9"/>
        <v>1</v>
      </c>
    </row>
    <row r="592" spans="1:12" ht="14.4" x14ac:dyDescent="0.3">
      <c r="A592" s="24">
        <v>26630781800010</v>
      </c>
      <c r="B592" s="18" t="s">
        <v>2010</v>
      </c>
      <c r="C592" s="19">
        <v>1</v>
      </c>
      <c r="D592" s="19">
        <v>1</v>
      </c>
      <c r="E592" s="19">
        <v>704</v>
      </c>
      <c r="F592" s="19">
        <v>587</v>
      </c>
      <c r="G592" s="20">
        <v>0.83380681818181801</v>
      </c>
      <c r="H592" s="18" t="s">
        <v>57</v>
      </c>
      <c r="I592" s="19">
        <v>0</v>
      </c>
      <c r="J592" s="19">
        <v>0</v>
      </c>
      <c r="K592">
        <v>359</v>
      </c>
      <c r="L592" s="21" t="str">
        <f t="shared" si="9"/>
        <v>1</v>
      </c>
    </row>
    <row r="593" spans="1:12" ht="14.4" x14ac:dyDescent="0.3">
      <c r="A593" s="24">
        <v>26630783400017</v>
      </c>
      <c r="B593" s="18" t="s">
        <v>2010</v>
      </c>
      <c r="C593" s="19">
        <v>1</v>
      </c>
      <c r="D593" s="19">
        <v>0</v>
      </c>
      <c r="E593" s="19">
        <v>1165</v>
      </c>
      <c r="F593" s="19">
        <v>0</v>
      </c>
      <c r="G593" s="20">
        <v>0</v>
      </c>
      <c r="H593" s="18" t="s">
        <v>38</v>
      </c>
      <c r="I593" s="19">
        <v>1</v>
      </c>
      <c r="J593" s="19">
        <v>0</v>
      </c>
      <c r="K593">
        <v>576</v>
      </c>
      <c r="L593" s="21" t="str">
        <f t="shared" si="9"/>
        <v>0</v>
      </c>
    </row>
    <row r="594" spans="1:12" ht="14.4" x14ac:dyDescent="0.3">
      <c r="A594" s="24">
        <v>26630784200010</v>
      </c>
      <c r="B594" s="18" t="s">
        <v>2010</v>
      </c>
      <c r="C594" s="19">
        <v>1</v>
      </c>
      <c r="D594" s="19">
        <v>0</v>
      </c>
      <c r="E594" s="19">
        <v>3447</v>
      </c>
      <c r="F594" s="19">
        <v>0</v>
      </c>
      <c r="G594" s="20">
        <v>0</v>
      </c>
      <c r="H594" s="18" t="s">
        <v>2011</v>
      </c>
      <c r="I594" s="19">
        <v>1</v>
      </c>
      <c r="J594" s="19">
        <v>0</v>
      </c>
      <c r="K594">
        <v>1176</v>
      </c>
      <c r="L594" s="21" t="str">
        <f t="shared" si="9"/>
        <v>0</v>
      </c>
    </row>
    <row r="595" spans="1:12" ht="14.4" x14ac:dyDescent="0.3">
      <c r="A595" s="24">
        <v>26630785900071</v>
      </c>
      <c r="B595" s="18" t="s">
        <v>2010</v>
      </c>
      <c r="C595" s="19">
        <v>1</v>
      </c>
      <c r="D595" s="19">
        <v>0</v>
      </c>
      <c r="E595" s="19">
        <v>2570</v>
      </c>
      <c r="F595" s="19">
        <v>0</v>
      </c>
      <c r="G595" s="20">
        <v>0</v>
      </c>
      <c r="H595" s="18" t="s">
        <v>38</v>
      </c>
      <c r="I595" s="19">
        <v>1</v>
      </c>
      <c r="J595" s="19">
        <v>0</v>
      </c>
      <c r="K595">
        <v>1105</v>
      </c>
      <c r="L595" s="21" t="str">
        <f t="shared" si="9"/>
        <v>0</v>
      </c>
    </row>
    <row r="596" spans="1:12" ht="14.4" x14ac:dyDescent="0.3">
      <c r="A596" s="24">
        <v>26630786700017</v>
      </c>
      <c r="B596" s="18" t="s">
        <v>2010</v>
      </c>
      <c r="C596" s="19">
        <v>1</v>
      </c>
      <c r="D596" s="19">
        <v>0</v>
      </c>
      <c r="E596" s="19">
        <v>3698</v>
      </c>
      <c r="F596" s="19">
        <v>1681</v>
      </c>
      <c r="G596" s="20">
        <v>0.45457003785830202</v>
      </c>
      <c r="H596" s="18" t="s">
        <v>38</v>
      </c>
      <c r="I596" s="19">
        <v>1</v>
      </c>
      <c r="J596" s="19">
        <v>0</v>
      </c>
      <c r="K596">
        <v>1743</v>
      </c>
      <c r="L596" s="21" t="str">
        <f t="shared" si="9"/>
        <v>1</v>
      </c>
    </row>
    <row r="597" spans="1:12" ht="14.4" x14ac:dyDescent="0.3">
      <c r="A597" s="24">
        <v>26630787500010</v>
      </c>
      <c r="B597" s="18" t="s">
        <v>2010</v>
      </c>
      <c r="C597" s="19">
        <v>1</v>
      </c>
      <c r="D597" s="19">
        <v>0</v>
      </c>
      <c r="E597" s="19">
        <v>1464</v>
      </c>
      <c r="F597" s="19">
        <v>1425</v>
      </c>
      <c r="G597" s="20">
        <v>0.97336065573770503</v>
      </c>
      <c r="H597" s="18" t="s">
        <v>65</v>
      </c>
      <c r="I597" s="19">
        <v>0</v>
      </c>
      <c r="J597" s="19">
        <v>0</v>
      </c>
      <c r="K597">
        <v>422</v>
      </c>
      <c r="L597" s="21" t="str">
        <f t="shared" si="9"/>
        <v>1</v>
      </c>
    </row>
    <row r="598" spans="1:12" ht="14.4" x14ac:dyDescent="0.3">
      <c r="A598" s="24">
        <v>26640548900011</v>
      </c>
      <c r="B598" s="18" t="s">
        <v>2010</v>
      </c>
      <c r="C598" s="19">
        <v>1</v>
      </c>
      <c r="D598" s="19">
        <v>1</v>
      </c>
      <c r="E598" s="19">
        <v>2022</v>
      </c>
      <c r="F598" s="19">
        <v>2021</v>
      </c>
      <c r="G598" s="20">
        <v>0.99950544015825904</v>
      </c>
      <c r="H598" s="18" t="s">
        <v>38</v>
      </c>
      <c r="I598" s="19">
        <v>1</v>
      </c>
      <c r="J598" s="19">
        <v>0</v>
      </c>
      <c r="K598">
        <v>1118</v>
      </c>
      <c r="L598" s="21" t="str">
        <f t="shared" si="9"/>
        <v>1</v>
      </c>
    </row>
    <row r="599" spans="1:12" ht="14.4" x14ac:dyDescent="0.3">
      <c r="A599" s="24">
        <v>26640549700022</v>
      </c>
      <c r="B599" s="18" t="s">
        <v>2010</v>
      </c>
      <c r="C599" s="19">
        <v>1</v>
      </c>
      <c r="D599" s="19">
        <v>0</v>
      </c>
      <c r="E599" s="19">
        <v>2742</v>
      </c>
      <c r="F599" s="19">
        <v>4</v>
      </c>
      <c r="G599" s="20">
        <v>1.4587892049598801E-3</v>
      </c>
      <c r="H599" s="18" t="s">
        <v>38</v>
      </c>
      <c r="I599" s="19">
        <v>1</v>
      </c>
      <c r="J599" s="19">
        <v>0</v>
      </c>
      <c r="K599">
        <v>1576</v>
      </c>
      <c r="L599" s="21" t="str">
        <f t="shared" si="9"/>
        <v>0</v>
      </c>
    </row>
    <row r="600" spans="1:12" ht="14.4" x14ac:dyDescent="0.3">
      <c r="A600" s="24">
        <v>26640550500014</v>
      </c>
      <c r="B600" s="18" t="s">
        <v>2010</v>
      </c>
      <c r="C600" s="19">
        <v>1</v>
      </c>
      <c r="D600" s="19">
        <v>0</v>
      </c>
      <c r="E600" s="19">
        <v>917</v>
      </c>
      <c r="F600" s="19">
        <v>68</v>
      </c>
      <c r="G600" s="20">
        <v>7.415485278080701E-2</v>
      </c>
      <c r="H600" s="18" t="s">
        <v>71</v>
      </c>
      <c r="I600" s="19">
        <v>0</v>
      </c>
      <c r="J600" s="19">
        <v>0</v>
      </c>
      <c r="K600">
        <v>398</v>
      </c>
      <c r="L600" s="21" t="str">
        <f t="shared" si="9"/>
        <v>1</v>
      </c>
    </row>
    <row r="601" spans="1:12" ht="14.4" x14ac:dyDescent="0.3">
      <c r="A601" s="24">
        <v>26640552100110</v>
      </c>
      <c r="B601" s="18" t="s">
        <v>2010</v>
      </c>
      <c r="C601" s="19">
        <v>1</v>
      </c>
      <c r="D601" s="19">
        <v>1</v>
      </c>
      <c r="E601" s="19">
        <v>8608</v>
      </c>
      <c r="F601" s="19">
        <v>183</v>
      </c>
      <c r="G601" s="20">
        <v>2.12592936802974E-2</v>
      </c>
      <c r="H601" s="18" t="s">
        <v>50</v>
      </c>
      <c r="I601" s="19">
        <v>1</v>
      </c>
      <c r="J601" s="19">
        <v>1</v>
      </c>
      <c r="K601">
        <v>4405</v>
      </c>
      <c r="L601" s="21" t="str">
        <f t="shared" si="9"/>
        <v>1</v>
      </c>
    </row>
    <row r="602" spans="1:12" ht="14.4" x14ac:dyDescent="0.3">
      <c r="A602" s="24">
        <v>26640558800010</v>
      </c>
      <c r="B602" s="18" t="s">
        <v>2010</v>
      </c>
      <c r="C602" s="19">
        <v>1</v>
      </c>
      <c r="D602" s="19">
        <v>1</v>
      </c>
      <c r="E602" s="19">
        <v>1338</v>
      </c>
      <c r="F602" s="19">
        <v>1338</v>
      </c>
      <c r="G602" s="20">
        <v>1</v>
      </c>
      <c r="H602" s="18" t="s">
        <v>50</v>
      </c>
      <c r="I602" s="19">
        <v>0</v>
      </c>
      <c r="J602" s="19">
        <v>0</v>
      </c>
      <c r="K602">
        <v>388</v>
      </c>
      <c r="L602" s="21" t="str">
        <f t="shared" si="9"/>
        <v>1</v>
      </c>
    </row>
    <row r="603" spans="1:12" ht="14.4" x14ac:dyDescent="0.3">
      <c r="A603" s="24">
        <v>26640561200018</v>
      </c>
      <c r="B603" s="18" t="s">
        <v>2010</v>
      </c>
      <c r="C603" s="19">
        <v>1</v>
      </c>
      <c r="D603" s="19">
        <v>1</v>
      </c>
      <c r="E603" s="19">
        <v>3236</v>
      </c>
      <c r="F603" s="19">
        <v>2296</v>
      </c>
      <c r="G603" s="20">
        <v>0.70951792336217601</v>
      </c>
      <c r="H603" s="18" t="s">
        <v>50</v>
      </c>
      <c r="I603" s="19">
        <v>1</v>
      </c>
      <c r="J603" s="19">
        <v>0</v>
      </c>
      <c r="K603">
        <v>1343</v>
      </c>
      <c r="L603" s="21" t="str">
        <f t="shared" si="9"/>
        <v>1</v>
      </c>
    </row>
    <row r="604" spans="1:12" ht="14.4" x14ac:dyDescent="0.3">
      <c r="A604" s="24">
        <v>26640567900017</v>
      </c>
      <c r="B604" s="18" t="s">
        <v>2010</v>
      </c>
      <c r="C604" s="19">
        <v>1</v>
      </c>
      <c r="D604" s="19">
        <v>1</v>
      </c>
      <c r="E604" s="19">
        <v>11950</v>
      </c>
      <c r="F604" s="19">
        <v>586</v>
      </c>
      <c r="G604" s="20">
        <v>4.90376569037657E-2</v>
      </c>
      <c r="H604" s="18" t="s">
        <v>50</v>
      </c>
      <c r="I604" s="19">
        <v>1</v>
      </c>
      <c r="J604" s="19">
        <v>1</v>
      </c>
      <c r="K604">
        <v>4189</v>
      </c>
      <c r="L604" s="21" t="str">
        <f t="shared" si="9"/>
        <v>1</v>
      </c>
    </row>
    <row r="605" spans="1:12" ht="14.4" x14ac:dyDescent="0.3">
      <c r="A605" s="24">
        <v>26650004000016</v>
      </c>
      <c r="B605" s="18" t="s">
        <v>2010</v>
      </c>
      <c r="C605" s="19">
        <v>1</v>
      </c>
      <c r="D605" s="19">
        <v>1</v>
      </c>
      <c r="E605" s="19">
        <v>960</v>
      </c>
      <c r="F605" s="19">
        <v>960</v>
      </c>
      <c r="G605" s="20">
        <v>1</v>
      </c>
      <c r="H605" s="18" t="s">
        <v>65</v>
      </c>
      <c r="I605" s="19">
        <v>0</v>
      </c>
      <c r="J605" s="19">
        <v>0</v>
      </c>
      <c r="K605">
        <v>501</v>
      </c>
      <c r="L605" s="21" t="str">
        <f t="shared" si="9"/>
        <v>1</v>
      </c>
    </row>
    <row r="606" spans="1:12" ht="14.4" x14ac:dyDescent="0.3">
      <c r="A606" s="24">
        <v>26650005700010</v>
      </c>
      <c r="B606" s="18" t="s">
        <v>2010</v>
      </c>
      <c r="C606" s="19">
        <v>1</v>
      </c>
      <c r="D606" s="19">
        <v>1</v>
      </c>
      <c r="E606" s="19">
        <v>2889</v>
      </c>
      <c r="F606" s="19">
        <v>2889</v>
      </c>
      <c r="G606" s="20">
        <v>1</v>
      </c>
      <c r="H606" s="18" t="s">
        <v>50</v>
      </c>
      <c r="I606" s="19">
        <v>1</v>
      </c>
      <c r="J606" s="19">
        <v>0</v>
      </c>
      <c r="K606">
        <v>831</v>
      </c>
      <c r="L606" s="21" t="str">
        <f t="shared" si="9"/>
        <v>1</v>
      </c>
    </row>
    <row r="607" spans="1:12" ht="14.4" x14ac:dyDescent="0.3">
      <c r="A607" s="24">
        <v>26650009900012</v>
      </c>
      <c r="B607" s="18" t="s">
        <v>2010</v>
      </c>
      <c r="C607" s="19">
        <v>1</v>
      </c>
      <c r="D607" s="19">
        <v>1</v>
      </c>
      <c r="E607" s="19">
        <v>5114</v>
      </c>
      <c r="F607" s="19">
        <v>5112</v>
      </c>
      <c r="G607" s="20">
        <v>0.99960891669925711</v>
      </c>
      <c r="H607" s="18" t="s">
        <v>50</v>
      </c>
      <c r="I607" s="19">
        <v>1</v>
      </c>
      <c r="J607" s="19">
        <v>0</v>
      </c>
      <c r="K607">
        <v>2347</v>
      </c>
      <c r="L607" s="21" t="str">
        <f t="shared" si="9"/>
        <v>1</v>
      </c>
    </row>
    <row r="608" spans="1:12" ht="14.4" x14ac:dyDescent="0.3">
      <c r="A608" s="24">
        <v>26650010700013</v>
      </c>
      <c r="B608" s="18" t="s">
        <v>2010</v>
      </c>
      <c r="C608" s="19">
        <v>1</v>
      </c>
      <c r="D608" s="19">
        <v>1</v>
      </c>
      <c r="E608" s="19">
        <v>3203</v>
      </c>
      <c r="F608" s="19">
        <v>3203</v>
      </c>
      <c r="G608" s="20">
        <v>1</v>
      </c>
      <c r="H608" s="18" t="s">
        <v>50</v>
      </c>
      <c r="I608" s="19">
        <v>1</v>
      </c>
      <c r="J608" s="19">
        <v>0</v>
      </c>
      <c r="K608">
        <v>1409</v>
      </c>
      <c r="L608" s="21" t="str">
        <f t="shared" si="9"/>
        <v>1</v>
      </c>
    </row>
    <row r="609" spans="1:12" ht="14.4" x14ac:dyDescent="0.3">
      <c r="A609" s="24">
        <v>26650018000010</v>
      </c>
      <c r="B609" s="18" t="s">
        <v>2010</v>
      </c>
      <c r="C609" s="19">
        <v>1</v>
      </c>
      <c r="D609" s="19">
        <v>1</v>
      </c>
      <c r="E609" s="19">
        <v>7059</v>
      </c>
      <c r="F609" s="19">
        <v>7029</v>
      </c>
      <c r="G609" s="20">
        <v>0.99575010624734406</v>
      </c>
      <c r="H609" s="18" t="s">
        <v>50</v>
      </c>
      <c r="I609" s="19">
        <v>1</v>
      </c>
      <c r="J609" s="19">
        <v>1</v>
      </c>
      <c r="K609">
        <v>3078</v>
      </c>
      <c r="L609" s="21" t="str">
        <f t="shared" si="9"/>
        <v>1</v>
      </c>
    </row>
    <row r="610" spans="1:12" ht="14.4" x14ac:dyDescent="0.3">
      <c r="A610" s="24">
        <v>26660001400010</v>
      </c>
      <c r="B610" s="18" t="s">
        <v>2010</v>
      </c>
      <c r="C610" s="19">
        <v>1</v>
      </c>
      <c r="D610" s="19">
        <v>0</v>
      </c>
      <c r="E610" s="19">
        <v>1480</v>
      </c>
      <c r="F610" s="19">
        <v>0</v>
      </c>
      <c r="G610" s="20">
        <v>0</v>
      </c>
      <c r="H610" s="18" t="s">
        <v>38</v>
      </c>
      <c r="I610" s="19">
        <v>1</v>
      </c>
      <c r="J610" s="19">
        <v>0</v>
      </c>
      <c r="K610">
        <v>454</v>
      </c>
      <c r="L610" s="21" t="str">
        <f t="shared" si="9"/>
        <v>0</v>
      </c>
    </row>
    <row r="611" spans="1:12" ht="14.4" x14ac:dyDescent="0.3">
      <c r="A611" s="24">
        <v>26660002200013</v>
      </c>
      <c r="B611" s="18" t="s">
        <v>2010</v>
      </c>
      <c r="C611" s="19">
        <v>1</v>
      </c>
      <c r="D611" s="19">
        <v>0</v>
      </c>
      <c r="E611" s="19">
        <v>10912</v>
      </c>
      <c r="F611" s="19">
        <v>790</v>
      </c>
      <c r="G611" s="20">
        <v>7.2397360703812294E-2</v>
      </c>
      <c r="H611" s="18" t="s">
        <v>50</v>
      </c>
      <c r="I611" s="19">
        <v>1</v>
      </c>
      <c r="J611" s="19">
        <v>1</v>
      </c>
      <c r="K611">
        <v>4641</v>
      </c>
      <c r="L611" s="21" t="str">
        <f t="shared" si="9"/>
        <v>1</v>
      </c>
    </row>
    <row r="612" spans="1:12" ht="14.4" x14ac:dyDescent="0.3">
      <c r="A612" s="24">
        <v>26660007100010</v>
      </c>
      <c r="B612" s="18" t="s">
        <v>2010</v>
      </c>
      <c r="C612" s="19">
        <v>1</v>
      </c>
      <c r="D612" s="19">
        <v>1</v>
      </c>
      <c r="E612" s="19">
        <v>947</v>
      </c>
      <c r="F612" s="19">
        <v>928</v>
      </c>
      <c r="G612" s="20">
        <v>0.97993664202745512</v>
      </c>
      <c r="H612" s="18" t="s">
        <v>57</v>
      </c>
      <c r="I612" s="19">
        <v>0</v>
      </c>
      <c r="J612" s="19">
        <v>0</v>
      </c>
      <c r="K612">
        <v>357</v>
      </c>
      <c r="L612" s="21" t="str">
        <f t="shared" si="9"/>
        <v>1</v>
      </c>
    </row>
    <row r="613" spans="1:12" ht="14.4" x14ac:dyDescent="0.3">
      <c r="A613" s="24">
        <v>26670004600011</v>
      </c>
      <c r="B613" s="18" t="s">
        <v>2010</v>
      </c>
      <c r="C613" s="19">
        <v>1</v>
      </c>
      <c r="D613" s="19">
        <v>0</v>
      </c>
      <c r="E613" s="19">
        <v>1879</v>
      </c>
      <c r="F613" s="19">
        <v>1447</v>
      </c>
      <c r="G613" s="20">
        <v>0.77009047365619998</v>
      </c>
      <c r="H613" s="18" t="s">
        <v>38</v>
      </c>
      <c r="I613" s="19">
        <v>1</v>
      </c>
      <c r="J613" s="19">
        <v>0</v>
      </c>
      <c r="K613">
        <v>793</v>
      </c>
      <c r="L613" s="21" t="str">
        <f t="shared" si="9"/>
        <v>1</v>
      </c>
    </row>
    <row r="614" spans="1:12" ht="14.4" x14ac:dyDescent="0.3">
      <c r="A614" s="24">
        <v>26670006100010</v>
      </c>
      <c r="B614" s="18" t="s">
        <v>2010</v>
      </c>
      <c r="C614" s="19">
        <v>1</v>
      </c>
      <c r="D614" s="19">
        <v>0</v>
      </c>
      <c r="E614" s="19">
        <v>464</v>
      </c>
      <c r="F614" s="19">
        <v>21</v>
      </c>
      <c r="G614" s="20">
        <v>4.52586206896552E-2</v>
      </c>
      <c r="H614" s="18" t="s">
        <v>38</v>
      </c>
      <c r="I614" s="19">
        <v>0</v>
      </c>
      <c r="J614" s="19">
        <v>0</v>
      </c>
      <c r="K614">
        <v>273</v>
      </c>
      <c r="L614" s="21" t="str">
        <f t="shared" si="9"/>
        <v>1</v>
      </c>
    </row>
    <row r="615" spans="1:12" ht="14.4" x14ac:dyDescent="0.3">
      <c r="A615" s="24">
        <v>26670010300010</v>
      </c>
      <c r="B615" s="18" t="s">
        <v>2010</v>
      </c>
      <c r="C615" s="19">
        <v>1</v>
      </c>
      <c r="D615" s="19">
        <v>0</v>
      </c>
      <c r="E615" s="19">
        <v>659</v>
      </c>
      <c r="F615" s="19">
        <v>135</v>
      </c>
      <c r="G615" s="20">
        <v>0.20485584218512901</v>
      </c>
      <c r="H615" s="18" t="s">
        <v>1504</v>
      </c>
      <c r="I615" s="19">
        <v>0</v>
      </c>
      <c r="J615" s="19">
        <v>0</v>
      </c>
      <c r="K615">
        <v>110</v>
      </c>
      <c r="L615" s="21" t="str">
        <f t="shared" si="9"/>
        <v>1</v>
      </c>
    </row>
    <row r="616" spans="1:12" ht="14.4" x14ac:dyDescent="0.3">
      <c r="A616" s="24">
        <v>26670011100013</v>
      </c>
      <c r="B616" s="18" t="s">
        <v>2010</v>
      </c>
      <c r="C616" s="19">
        <v>1</v>
      </c>
      <c r="D616" s="19">
        <v>0</v>
      </c>
      <c r="E616" s="19">
        <v>5827</v>
      </c>
      <c r="F616" s="19">
        <v>653</v>
      </c>
      <c r="G616" s="20">
        <v>0.11206452720096101</v>
      </c>
      <c r="H616" s="18" t="s">
        <v>38</v>
      </c>
      <c r="I616" s="19">
        <v>1</v>
      </c>
      <c r="J616" s="19">
        <v>0</v>
      </c>
      <c r="K616">
        <v>2933</v>
      </c>
      <c r="L616" s="21" t="str">
        <f t="shared" si="9"/>
        <v>1</v>
      </c>
    </row>
    <row r="617" spans="1:12" ht="14.4" x14ac:dyDescent="0.3">
      <c r="A617" s="24">
        <v>26670015200017</v>
      </c>
      <c r="B617" s="18" t="s">
        <v>2010</v>
      </c>
      <c r="C617" s="19">
        <v>1</v>
      </c>
      <c r="D617" s="19">
        <v>0</v>
      </c>
      <c r="E617" s="19">
        <v>613</v>
      </c>
      <c r="F617" s="19">
        <v>555</v>
      </c>
      <c r="G617" s="20">
        <v>0.90538336052202306</v>
      </c>
      <c r="H617" s="18" t="s">
        <v>38</v>
      </c>
      <c r="I617" s="19">
        <v>0</v>
      </c>
      <c r="J617" s="19">
        <v>0</v>
      </c>
      <c r="K617">
        <v>186</v>
      </c>
      <c r="L617" s="21" t="str">
        <f t="shared" si="9"/>
        <v>1</v>
      </c>
    </row>
    <row r="618" spans="1:12" ht="14.4" x14ac:dyDescent="0.3">
      <c r="A618" s="24">
        <v>26670019400019</v>
      </c>
      <c r="B618" s="18" t="s">
        <v>2010</v>
      </c>
      <c r="C618" s="19">
        <v>1</v>
      </c>
      <c r="D618" s="19">
        <v>0</v>
      </c>
      <c r="E618" s="19">
        <v>534</v>
      </c>
      <c r="F618" s="19">
        <v>3</v>
      </c>
      <c r="G618" s="20">
        <v>5.6179775280898901E-3</v>
      </c>
      <c r="H618" s="18" t="s">
        <v>38</v>
      </c>
      <c r="I618" s="19">
        <v>0</v>
      </c>
      <c r="J618" s="19">
        <v>0</v>
      </c>
      <c r="K618">
        <v>131</v>
      </c>
      <c r="L618" s="21" t="str">
        <f t="shared" si="9"/>
        <v>0</v>
      </c>
    </row>
    <row r="619" spans="1:12" ht="14.4" x14ac:dyDescent="0.3">
      <c r="A619" s="24">
        <v>26670022800015</v>
      </c>
      <c r="B619" s="18" t="s">
        <v>2010</v>
      </c>
      <c r="C619" s="19">
        <v>1</v>
      </c>
      <c r="D619" s="19">
        <v>0</v>
      </c>
      <c r="E619" s="19">
        <v>3350</v>
      </c>
      <c r="F619" s="19">
        <v>1029</v>
      </c>
      <c r="G619" s="20">
        <v>0.30716417910447802</v>
      </c>
      <c r="H619" s="18" t="s">
        <v>38</v>
      </c>
      <c r="I619" s="19">
        <v>1</v>
      </c>
      <c r="J619" s="19">
        <v>0</v>
      </c>
      <c r="K619">
        <v>1654</v>
      </c>
      <c r="L619" s="21" t="str">
        <f t="shared" si="9"/>
        <v>1</v>
      </c>
    </row>
    <row r="620" spans="1:12" ht="14.4" x14ac:dyDescent="0.3">
      <c r="A620" s="24">
        <v>26670031900012</v>
      </c>
      <c r="B620" s="18" t="s">
        <v>2010</v>
      </c>
      <c r="C620" s="19">
        <v>1</v>
      </c>
      <c r="D620" s="19">
        <v>0</v>
      </c>
      <c r="E620" s="19">
        <v>2877</v>
      </c>
      <c r="F620" s="19">
        <v>457</v>
      </c>
      <c r="G620" s="20">
        <v>0.15884602015988902</v>
      </c>
      <c r="H620" s="18" t="s">
        <v>1504</v>
      </c>
      <c r="I620" s="19">
        <v>1</v>
      </c>
      <c r="J620" s="19">
        <v>0</v>
      </c>
      <c r="K620">
        <v>845</v>
      </c>
      <c r="L620" s="21" t="str">
        <f t="shared" si="9"/>
        <v>1</v>
      </c>
    </row>
    <row r="621" spans="1:12" ht="14.4" x14ac:dyDescent="0.3">
      <c r="A621" s="24">
        <v>26670057400012</v>
      </c>
      <c r="B621" s="18" t="s">
        <v>2010</v>
      </c>
      <c r="C621" s="19">
        <v>1</v>
      </c>
      <c r="D621" s="19">
        <v>0</v>
      </c>
      <c r="E621" s="19">
        <v>33024</v>
      </c>
      <c r="F621" s="19">
        <v>1145</v>
      </c>
      <c r="G621" s="20">
        <v>3.4671753875969005E-2</v>
      </c>
      <c r="H621" s="18" t="s">
        <v>1504</v>
      </c>
      <c r="I621" s="19">
        <v>1</v>
      </c>
      <c r="J621" s="19">
        <v>1</v>
      </c>
      <c r="K621">
        <v>13732</v>
      </c>
      <c r="L621" s="21" t="str">
        <f t="shared" si="9"/>
        <v>1</v>
      </c>
    </row>
    <row r="622" spans="1:12" ht="14.4" x14ac:dyDescent="0.3">
      <c r="A622" s="24">
        <v>26670058200015</v>
      </c>
      <c r="B622" s="18" t="s">
        <v>2010</v>
      </c>
      <c r="C622" s="19">
        <v>1</v>
      </c>
      <c r="D622" s="19">
        <v>0</v>
      </c>
      <c r="E622" s="19">
        <v>2518</v>
      </c>
      <c r="F622" s="19">
        <v>715</v>
      </c>
      <c r="G622" s="20">
        <v>0.28395552025416998</v>
      </c>
      <c r="H622" s="18" t="s">
        <v>38</v>
      </c>
      <c r="I622" s="19">
        <v>1</v>
      </c>
      <c r="J622" s="19">
        <v>0</v>
      </c>
      <c r="K622">
        <v>1088</v>
      </c>
      <c r="L622" s="21" t="str">
        <f t="shared" si="9"/>
        <v>1</v>
      </c>
    </row>
    <row r="623" spans="1:12" ht="14.4" x14ac:dyDescent="0.3">
      <c r="A623" s="24">
        <v>26670602700015</v>
      </c>
      <c r="B623" s="18" t="s">
        <v>2010</v>
      </c>
      <c r="C623" s="19">
        <v>1</v>
      </c>
      <c r="D623" s="19">
        <v>0</v>
      </c>
      <c r="E623" s="19">
        <v>3611</v>
      </c>
      <c r="F623" s="19">
        <v>637</v>
      </c>
      <c r="G623" s="20">
        <v>0.17640542785931901</v>
      </c>
      <c r="H623" s="18" t="s">
        <v>1504</v>
      </c>
      <c r="I623" s="19">
        <v>1</v>
      </c>
      <c r="J623" s="19">
        <v>0</v>
      </c>
      <c r="K623">
        <v>816</v>
      </c>
      <c r="L623" s="21" t="str">
        <f t="shared" si="9"/>
        <v>1</v>
      </c>
    </row>
    <row r="624" spans="1:12" ht="14.4" x14ac:dyDescent="0.3">
      <c r="A624" s="24">
        <v>26680003600102</v>
      </c>
      <c r="B624" s="18" t="s">
        <v>2010</v>
      </c>
      <c r="C624" s="19">
        <v>1</v>
      </c>
      <c r="D624" s="19">
        <v>0</v>
      </c>
      <c r="E624" s="19">
        <v>2057</v>
      </c>
      <c r="F624" s="19">
        <v>463</v>
      </c>
      <c r="G624" s="20">
        <v>0.22508507535245501</v>
      </c>
      <c r="H624" s="18" t="s">
        <v>1504</v>
      </c>
      <c r="I624" s="19">
        <v>1</v>
      </c>
      <c r="J624" s="19">
        <v>0</v>
      </c>
      <c r="K624">
        <v>307</v>
      </c>
      <c r="L624" s="21" t="str">
        <f t="shared" si="9"/>
        <v>1</v>
      </c>
    </row>
    <row r="625" spans="1:12" ht="14.4" x14ac:dyDescent="0.3">
      <c r="A625" s="24">
        <v>26680005100010</v>
      </c>
      <c r="B625" s="18" t="s">
        <v>2010</v>
      </c>
      <c r="C625" s="19">
        <v>1</v>
      </c>
      <c r="D625" s="19">
        <v>0</v>
      </c>
      <c r="E625" s="19">
        <v>553</v>
      </c>
      <c r="F625" s="19">
        <v>0</v>
      </c>
      <c r="G625" s="20">
        <v>0</v>
      </c>
      <c r="H625" s="18" t="s">
        <v>38</v>
      </c>
      <c r="I625" s="19">
        <v>0</v>
      </c>
      <c r="J625" s="19">
        <v>0</v>
      </c>
      <c r="K625">
        <v>266</v>
      </c>
      <c r="L625" s="21" t="str">
        <f t="shared" si="9"/>
        <v>0</v>
      </c>
    </row>
    <row r="626" spans="1:12" ht="14.4" x14ac:dyDescent="0.3">
      <c r="A626" s="24">
        <v>26680006900012</v>
      </c>
      <c r="B626" s="18" t="s">
        <v>2010</v>
      </c>
      <c r="C626" s="19">
        <v>1</v>
      </c>
      <c r="D626" s="19">
        <v>0</v>
      </c>
      <c r="E626" s="19">
        <v>676</v>
      </c>
      <c r="F626" s="19">
        <v>0</v>
      </c>
      <c r="G626" s="20">
        <v>0</v>
      </c>
      <c r="H626" s="18" t="s">
        <v>38</v>
      </c>
      <c r="I626" s="19">
        <v>0</v>
      </c>
      <c r="J626" s="19">
        <v>0</v>
      </c>
      <c r="K626">
        <v>245</v>
      </c>
      <c r="L626" s="21" t="str">
        <f t="shared" si="9"/>
        <v>0</v>
      </c>
    </row>
    <row r="627" spans="1:12" ht="14.4" x14ac:dyDescent="0.3">
      <c r="A627" s="24">
        <v>26680019200012</v>
      </c>
      <c r="B627" s="18" t="s">
        <v>2010</v>
      </c>
      <c r="C627" s="19">
        <v>1</v>
      </c>
      <c r="D627" s="19">
        <v>0</v>
      </c>
      <c r="E627" s="19">
        <v>2205</v>
      </c>
      <c r="F627" s="19">
        <v>588</v>
      </c>
      <c r="G627" s="20">
        <v>0.266666666666667</v>
      </c>
      <c r="H627" s="18" t="s">
        <v>38</v>
      </c>
      <c r="I627" s="19">
        <v>1</v>
      </c>
      <c r="J627" s="19">
        <v>0</v>
      </c>
      <c r="K627">
        <v>619</v>
      </c>
      <c r="L627" s="21" t="str">
        <f t="shared" si="9"/>
        <v>1</v>
      </c>
    </row>
    <row r="628" spans="1:12" ht="14.4" x14ac:dyDescent="0.3">
      <c r="A628" s="24">
        <v>26680031700015</v>
      </c>
      <c r="B628" s="18" t="s">
        <v>2010</v>
      </c>
      <c r="C628" s="19">
        <v>1</v>
      </c>
      <c r="D628" s="19">
        <v>1</v>
      </c>
      <c r="E628" s="19">
        <v>913</v>
      </c>
      <c r="F628" s="19">
        <v>833</v>
      </c>
      <c r="G628" s="20">
        <v>0.9123767798466591</v>
      </c>
      <c r="H628" s="18" t="s">
        <v>57</v>
      </c>
      <c r="I628" s="19">
        <v>0</v>
      </c>
      <c r="J628" s="19">
        <v>0</v>
      </c>
      <c r="K628">
        <v>400</v>
      </c>
      <c r="L628" s="21" t="str">
        <f t="shared" si="9"/>
        <v>1</v>
      </c>
    </row>
    <row r="629" spans="1:12" ht="14.4" x14ac:dyDescent="0.3">
      <c r="A629" s="24">
        <v>26680037400016</v>
      </c>
      <c r="B629" s="18" t="s">
        <v>2010</v>
      </c>
      <c r="C629" s="19">
        <v>1</v>
      </c>
      <c r="D629" s="19">
        <v>0</v>
      </c>
      <c r="E629" s="19">
        <v>1086</v>
      </c>
      <c r="F629" s="19">
        <v>364</v>
      </c>
      <c r="G629" s="20">
        <v>0.33517495395948405</v>
      </c>
      <c r="H629" s="18" t="s">
        <v>38</v>
      </c>
      <c r="I629" s="19">
        <v>0</v>
      </c>
      <c r="J629" s="19">
        <v>0</v>
      </c>
      <c r="K629">
        <v>419</v>
      </c>
      <c r="L629" s="21" t="str">
        <f t="shared" si="9"/>
        <v>1</v>
      </c>
    </row>
    <row r="630" spans="1:12" ht="14.4" x14ac:dyDescent="0.3">
      <c r="A630" s="24">
        <v>26680090300012</v>
      </c>
      <c r="B630" s="18" t="s">
        <v>2010</v>
      </c>
      <c r="C630" s="19">
        <v>1</v>
      </c>
      <c r="D630" s="19">
        <v>0</v>
      </c>
      <c r="E630" s="19">
        <v>9275</v>
      </c>
      <c r="F630" s="19">
        <v>2</v>
      </c>
      <c r="G630" s="20">
        <v>2.1563342318059301E-4</v>
      </c>
      <c r="H630" s="18" t="s">
        <v>38</v>
      </c>
      <c r="I630" s="19">
        <v>1</v>
      </c>
      <c r="J630" s="19">
        <v>1</v>
      </c>
      <c r="K630">
        <v>4139</v>
      </c>
      <c r="L630" s="21" t="str">
        <f t="shared" si="9"/>
        <v>0</v>
      </c>
    </row>
    <row r="631" spans="1:12" ht="14.4" x14ac:dyDescent="0.3">
      <c r="A631" s="24">
        <v>26680097800014</v>
      </c>
      <c r="B631" s="18" t="s">
        <v>2010</v>
      </c>
      <c r="C631" s="19">
        <v>1</v>
      </c>
      <c r="D631" s="19">
        <v>0</v>
      </c>
      <c r="E631" s="19">
        <v>386</v>
      </c>
      <c r="F631" s="19">
        <v>160</v>
      </c>
      <c r="G631" s="20">
        <v>0.41450777202072503</v>
      </c>
      <c r="H631" s="18" t="s">
        <v>1504</v>
      </c>
      <c r="I631" s="19">
        <v>0</v>
      </c>
      <c r="J631" s="19">
        <v>0</v>
      </c>
      <c r="K631">
        <v>124</v>
      </c>
      <c r="L631" s="21" t="str">
        <f t="shared" si="9"/>
        <v>1</v>
      </c>
    </row>
    <row r="632" spans="1:12" ht="14.4" x14ac:dyDescent="0.3">
      <c r="A632" s="24">
        <v>26680200800018</v>
      </c>
      <c r="B632" s="18" t="s">
        <v>2010</v>
      </c>
      <c r="C632" s="19">
        <v>1</v>
      </c>
      <c r="D632" s="19">
        <v>0</v>
      </c>
      <c r="E632" s="19">
        <v>1322</v>
      </c>
      <c r="F632" s="19">
        <v>344</v>
      </c>
      <c r="G632" s="20">
        <v>0.26021180030257202</v>
      </c>
      <c r="H632" s="18" t="s">
        <v>50</v>
      </c>
      <c r="I632" s="19">
        <v>0</v>
      </c>
      <c r="J632" s="19">
        <v>0</v>
      </c>
      <c r="K632">
        <v>301</v>
      </c>
      <c r="L632" s="21" t="str">
        <f t="shared" si="9"/>
        <v>1</v>
      </c>
    </row>
    <row r="633" spans="1:12" ht="14.4" x14ac:dyDescent="0.3">
      <c r="A633" s="24">
        <v>26690001800018</v>
      </c>
      <c r="B633" s="18" t="s">
        <v>2010</v>
      </c>
      <c r="C633" s="19">
        <v>1</v>
      </c>
      <c r="D633" s="19">
        <v>1</v>
      </c>
      <c r="E633" s="19">
        <v>3662</v>
      </c>
      <c r="F633" s="19">
        <v>3239</v>
      </c>
      <c r="G633" s="20">
        <v>0.88448935008192209</v>
      </c>
      <c r="H633" s="18" t="s">
        <v>50</v>
      </c>
      <c r="I633" s="19">
        <v>1</v>
      </c>
      <c r="J633" s="19">
        <v>0</v>
      </c>
      <c r="K633">
        <v>1144</v>
      </c>
      <c r="L633" s="21" t="str">
        <f t="shared" si="9"/>
        <v>1</v>
      </c>
    </row>
    <row r="634" spans="1:12" ht="14.4" x14ac:dyDescent="0.3">
      <c r="A634" s="24">
        <v>26690004200018</v>
      </c>
      <c r="B634" s="18" t="s">
        <v>2010</v>
      </c>
      <c r="C634" s="19">
        <v>1</v>
      </c>
      <c r="D634" s="19">
        <v>0</v>
      </c>
      <c r="E634" s="19">
        <v>954</v>
      </c>
      <c r="F634" s="19">
        <v>151</v>
      </c>
      <c r="G634" s="20">
        <v>0.15828092243186601</v>
      </c>
      <c r="H634" s="18" t="s">
        <v>65</v>
      </c>
      <c r="I634" s="19">
        <v>0</v>
      </c>
      <c r="J634" s="19">
        <v>0</v>
      </c>
      <c r="K634">
        <v>331</v>
      </c>
      <c r="L634" s="21" t="str">
        <f t="shared" si="9"/>
        <v>1</v>
      </c>
    </row>
    <row r="635" spans="1:12" ht="14.4" x14ac:dyDescent="0.3">
      <c r="A635" s="24">
        <v>26690005900012</v>
      </c>
      <c r="B635" s="18" t="s">
        <v>2010</v>
      </c>
      <c r="C635" s="19">
        <v>1</v>
      </c>
      <c r="D635" s="19">
        <v>0</v>
      </c>
      <c r="E635" s="19">
        <v>1597</v>
      </c>
      <c r="F635" s="19">
        <v>148</v>
      </c>
      <c r="G635" s="20">
        <v>9.26737633061991E-2</v>
      </c>
      <c r="H635" s="18" t="s">
        <v>65</v>
      </c>
      <c r="I635" s="19">
        <v>0</v>
      </c>
      <c r="J635" s="19">
        <v>0</v>
      </c>
      <c r="K635">
        <v>544</v>
      </c>
      <c r="L635" s="21" t="str">
        <f t="shared" si="9"/>
        <v>1</v>
      </c>
    </row>
    <row r="636" spans="1:12" ht="14.4" x14ac:dyDescent="0.3">
      <c r="A636" s="24">
        <v>26690008300012</v>
      </c>
      <c r="B636" s="18" t="s">
        <v>2010</v>
      </c>
      <c r="C636" s="19">
        <v>1</v>
      </c>
      <c r="D636" s="19">
        <v>1</v>
      </c>
      <c r="E636" s="19">
        <v>8193</v>
      </c>
      <c r="F636" s="19">
        <v>8190</v>
      </c>
      <c r="G636" s="20">
        <v>0.99963383376052706</v>
      </c>
      <c r="H636" s="18" t="s">
        <v>50</v>
      </c>
      <c r="I636" s="19">
        <v>1</v>
      </c>
      <c r="J636" s="19">
        <v>0</v>
      </c>
      <c r="K636">
        <v>1942</v>
      </c>
      <c r="L636" s="21" t="str">
        <f t="shared" si="9"/>
        <v>1</v>
      </c>
    </row>
    <row r="637" spans="1:12" ht="14.4" x14ac:dyDescent="0.3">
      <c r="A637" s="24">
        <v>26690009100064</v>
      </c>
      <c r="B637" s="18" t="s">
        <v>2010</v>
      </c>
      <c r="C637" s="19">
        <v>1</v>
      </c>
      <c r="D637" s="19">
        <v>0</v>
      </c>
      <c r="E637" s="19">
        <v>770</v>
      </c>
      <c r="F637" s="19">
        <v>567</v>
      </c>
      <c r="G637" s="20">
        <v>0.73636363636363611</v>
      </c>
      <c r="H637" s="18" t="s">
        <v>65</v>
      </c>
      <c r="I637" s="19">
        <v>0</v>
      </c>
      <c r="J637" s="19">
        <v>0</v>
      </c>
      <c r="K637">
        <v>219</v>
      </c>
      <c r="L637" s="21" t="str">
        <f t="shared" si="9"/>
        <v>1</v>
      </c>
    </row>
    <row r="638" spans="1:12" ht="14.4" x14ac:dyDescent="0.3">
      <c r="A638" s="24">
        <v>26690013300015</v>
      </c>
      <c r="B638" s="18" t="s">
        <v>2010</v>
      </c>
      <c r="C638" s="19">
        <v>1</v>
      </c>
      <c r="D638" s="19">
        <v>0</v>
      </c>
      <c r="E638" s="19">
        <v>1853</v>
      </c>
      <c r="F638" s="19">
        <v>1473</v>
      </c>
      <c r="G638" s="20">
        <v>0.79492714516999508</v>
      </c>
      <c r="H638" s="18" t="s">
        <v>57</v>
      </c>
      <c r="I638" s="19">
        <v>1</v>
      </c>
      <c r="J638" s="19">
        <v>0</v>
      </c>
      <c r="K638">
        <v>741</v>
      </c>
      <c r="L638" s="21" t="str">
        <f t="shared" si="9"/>
        <v>1</v>
      </c>
    </row>
    <row r="639" spans="1:12" ht="14.4" x14ac:dyDescent="0.3">
      <c r="A639" s="24">
        <v>26690014100018</v>
      </c>
      <c r="B639" s="18" t="s">
        <v>2010</v>
      </c>
      <c r="C639" s="19">
        <v>1</v>
      </c>
      <c r="D639" s="19">
        <v>1</v>
      </c>
      <c r="E639" s="19">
        <v>1125</v>
      </c>
      <c r="F639" s="19">
        <v>946</v>
      </c>
      <c r="G639" s="20">
        <v>0.84088888888888902</v>
      </c>
      <c r="H639" s="18" t="s">
        <v>71</v>
      </c>
      <c r="I639" s="19">
        <v>0</v>
      </c>
      <c r="J639" s="19">
        <v>0</v>
      </c>
      <c r="K639">
        <v>410</v>
      </c>
      <c r="L639" s="21" t="str">
        <f t="shared" si="9"/>
        <v>1</v>
      </c>
    </row>
    <row r="640" spans="1:12" ht="14.4" x14ac:dyDescent="0.3">
      <c r="A640" s="24">
        <v>26690018200087</v>
      </c>
      <c r="B640" s="18" t="s">
        <v>2010</v>
      </c>
      <c r="C640" s="19">
        <v>1</v>
      </c>
      <c r="D640" s="19">
        <v>0</v>
      </c>
      <c r="E640" s="19">
        <v>1110</v>
      </c>
      <c r="F640" s="19">
        <v>127</v>
      </c>
      <c r="G640" s="20">
        <v>0.11441441441441401</v>
      </c>
      <c r="H640" s="18" t="s">
        <v>71</v>
      </c>
      <c r="I640" s="19">
        <v>0</v>
      </c>
      <c r="J640" s="19">
        <v>0</v>
      </c>
      <c r="K640">
        <v>331</v>
      </c>
      <c r="L640" s="21" t="str">
        <f t="shared" si="9"/>
        <v>1</v>
      </c>
    </row>
    <row r="641" spans="1:12" ht="14.4" x14ac:dyDescent="0.3">
      <c r="A641" s="24">
        <v>26690019000015</v>
      </c>
      <c r="B641" s="18" t="s">
        <v>2010</v>
      </c>
      <c r="C641" s="19">
        <v>1</v>
      </c>
      <c r="D641" s="19">
        <v>1</v>
      </c>
      <c r="E641" s="19">
        <v>2777</v>
      </c>
      <c r="F641" s="19">
        <v>2777</v>
      </c>
      <c r="G641" s="20">
        <v>1</v>
      </c>
      <c r="H641" s="18" t="s">
        <v>50</v>
      </c>
      <c r="I641" s="19">
        <v>1</v>
      </c>
      <c r="J641" s="19">
        <v>0</v>
      </c>
      <c r="K641">
        <v>691</v>
      </c>
      <c r="L641" s="21" t="str">
        <f t="shared" si="9"/>
        <v>1</v>
      </c>
    </row>
    <row r="642" spans="1:12" ht="14.4" x14ac:dyDescent="0.3">
      <c r="A642" s="24">
        <v>26690020800015</v>
      </c>
      <c r="B642" s="18" t="s">
        <v>2010</v>
      </c>
      <c r="C642" s="19">
        <v>1</v>
      </c>
      <c r="D642" s="19">
        <v>1</v>
      </c>
      <c r="E642" s="19">
        <v>1816</v>
      </c>
      <c r="F642" s="19">
        <v>1509</v>
      </c>
      <c r="G642" s="20">
        <v>0.83094713656387709</v>
      </c>
      <c r="H642" s="18" t="s">
        <v>71</v>
      </c>
      <c r="I642" s="19">
        <v>0</v>
      </c>
      <c r="J642" s="19">
        <v>0</v>
      </c>
      <c r="K642">
        <v>500</v>
      </c>
      <c r="L642" s="21" t="str">
        <f t="shared" ref="L642:L705" si="10">IF(G642&lt;0.01,"0","1")</f>
        <v>1</v>
      </c>
    </row>
    <row r="643" spans="1:12" ht="14.4" x14ac:dyDescent="0.3">
      <c r="A643" s="24">
        <v>26690021600018</v>
      </c>
      <c r="B643" s="18" t="s">
        <v>2010</v>
      </c>
      <c r="C643" s="19">
        <v>1</v>
      </c>
      <c r="D643" s="19">
        <v>1</v>
      </c>
      <c r="E643" s="19">
        <v>1023</v>
      </c>
      <c r="F643" s="19">
        <v>792</v>
      </c>
      <c r="G643" s="20">
        <v>0.77419354838709709</v>
      </c>
      <c r="H643" s="18" t="s">
        <v>71</v>
      </c>
      <c r="I643" s="19">
        <v>0</v>
      </c>
      <c r="J643" s="19">
        <v>0</v>
      </c>
      <c r="K643">
        <v>388</v>
      </c>
      <c r="L643" s="21" t="str">
        <f t="shared" si="10"/>
        <v>1</v>
      </c>
    </row>
    <row r="644" spans="1:12" ht="14.4" x14ac:dyDescent="0.3">
      <c r="A644" s="24">
        <v>26690022400012</v>
      </c>
      <c r="B644" s="18" t="s">
        <v>2010</v>
      </c>
      <c r="C644" s="19">
        <v>1</v>
      </c>
      <c r="D644" s="19">
        <v>1</v>
      </c>
      <c r="E644" s="19">
        <v>1332</v>
      </c>
      <c r="F644" s="19">
        <v>1018</v>
      </c>
      <c r="G644" s="20">
        <v>0.76426426426426408</v>
      </c>
      <c r="H644" s="18" t="s">
        <v>71</v>
      </c>
      <c r="I644" s="19">
        <v>0</v>
      </c>
      <c r="J644" s="19">
        <v>0</v>
      </c>
      <c r="K644">
        <v>484</v>
      </c>
      <c r="L644" s="21" t="str">
        <f t="shared" si="10"/>
        <v>1</v>
      </c>
    </row>
    <row r="645" spans="1:12" ht="14.4" x14ac:dyDescent="0.3">
      <c r="A645" s="24">
        <v>26690023200080</v>
      </c>
      <c r="B645" s="18" t="s">
        <v>2010</v>
      </c>
      <c r="C645" s="19">
        <v>1</v>
      </c>
      <c r="D645" s="19">
        <v>0</v>
      </c>
      <c r="E645" s="19">
        <v>2613</v>
      </c>
      <c r="F645" s="19">
        <v>609</v>
      </c>
      <c r="G645" s="20">
        <v>0.23306544202066601</v>
      </c>
      <c r="H645" s="18" t="s">
        <v>50</v>
      </c>
      <c r="I645" s="19">
        <v>1</v>
      </c>
      <c r="J645" s="19">
        <v>0</v>
      </c>
      <c r="K645">
        <v>639</v>
      </c>
      <c r="L645" s="21" t="str">
        <f t="shared" si="10"/>
        <v>1</v>
      </c>
    </row>
    <row r="646" spans="1:12" ht="14.4" x14ac:dyDescent="0.3">
      <c r="A646" s="24">
        <v>26690025700046</v>
      </c>
      <c r="B646" s="18" t="s">
        <v>2010</v>
      </c>
      <c r="C646" s="19">
        <v>1</v>
      </c>
      <c r="D646" s="19">
        <v>0</v>
      </c>
      <c r="E646" s="19">
        <v>7302</v>
      </c>
      <c r="F646" s="19">
        <v>714</v>
      </c>
      <c r="G646" s="20">
        <v>9.7781429745275303E-2</v>
      </c>
      <c r="H646" s="18" t="s">
        <v>50</v>
      </c>
      <c r="I646" s="19">
        <v>1</v>
      </c>
      <c r="J646" s="19">
        <v>1</v>
      </c>
      <c r="K646">
        <v>3443</v>
      </c>
      <c r="L646" s="21" t="str">
        <f t="shared" si="10"/>
        <v>1</v>
      </c>
    </row>
    <row r="647" spans="1:12" ht="14.4" x14ac:dyDescent="0.3">
      <c r="A647" s="24">
        <v>26690027300019</v>
      </c>
      <c r="B647" s="18" t="s">
        <v>2010</v>
      </c>
      <c r="C647" s="19">
        <v>1</v>
      </c>
      <c r="D647" s="19">
        <v>1</v>
      </c>
      <c r="E647" s="19">
        <v>62682</v>
      </c>
      <c r="F647" s="19">
        <v>61208</v>
      </c>
      <c r="G647" s="20">
        <v>0.97648447720238707</v>
      </c>
      <c r="H647" s="18" t="s">
        <v>1570</v>
      </c>
      <c r="I647" s="19">
        <v>1</v>
      </c>
      <c r="J647" s="19">
        <v>1</v>
      </c>
      <c r="K647">
        <v>21920</v>
      </c>
      <c r="L647" s="21" t="str">
        <f t="shared" si="10"/>
        <v>1</v>
      </c>
    </row>
    <row r="648" spans="1:12" ht="14.4" x14ac:dyDescent="0.3">
      <c r="A648" s="24">
        <v>26700002400013</v>
      </c>
      <c r="B648" s="18" t="s">
        <v>2010</v>
      </c>
      <c r="C648" s="19">
        <v>1</v>
      </c>
      <c r="D648" s="19">
        <v>0</v>
      </c>
      <c r="E648" s="19">
        <v>2218</v>
      </c>
      <c r="F648" s="19">
        <v>0</v>
      </c>
      <c r="G648" s="20">
        <v>0</v>
      </c>
      <c r="H648" s="18" t="s">
        <v>38</v>
      </c>
      <c r="I648" s="19">
        <v>1</v>
      </c>
      <c r="J648" s="19">
        <v>0</v>
      </c>
      <c r="K648">
        <v>990</v>
      </c>
      <c r="L648" s="21" t="str">
        <f t="shared" si="10"/>
        <v>0</v>
      </c>
    </row>
    <row r="649" spans="1:12" ht="14.4" x14ac:dyDescent="0.3">
      <c r="A649" s="24">
        <v>26700661700109</v>
      </c>
      <c r="B649" s="18" t="s">
        <v>2010</v>
      </c>
      <c r="C649" s="19">
        <v>1</v>
      </c>
      <c r="D649" s="19">
        <v>0</v>
      </c>
      <c r="E649" s="19">
        <v>6213</v>
      </c>
      <c r="F649" s="19">
        <v>355</v>
      </c>
      <c r="G649" s="20">
        <v>5.7138258490262397E-2</v>
      </c>
      <c r="H649" s="18" t="s">
        <v>38</v>
      </c>
      <c r="I649" s="19">
        <v>1</v>
      </c>
      <c r="J649" s="19">
        <v>1</v>
      </c>
      <c r="K649">
        <v>3600</v>
      </c>
      <c r="L649" s="21" t="str">
        <f t="shared" si="10"/>
        <v>1</v>
      </c>
    </row>
    <row r="650" spans="1:12" ht="14.4" x14ac:dyDescent="0.3">
      <c r="A650" s="24">
        <v>26710001400062</v>
      </c>
      <c r="B650" s="18" t="s">
        <v>2010</v>
      </c>
      <c r="C650" s="19">
        <v>1</v>
      </c>
      <c r="D650" s="19">
        <v>1</v>
      </c>
      <c r="E650" s="19">
        <v>2343</v>
      </c>
      <c r="F650" s="19">
        <v>2343</v>
      </c>
      <c r="G650" s="20">
        <v>1</v>
      </c>
      <c r="H650" s="18" t="s">
        <v>65</v>
      </c>
      <c r="I650" s="19">
        <v>1</v>
      </c>
      <c r="J650" s="19">
        <v>0</v>
      </c>
      <c r="K650">
        <v>727</v>
      </c>
      <c r="L650" s="21" t="str">
        <f t="shared" si="10"/>
        <v>1</v>
      </c>
    </row>
    <row r="651" spans="1:12" ht="14.4" x14ac:dyDescent="0.3">
      <c r="A651" s="24">
        <v>26710004800011</v>
      </c>
      <c r="B651" s="18" t="s">
        <v>2010</v>
      </c>
      <c r="C651" s="19">
        <v>1</v>
      </c>
      <c r="D651" s="19">
        <v>1</v>
      </c>
      <c r="E651" s="19">
        <v>1464</v>
      </c>
      <c r="F651" s="19">
        <v>1181</v>
      </c>
      <c r="G651" s="20">
        <v>0.80669398907103806</v>
      </c>
      <c r="H651" s="18" t="s">
        <v>65</v>
      </c>
      <c r="I651" s="19">
        <v>0</v>
      </c>
      <c r="J651" s="19">
        <v>0</v>
      </c>
      <c r="K651">
        <v>595</v>
      </c>
      <c r="L651" s="21" t="str">
        <f t="shared" si="10"/>
        <v>1</v>
      </c>
    </row>
    <row r="652" spans="1:12" ht="14.4" x14ac:dyDescent="0.3">
      <c r="A652" s="24">
        <v>26710006300010</v>
      </c>
      <c r="B652" s="18" t="s">
        <v>2010</v>
      </c>
      <c r="C652" s="19">
        <v>1</v>
      </c>
      <c r="D652" s="19">
        <v>0</v>
      </c>
      <c r="E652" s="19">
        <v>600</v>
      </c>
      <c r="F652" s="19">
        <v>0</v>
      </c>
      <c r="G652" s="20">
        <v>0</v>
      </c>
      <c r="H652" s="18" t="s">
        <v>38</v>
      </c>
      <c r="I652" s="19">
        <v>0</v>
      </c>
      <c r="J652" s="19">
        <v>0</v>
      </c>
      <c r="K652">
        <v>396</v>
      </c>
      <c r="L652" s="21" t="str">
        <f t="shared" si="10"/>
        <v>0</v>
      </c>
    </row>
    <row r="653" spans="1:12" ht="14.4" x14ac:dyDescent="0.3">
      <c r="A653" s="24">
        <v>26710009700018</v>
      </c>
      <c r="B653" s="18" t="s">
        <v>2010</v>
      </c>
      <c r="C653" s="19">
        <v>1</v>
      </c>
      <c r="D653" s="19">
        <v>0</v>
      </c>
      <c r="E653" s="19">
        <v>896</v>
      </c>
      <c r="F653" s="19">
        <v>0</v>
      </c>
      <c r="G653" s="20">
        <v>0</v>
      </c>
      <c r="H653" s="18" t="s">
        <v>2011</v>
      </c>
      <c r="I653" s="19">
        <v>0</v>
      </c>
      <c r="J653" s="19">
        <v>0</v>
      </c>
      <c r="K653">
        <v>372</v>
      </c>
      <c r="L653" s="21" t="str">
        <f t="shared" si="10"/>
        <v>0</v>
      </c>
    </row>
    <row r="654" spans="1:12" ht="14.4" x14ac:dyDescent="0.3">
      <c r="A654" s="24">
        <v>26710013900018</v>
      </c>
      <c r="B654" s="18" t="s">
        <v>2010</v>
      </c>
      <c r="C654" s="19">
        <v>1</v>
      </c>
      <c r="D654" s="19">
        <v>0</v>
      </c>
      <c r="E654" s="19">
        <v>596</v>
      </c>
      <c r="F654" s="19">
        <v>573</v>
      </c>
      <c r="G654" s="20">
        <v>0.96140939597315411</v>
      </c>
      <c r="H654" s="18" t="s">
        <v>65</v>
      </c>
      <c r="I654" s="19">
        <v>0</v>
      </c>
      <c r="J654" s="19">
        <v>0</v>
      </c>
      <c r="K654">
        <v>219</v>
      </c>
      <c r="L654" s="21" t="str">
        <f t="shared" si="10"/>
        <v>1</v>
      </c>
    </row>
    <row r="655" spans="1:12" ht="14.4" x14ac:dyDescent="0.3">
      <c r="A655" s="24">
        <v>26710014700011</v>
      </c>
      <c r="B655" s="18" t="s">
        <v>2010</v>
      </c>
      <c r="C655" s="19">
        <v>1</v>
      </c>
      <c r="D655" s="19">
        <v>0</v>
      </c>
      <c r="E655" s="19">
        <v>746</v>
      </c>
      <c r="F655" s="19">
        <v>680</v>
      </c>
      <c r="G655" s="20">
        <v>0.91152815013404809</v>
      </c>
      <c r="H655" s="18" t="s">
        <v>57</v>
      </c>
      <c r="I655" s="19">
        <v>0</v>
      </c>
      <c r="J655" s="19">
        <v>0</v>
      </c>
      <c r="K655">
        <v>392</v>
      </c>
      <c r="L655" s="21" t="str">
        <f t="shared" si="10"/>
        <v>1</v>
      </c>
    </row>
    <row r="656" spans="1:12" ht="14.4" x14ac:dyDescent="0.3">
      <c r="A656" s="24">
        <v>26710023800018</v>
      </c>
      <c r="B656" s="18" t="s">
        <v>2010</v>
      </c>
      <c r="C656" s="19">
        <v>1</v>
      </c>
      <c r="D656" s="19">
        <v>0</v>
      </c>
      <c r="E656" s="19">
        <v>608</v>
      </c>
      <c r="F656" s="19">
        <v>0</v>
      </c>
      <c r="G656" s="20">
        <v>0</v>
      </c>
      <c r="H656" s="18" t="s">
        <v>38</v>
      </c>
      <c r="I656" s="19">
        <v>0</v>
      </c>
      <c r="J656" s="19">
        <v>0</v>
      </c>
      <c r="K656">
        <v>668</v>
      </c>
      <c r="L656" s="21" t="str">
        <f t="shared" si="10"/>
        <v>0</v>
      </c>
    </row>
    <row r="657" spans="1:12" ht="14.4" x14ac:dyDescent="0.3">
      <c r="A657" s="24">
        <v>26710025300017</v>
      </c>
      <c r="B657" s="18" t="s">
        <v>2010</v>
      </c>
      <c r="C657" s="19">
        <v>1</v>
      </c>
      <c r="D657" s="19">
        <v>0</v>
      </c>
      <c r="E657" s="19">
        <v>1207</v>
      </c>
      <c r="F657" s="19">
        <v>0</v>
      </c>
      <c r="G657" s="20">
        <v>0</v>
      </c>
      <c r="H657" s="18" t="s">
        <v>38</v>
      </c>
      <c r="I657" s="19">
        <v>0</v>
      </c>
      <c r="J657" s="19">
        <v>0</v>
      </c>
      <c r="K657">
        <v>620</v>
      </c>
      <c r="L657" s="21" t="str">
        <f t="shared" si="10"/>
        <v>0</v>
      </c>
    </row>
    <row r="658" spans="1:12" ht="14.4" x14ac:dyDescent="0.3">
      <c r="A658" s="24">
        <v>26710028700015</v>
      </c>
      <c r="B658" s="18" t="s">
        <v>2010</v>
      </c>
      <c r="C658" s="19">
        <v>1</v>
      </c>
      <c r="D658" s="19">
        <v>0</v>
      </c>
      <c r="E658" s="19">
        <v>6829</v>
      </c>
      <c r="F658" s="19">
        <v>1055</v>
      </c>
      <c r="G658" s="20">
        <v>0.15448821203690102</v>
      </c>
      <c r="H658" s="18" t="s">
        <v>38</v>
      </c>
      <c r="I658" s="19">
        <v>1</v>
      </c>
      <c r="J658" s="19">
        <v>1</v>
      </c>
      <c r="K658">
        <v>3590</v>
      </c>
      <c r="L658" s="21" t="str">
        <f t="shared" si="10"/>
        <v>1</v>
      </c>
    </row>
    <row r="659" spans="1:12" ht="14.4" x14ac:dyDescent="0.3">
      <c r="A659" s="24">
        <v>26710030300010</v>
      </c>
      <c r="B659" s="18" t="s">
        <v>2010</v>
      </c>
      <c r="C659" s="19">
        <v>1</v>
      </c>
      <c r="D659" s="19">
        <v>0</v>
      </c>
      <c r="E659" s="19">
        <v>325</v>
      </c>
      <c r="F659" s="19">
        <v>304</v>
      </c>
      <c r="G659" s="20">
        <v>0.93538461538461504</v>
      </c>
      <c r="H659" s="18" t="s">
        <v>71</v>
      </c>
      <c r="I659" s="19">
        <v>0</v>
      </c>
      <c r="J659" s="19">
        <v>0</v>
      </c>
      <c r="K659">
        <v>133</v>
      </c>
      <c r="L659" s="21" t="str">
        <f t="shared" si="10"/>
        <v>1</v>
      </c>
    </row>
    <row r="660" spans="1:12" ht="14.4" x14ac:dyDescent="0.3">
      <c r="A660" s="24">
        <v>26710033700109</v>
      </c>
      <c r="B660" s="18" t="s">
        <v>2010</v>
      </c>
      <c r="C660" s="19">
        <v>1</v>
      </c>
      <c r="D660" s="19">
        <v>0</v>
      </c>
      <c r="E660" s="19">
        <v>5687</v>
      </c>
      <c r="F660" s="19">
        <v>0</v>
      </c>
      <c r="G660" s="20">
        <v>0</v>
      </c>
      <c r="H660" s="18" t="s">
        <v>2011</v>
      </c>
      <c r="I660" s="19">
        <v>1</v>
      </c>
      <c r="J660" s="19">
        <v>0</v>
      </c>
      <c r="K660">
        <v>1573</v>
      </c>
      <c r="L660" s="21" t="str">
        <f t="shared" si="10"/>
        <v>0</v>
      </c>
    </row>
    <row r="661" spans="1:12" ht="14.4" x14ac:dyDescent="0.3">
      <c r="A661" s="24">
        <v>26710044400012</v>
      </c>
      <c r="B661" s="18" t="s">
        <v>2010</v>
      </c>
      <c r="C661" s="19">
        <v>1</v>
      </c>
      <c r="D661" s="19">
        <v>0</v>
      </c>
      <c r="E661" s="19">
        <v>2776</v>
      </c>
      <c r="F661" s="19">
        <v>0</v>
      </c>
      <c r="G661" s="20">
        <v>0</v>
      </c>
      <c r="H661" s="18" t="s">
        <v>38</v>
      </c>
      <c r="I661" s="19">
        <v>1</v>
      </c>
      <c r="J661" s="19">
        <v>0</v>
      </c>
      <c r="K661">
        <v>1283</v>
      </c>
      <c r="L661" s="21" t="str">
        <f t="shared" si="10"/>
        <v>0</v>
      </c>
    </row>
    <row r="662" spans="1:12" ht="14.4" x14ac:dyDescent="0.3">
      <c r="A662" s="24">
        <v>26710045100033</v>
      </c>
      <c r="B662" s="18" t="s">
        <v>2010</v>
      </c>
      <c r="C662" s="19">
        <v>1</v>
      </c>
      <c r="D662" s="19">
        <v>1</v>
      </c>
      <c r="E662" s="19">
        <v>762</v>
      </c>
      <c r="F662" s="19">
        <v>746</v>
      </c>
      <c r="G662" s="20">
        <v>0.97900262467191612</v>
      </c>
      <c r="H662" s="18" t="s">
        <v>71</v>
      </c>
      <c r="I662" s="19">
        <v>0</v>
      </c>
      <c r="J662" s="19">
        <v>0</v>
      </c>
      <c r="K662">
        <v>121</v>
      </c>
      <c r="L662" s="21" t="str">
        <f t="shared" si="10"/>
        <v>1</v>
      </c>
    </row>
    <row r="663" spans="1:12" ht="14.4" x14ac:dyDescent="0.3">
      <c r="A663" s="24">
        <v>26710046900035</v>
      </c>
      <c r="B663" s="18" t="s">
        <v>2010</v>
      </c>
      <c r="C663" s="19">
        <v>1</v>
      </c>
      <c r="D663" s="19">
        <v>1</v>
      </c>
      <c r="E663" s="19">
        <v>883</v>
      </c>
      <c r="F663" s="19">
        <v>825</v>
      </c>
      <c r="G663" s="20">
        <v>0.93431483578708996</v>
      </c>
      <c r="H663" s="18" t="s">
        <v>38</v>
      </c>
      <c r="I663" s="19">
        <v>0</v>
      </c>
      <c r="J663" s="19">
        <v>0</v>
      </c>
      <c r="K663">
        <v>467</v>
      </c>
      <c r="L663" s="21" t="str">
        <f t="shared" si="10"/>
        <v>1</v>
      </c>
    </row>
    <row r="664" spans="1:12" ht="14.4" x14ac:dyDescent="0.3">
      <c r="A664" s="24">
        <v>26710047700012</v>
      </c>
      <c r="B664" s="18" t="s">
        <v>2010</v>
      </c>
      <c r="C664" s="19">
        <v>1</v>
      </c>
      <c r="D664" s="19">
        <v>0</v>
      </c>
      <c r="E664" s="19">
        <v>777</v>
      </c>
      <c r="F664" s="19">
        <v>749</v>
      </c>
      <c r="G664" s="20">
        <v>0.96396396396396411</v>
      </c>
      <c r="H664" s="18" t="s">
        <v>57</v>
      </c>
      <c r="I664" s="19">
        <v>0</v>
      </c>
      <c r="J664" s="19">
        <v>0</v>
      </c>
      <c r="K664">
        <v>350</v>
      </c>
      <c r="L664" s="21" t="str">
        <f t="shared" si="10"/>
        <v>1</v>
      </c>
    </row>
    <row r="665" spans="1:12" ht="14.4" x14ac:dyDescent="0.3">
      <c r="A665" s="24">
        <v>26710076600109</v>
      </c>
      <c r="B665" s="18" t="s">
        <v>2010</v>
      </c>
      <c r="C665" s="19">
        <v>1</v>
      </c>
      <c r="D665" s="19">
        <v>0</v>
      </c>
      <c r="E665" s="19">
        <v>5845</v>
      </c>
      <c r="F665" s="19">
        <v>0</v>
      </c>
      <c r="G665" s="20">
        <v>0</v>
      </c>
      <c r="H665" s="18" t="s">
        <v>38</v>
      </c>
      <c r="I665" s="19">
        <v>1</v>
      </c>
      <c r="J665" s="19">
        <v>1</v>
      </c>
      <c r="K665">
        <v>2907</v>
      </c>
      <c r="L665" s="21" t="str">
        <f t="shared" si="10"/>
        <v>0</v>
      </c>
    </row>
    <row r="666" spans="1:12" ht="14.4" x14ac:dyDescent="0.3">
      <c r="A666" s="24">
        <v>26710079000018</v>
      </c>
      <c r="B666" s="18" t="s">
        <v>2010</v>
      </c>
      <c r="C666" s="19">
        <v>1</v>
      </c>
      <c r="D666" s="19">
        <v>0</v>
      </c>
      <c r="E666" s="19">
        <v>2419</v>
      </c>
      <c r="F666" s="19">
        <v>0</v>
      </c>
      <c r="G666" s="20">
        <v>0</v>
      </c>
      <c r="H666" s="18" t="s">
        <v>38</v>
      </c>
      <c r="I666" s="19">
        <v>1</v>
      </c>
      <c r="J666" s="19">
        <v>0</v>
      </c>
      <c r="K666">
        <v>1245</v>
      </c>
      <c r="L666" s="21" t="str">
        <f t="shared" si="10"/>
        <v>0</v>
      </c>
    </row>
    <row r="667" spans="1:12" ht="14.4" x14ac:dyDescent="0.3">
      <c r="A667" s="24">
        <v>26720002000019</v>
      </c>
      <c r="B667" s="18" t="s">
        <v>2010</v>
      </c>
      <c r="C667" s="19">
        <v>1</v>
      </c>
      <c r="D667" s="19">
        <v>1</v>
      </c>
      <c r="E667" s="19">
        <v>839</v>
      </c>
      <c r="F667" s="19">
        <v>839</v>
      </c>
      <c r="G667" s="20">
        <v>1</v>
      </c>
      <c r="H667" s="18" t="s">
        <v>65</v>
      </c>
      <c r="I667" s="19">
        <v>0</v>
      </c>
      <c r="J667" s="19">
        <v>0</v>
      </c>
      <c r="K667">
        <v>352</v>
      </c>
      <c r="L667" s="21" t="str">
        <f t="shared" si="10"/>
        <v>1</v>
      </c>
    </row>
    <row r="668" spans="1:12" ht="14.4" x14ac:dyDescent="0.3">
      <c r="A668" s="24">
        <v>26720003800011</v>
      </c>
      <c r="B668" s="18" t="s">
        <v>2010</v>
      </c>
      <c r="C668" s="19">
        <v>1</v>
      </c>
      <c r="D668" s="19">
        <v>0</v>
      </c>
      <c r="E668" s="19">
        <v>1230</v>
      </c>
      <c r="F668" s="19">
        <v>1166</v>
      </c>
      <c r="G668" s="20">
        <v>0.94796747967479711</v>
      </c>
      <c r="H668" s="18" t="s">
        <v>57</v>
      </c>
      <c r="I668" s="19">
        <v>1</v>
      </c>
      <c r="J668" s="19">
        <v>0</v>
      </c>
      <c r="K668">
        <v>930</v>
      </c>
      <c r="L668" s="21" t="str">
        <f t="shared" si="10"/>
        <v>1</v>
      </c>
    </row>
    <row r="669" spans="1:12" ht="14.4" x14ac:dyDescent="0.3">
      <c r="A669" s="24">
        <v>26720016000013</v>
      </c>
      <c r="B669" s="18" t="s">
        <v>2010</v>
      </c>
      <c r="C669" s="19">
        <v>1</v>
      </c>
      <c r="D669" s="19">
        <v>1</v>
      </c>
      <c r="E669" s="19">
        <v>12919</v>
      </c>
      <c r="F669" s="19">
        <v>5973</v>
      </c>
      <c r="G669" s="20">
        <v>0.46234228655468701</v>
      </c>
      <c r="H669" s="18" t="s">
        <v>2011</v>
      </c>
      <c r="I669" s="19">
        <v>1</v>
      </c>
      <c r="J669" s="19">
        <v>1</v>
      </c>
      <c r="K669">
        <v>6061</v>
      </c>
      <c r="L669" s="21" t="str">
        <f t="shared" si="10"/>
        <v>1</v>
      </c>
    </row>
    <row r="670" spans="1:12" ht="14.4" x14ac:dyDescent="0.3">
      <c r="A670" s="24">
        <v>26720020200013</v>
      </c>
      <c r="B670" s="18" t="s">
        <v>2010</v>
      </c>
      <c r="C670" s="19">
        <v>1</v>
      </c>
      <c r="D670" s="19">
        <v>0</v>
      </c>
      <c r="E670" s="19">
        <v>823</v>
      </c>
      <c r="F670" s="19">
        <v>136</v>
      </c>
      <c r="G670" s="20">
        <v>0.165249088699879</v>
      </c>
      <c r="H670" s="18" t="s">
        <v>65</v>
      </c>
      <c r="I670" s="19">
        <v>0</v>
      </c>
      <c r="J670" s="19">
        <v>0</v>
      </c>
      <c r="K670">
        <v>225</v>
      </c>
      <c r="L670" s="21" t="str">
        <f t="shared" si="10"/>
        <v>1</v>
      </c>
    </row>
    <row r="671" spans="1:12" ht="14.4" x14ac:dyDescent="0.3">
      <c r="A671" s="24">
        <v>26720032700018</v>
      </c>
      <c r="B671" s="18" t="s">
        <v>2010</v>
      </c>
      <c r="C671" s="19">
        <v>1</v>
      </c>
      <c r="D671" s="19">
        <v>1</v>
      </c>
      <c r="E671" s="19">
        <v>708</v>
      </c>
      <c r="F671" s="19">
        <v>708</v>
      </c>
      <c r="G671" s="20">
        <v>1</v>
      </c>
      <c r="H671" s="18" t="s">
        <v>65</v>
      </c>
      <c r="I671" s="19">
        <v>0</v>
      </c>
      <c r="J671" s="19">
        <v>0</v>
      </c>
      <c r="K671">
        <v>305</v>
      </c>
      <c r="L671" s="21" t="str">
        <f t="shared" si="10"/>
        <v>1</v>
      </c>
    </row>
    <row r="672" spans="1:12" ht="14.4" x14ac:dyDescent="0.3">
      <c r="A672" s="24">
        <v>26720034300056</v>
      </c>
      <c r="B672" s="18" t="s">
        <v>2010</v>
      </c>
      <c r="C672" s="19">
        <v>1</v>
      </c>
      <c r="D672" s="19">
        <v>1</v>
      </c>
      <c r="E672" s="19">
        <v>67</v>
      </c>
      <c r="F672" s="19">
        <v>61</v>
      </c>
      <c r="G672" s="20">
        <v>0.91044776119403004</v>
      </c>
      <c r="H672" s="18" t="s">
        <v>919</v>
      </c>
      <c r="I672" s="19">
        <v>0</v>
      </c>
      <c r="J672" s="19">
        <v>0</v>
      </c>
      <c r="K672">
        <v>189</v>
      </c>
      <c r="L672" s="21" t="str">
        <f t="shared" si="10"/>
        <v>1</v>
      </c>
    </row>
    <row r="673" spans="1:12" ht="14.4" x14ac:dyDescent="0.3">
      <c r="A673" s="24">
        <v>26720104400018</v>
      </c>
      <c r="B673" s="18" t="s">
        <v>2010</v>
      </c>
      <c r="C673" s="19">
        <v>1</v>
      </c>
      <c r="D673" s="19">
        <v>1</v>
      </c>
      <c r="E673" s="19">
        <v>2259</v>
      </c>
      <c r="F673" s="19">
        <v>1891</v>
      </c>
      <c r="G673" s="20">
        <v>0.83709606020363003</v>
      </c>
      <c r="H673" s="18" t="s">
        <v>65</v>
      </c>
      <c r="I673" s="19">
        <v>1</v>
      </c>
      <c r="J673" s="19">
        <v>0</v>
      </c>
      <c r="K673">
        <v>992</v>
      </c>
      <c r="L673" s="21" t="str">
        <f t="shared" si="10"/>
        <v>1</v>
      </c>
    </row>
    <row r="674" spans="1:12" ht="14.4" x14ac:dyDescent="0.3">
      <c r="A674" s="24">
        <v>26720105100013</v>
      </c>
      <c r="B674" s="18" t="s">
        <v>2010</v>
      </c>
      <c r="C674" s="19">
        <v>1</v>
      </c>
      <c r="D674" s="19">
        <v>1</v>
      </c>
      <c r="E674" s="19">
        <v>1524</v>
      </c>
      <c r="F674" s="19">
        <v>1523</v>
      </c>
      <c r="G674" s="20">
        <v>0.99934383202099708</v>
      </c>
      <c r="H674" s="18" t="s">
        <v>65</v>
      </c>
      <c r="I674" s="19">
        <v>1</v>
      </c>
      <c r="J674" s="19">
        <v>0</v>
      </c>
      <c r="K674">
        <v>941</v>
      </c>
      <c r="L674" s="21" t="str">
        <f t="shared" si="10"/>
        <v>1</v>
      </c>
    </row>
    <row r="675" spans="1:12" ht="14.4" x14ac:dyDescent="0.3">
      <c r="A675" s="24">
        <v>26720106900015</v>
      </c>
      <c r="B675" s="18" t="s">
        <v>2010</v>
      </c>
      <c r="C675" s="19">
        <v>1</v>
      </c>
      <c r="D675" s="19">
        <v>1</v>
      </c>
      <c r="E675" s="19">
        <v>4566</v>
      </c>
      <c r="F675" s="19">
        <v>4563</v>
      </c>
      <c r="G675" s="20">
        <v>0.99934296977660997</v>
      </c>
      <c r="H675" s="18" t="s">
        <v>65</v>
      </c>
      <c r="I675" s="19">
        <v>1</v>
      </c>
      <c r="J675" s="19">
        <v>0</v>
      </c>
      <c r="K675">
        <v>1326</v>
      </c>
      <c r="L675" s="21" t="str">
        <f t="shared" si="10"/>
        <v>1</v>
      </c>
    </row>
    <row r="676" spans="1:12" ht="14.4" x14ac:dyDescent="0.3">
      <c r="A676" s="24">
        <v>26720548200107</v>
      </c>
      <c r="B676" s="18" t="s">
        <v>2010</v>
      </c>
      <c r="C676" s="19">
        <v>1</v>
      </c>
      <c r="D676" s="19">
        <v>1</v>
      </c>
      <c r="E676" s="19">
        <v>2787</v>
      </c>
      <c r="F676" s="19">
        <v>670</v>
      </c>
      <c r="G676" s="20">
        <v>0.24040186580552603</v>
      </c>
      <c r="H676" s="18" t="s">
        <v>57</v>
      </c>
      <c r="I676" s="19">
        <v>1</v>
      </c>
      <c r="J676" s="19">
        <v>0</v>
      </c>
      <c r="K676">
        <v>1680</v>
      </c>
      <c r="L676" s="21" t="str">
        <f t="shared" si="10"/>
        <v>1</v>
      </c>
    </row>
    <row r="677" spans="1:12" ht="14.4" x14ac:dyDescent="0.3">
      <c r="A677" s="24">
        <v>26730004400018</v>
      </c>
      <c r="B677" s="18" t="s">
        <v>2010</v>
      </c>
      <c r="C677" s="19">
        <v>1</v>
      </c>
      <c r="D677" s="19">
        <v>1</v>
      </c>
      <c r="E677" s="19">
        <v>2290</v>
      </c>
      <c r="F677" s="19">
        <v>1632</v>
      </c>
      <c r="G677" s="20">
        <v>0.71266375545851501</v>
      </c>
      <c r="H677" s="18" t="s">
        <v>2011</v>
      </c>
      <c r="I677" s="19">
        <v>1</v>
      </c>
      <c r="J677" s="19">
        <v>0</v>
      </c>
      <c r="K677">
        <v>991</v>
      </c>
      <c r="L677" s="21" t="str">
        <f t="shared" si="10"/>
        <v>1</v>
      </c>
    </row>
    <row r="678" spans="1:12" ht="14.4" x14ac:dyDescent="0.3">
      <c r="A678" s="24">
        <v>26730006900015</v>
      </c>
      <c r="B678" s="18" t="s">
        <v>2010</v>
      </c>
      <c r="C678" s="19">
        <v>1</v>
      </c>
      <c r="D678" s="19">
        <v>1</v>
      </c>
      <c r="E678" s="19">
        <v>1978</v>
      </c>
      <c r="F678" s="19">
        <v>1804</v>
      </c>
      <c r="G678" s="20">
        <v>0.91203235591506604</v>
      </c>
      <c r="H678" s="18" t="s">
        <v>57</v>
      </c>
      <c r="I678" s="19">
        <v>1</v>
      </c>
      <c r="J678" s="19">
        <v>0</v>
      </c>
      <c r="K678">
        <v>1083</v>
      </c>
      <c r="L678" s="21" t="str">
        <f t="shared" si="10"/>
        <v>1</v>
      </c>
    </row>
    <row r="679" spans="1:12" ht="14.4" x14ac:dyDescent="0.3">
      <c r="A679" s="24">
        <v>26730009300049</v>
      </c>
      <c r="B679" s="18" t="s">
        <v>2010</v>
      </c>
      <c r="C679" s="19">
        <v>1</v>
      </c>
      <c r="D679" s="19">
        <v>1</v>
      </c>
      <c r="E679" s="19">
        <v>901</v>
      </c>
      <c r="F679" s="19">
        <v>901</v>
      </c>
      <c r="G679" s="20">
        <v>1</v>
      </c>
      <c r="H679" s="18" t="s">
        <v>50</v>
      </c>
      <c r="I679" s="19">
        <v>0</v>
      </c>
      <c r="J679" s="19">
        <v>0</v>
      </c>
      <c r="K679">
        <v>283</v>
      </c>
      <c r="L679" s="21" t="str">
        <f t="shared" si="10"/>
        <v>1</v>
      </c>
    </row>
    <row r="680" spans="1:12" ht="14.4" x14ac:dyDescent="0.3">
      <c r="A680" s="24">
        <v>26730013500014</v>
      </c>
      <c r="B680" s="18" t="s">
        <v>2010</v>
      </c>
      <c r="C680" s="19">
        <v>1</v>
      </c>
      <c r="D680" s="19">
        <v>1</v>
      </c>
      <c r="E680" s="19">
        <v>3054</v>
      </c>
      <c r="F680" s="19">
        <v>3054</v>
      </c>
      <c r="G680" s="20">
        <v>1</v>
      </c>
      <c r="H680" s="18" t="s">
        <v>50</v>
      </c>
      <c r="I680" s="19">
        <v>1</v>
      </c>
      <c r="J680" s="19">
        <v>0</v>
      </c>
      <c r="K680">
        <v>1018</v>
      </c>
      <c r="L680" s="21" t="str">
        <f t="shared" si="10"/>
        <v>1</v>
      </c>
    </row>
    <row r="681" spans="1:12" ht="14.4" x14ac:dyDescent="0.3">
      <c r="A681" s="24">
        <v>26730014300018</v>
      </c>
      <c r="B681" s="18" t="s">
        <v>2010</v>
      </c>
      <c r="C681" s="19">
        <v>1</v>
      </c>
      <c r="D681" s="19">
        <v>1</v>
      </c>
      <c r="E681" s="19">
        <v>935</v>
      </c>
      <c r="F681" s="19">
        <v>792</v>
      </c>
      <c r="G681" s="20">
        <v>0.84705882352941209</v>
      </c>
      <c r="H681" s="18" t="s">
        <v>57</v>
      </c>
      <c r="I681" s="19">
        <v>0</v>
      </c>
      <c r="J681" s="19">
        <v>0</v>
      </c>
      <c r="K681">
        <v>244</v>
      </c>
      <c r="L681" s="21" t="str">
        <f t="shared" si="10"/>
        <v>1</v>
      </c>
    </row>
    <row r="682" spans="1:12" ht="14.4" x14ac:dyDescent="0.3">
      <c r="A682" s="24">
        <v>26731109000018</v>
      </c>
      <c r="B682" s="18" t="s">
        <v>2010</v>
      </c>
      <c r="C682" s="19">
        <v>1</v>
      </c>
      <c r="D682" s="19">
        <v>0</v>
      </c>
      <c r="E682" s="19">
        <v>3680</v>
      </c>
      <c r="F682" s="19">
        <v>3412</v>
      </c>
      <c r="G682" s="20">
        <v>0.92717391304347807</v>
      </c>
      <c r="H682" s="18" t="s">
        <v>57</v>
      </c>
      <c r="I682" s="19">
        <v>1</v>
      </c>
      <c r="J682" s="19">
        <v>0</v>
      </c>
      <c r="K682">
        <v>2110</v>
      </c>
      <c r="L682" s="21" t="str">
        <f t="shared" si="10"/>
        <v>1</v>
      </c>
    </row>
    <row r="683" spans="1:12" ht="14.4" x14ac:dyDescent="0.3">
      <c r="A683" s="24">
        <v>26740002600261</v>
      </c>
      <c r="B683" s="18" t="s">
        <v>2010</v>
      </c>
      <c r="C683" s="19">
        <v>1</v>
      </c>
      <c r="D683" s="19">
        <v>1</v>
      </c>
      <c r="E683" s="19">
        <v>14632</v>
      </c>
      <c r="F683" s="19">
        <v>14363</v>
      </c>
      <c r="G683" s="20">
        <v>0.98161563696008702</v>
      </c>
      <c r="H683" s="18" t="s">
        <v>57</v>
      </c>
      <c r="I683" s="19">
        <v>1</v>
      </c>
      <c r="J683" s="19">
        <v>1</v>
      </c>
      <c r="K683">
        <v>4892</v>
      </c>
      <c r="L683" s="21" t="str">
        <f t="shared" si="10"/>
        <v>1</v>
      </c>
    </row>
    <row r="684" spans="1:12" ht="14.4" x14ac:dyDescent="0.3">
      <c r="A684" s="24">
        <v>26740008300064</v>
      </c>
      <c r="B684" s="18" t="s">
        <v>2010</v>
      </c>
      <c r="C684" s="19">
        <v>1</v>
      </c>
      <c r="D684" s="19">
        <v>0</v>
      </c>
      <c r="E684" s="19">
        <v>286</v>
      </c>
      <c r="F684" s="19">
        <v>0</v>
      </c>
      <c r="G684" s="20">
        <v>0</v>
      </c>
      <c r="H684" s="18" t="s">
        <v>38</v>
      </c>
      <c r="I684" s="19">
        <v>0</v>
      </c>
      <c r="J684" s="19">
        <v>0</v>
      </c>
      <c r="K684">
        <v>38</v>
      </c>
      <c r="L684" s="21" t="str">
        <f t="shared" si="10"/>
        <v>0</v>
      </c>
    </row>
    <row r="685" spans="1:12" ht="14.4" x14ac:dyDescent="0.3">
      <c r="A685" s="24">
        <v>26740009100091</v>
      </c>
      <c r="B685" s="18" t="s">
        <v>2010</v>
      </c>
      <c r="C685" s="19">
        <v>1</v>
      </c>
      <c r="D685" s="19">
        <v>1</v>
      </c>
      <c r="E685" s="19">
        <v>2224</v>
      </c>
      <c r="F685" s="19">
        <v>2143</v>
      </c>
      <c r="G685" s="20">
        <v>0.9635791366906471</v>
      </c>
      <c r="H685" s="18" t="s">
        <v>65</v>
      </c>
      <c r="I685" s="19">
        <v>1</v>
      </c>
      <c r="J685" s="19">
        <v>0</v>
      </c>
      <c r="K685">
        <v>824</v>
      </c>
      <c r="L685" s="21" t="str">
        <f t="shared" si="10"/>
        <v>1</v>
      </c>
    </row>
    <row r="686" spans="1:12" ht="14.4" x14ac:dyDescent="0.3">
      <c r="A686" s="24">
        <v>26740016600018</v>
      </c>
      <c r="B686" s="18" t="s">
        <v>2010</v>
      </c>
      <c r="C686" s="19">
        <v>1</v>
      </c>
      <c r="D686" s="19">
        <v>1</v>
      </c>
      <c r="E686" s="19">
        <v>2042</v>
      </c>
      <c r="F686" s="19">
        <v>322</v>
      </c>
      <c r="G686" s="20">
        <v>0.15768854064642501</v>
      </c>
      <c r="H686" s="18" t="s">
        <v>57</v>
      </c>
      <c r="I686" s="19">
        <v>1</v>
      </c>
      <c r="J686" s="19">
        <v>0</v>
      </c>
      <c r="K686">
        <v>349</v>
      </c>
      <c r="L686" s="21" t="str">
        <f t="shared" si="10"/>
        <v>1</v>
      </c>
    </row>
    <row r="687" spans="1:12" ht="14.4" x14ac:dyDescent="0.3">
      <c r="A687" s="24">
        <v>26740017400012</v>
      </c>
      <c r="B687" s="18" t="s">
        <v>2010</v>
      </c>
      <c r="C687" s="19">
        <v>1</v>
      </c>
      <c r="D687" s="19">
        <v>0</v>
      </c>
      <c r="E687" s="19">
        <v>1344</v>
      </c>
      <c r="F687" s="19">
        <v>1065</v>
      </c>
      <c r="G687" s="20">
        <v>0.79241071428571408</v>
      </c>
      <c r="H687" s="18" t="s">
        <v>65</v>
      </c>
      <c r="I687" s="19">
        <v>0</v>
      </c>
      <c r="J687" s="19">
        <v>0</v>
      </c>
      <c r="K687">
        <v>566</v>
      </c>
      <c r="L687" s="21" t="str">
        <f t="shared" si="10"/>
        <v>1</v>
      </c>
    </row>
    <row r="688" spans="1:12" ht="14.4" x14ac:dyDescent="0.3">
      <c r="A688" s="24">
        <v>26740018200015</v>
      </c>
      <c r="B688" s="18" t="s">
        <v>2010</v>
      </c>
      <c r="C688" s="19">
        <v>1</v>
      </c>
      <c r="D688" s="19">
        <v>0</v>
      </c>
      <c r="E688" s="19">
        <v>711</v>
      </c>
      <c r="F688" s="19">
        <v>710</v>
      </c>
      <c r="G688" s="20">
        <v>0.99859353023910002</v>
      </c>
      <c r="H688" s="18" t="s">
        <v>65</v>
      </c>
      <c r="I688" s="19">
        <v>0</v>
      </c>
      <c r="J688" s="19">
        <v>0</v>
      </c>
      <c r="K688">
        <v>394</v>
      </c>
      <c r="L688" s="21" t="str">
        <f t="shared" si="10"/>
        <v>1</v>
      </c>
    </row>
    <row r="689" spans="1:12" ht="14.4" x14ac:dyDescent="0.3">
      <c r="A689" s="24">
        <v>26740084400085</v>
      </c>
      <c r="B689" s="18" t="s">
        <v>2010</v>
      </c>
      <c r="C689" s="19">
        <v>1</v>
      </c>
      <c r="D689" s="19">
        <v>1</v>
      </c>
      <c r="E689" s="19">
        <v>6090</v>
      </c>
      <c r="F689" s="19">
        <v>2642</v>
      </c>
      <c r="G689" s="20">
        <v>0.43382594417077203</v>
      </c>
      <c r="H689" s="18" t="s">
        <v>57</v>
      </c>
      <c r="I689" s="19">
        <v>1</v>
      </c>
      <c r="J689" s="19">
        <v>1</v>
      </c>
      <c r="K689">
        <v>2692</v>
      </c>
      <c r="L689" s="21" t="str">
        <f t="shared" si="10"/>
        <v>1</v>
      </c>
    </row>
    <row r="690" spans="1:12" ht="14.4" x14ac:dyDescent="0.3">
      <c r="A690" s="24">
        <v>26741103100011</v>
      </c>
      <c r="B690" s="18" t="s">
        <v>2010</v>
      </c>
      <c r="C690" s="19">
        <v>1</v>
      </c>
      <c r="D690" s="19">
        <v>1</v>
      </c>
      <c r="E690" s="19">
        <v>7866</v>
      </c>
      <c r="F690" s="19">
        <v>7121</v>
      </c>
      <c r="G690" s="20">
        <v>0.90528858377828603</v>
      </c>
      <c r="H690" s="18" t="s">
        <v>2011</v>
      </c>
      <c r="I690" s="19">
        <v>1</v>
      </c>
      <c r="J690" s="19">
        <v>0</v>
      </c>
      <c r="K690">
        <v>2822</v>
      </c>
      <c r="L690" s="21" t="str">
        <f t="shared" si="10"/>
        <v>1</v>
      </c>
    </row>
    <row r="691" spans="1:12" ht="14.4" x14ac:dyDescent="0.3">
      <c r="A691" s="24">
        <v>26741108000018</v>
      </c>
      <c r="B691" s="18" t="s">
        <v>2010</v>
      </c>
      <c r="C691" s="19">
        <v>1</v>
      </c>
      <c r="D691" s="19">
        <v>1</v>
      </c>
      <c r="E691" s="19">
        <v>3756</v>
      </c>
      <c r="F691" s="19">
        <v>3673</v>
      </c>
      <c r="G691" s="20">
        <v>0.97790202342917998</v>
      </c>
      <c r="H691" s="18" t="s">
        <v>38</v>
      </c>
      <c r="I691" s="19">
        <v>1</v>
      </c>
      <c r="J691" s="19">
        <v>0</v>
      </c>
      <c r="K691">
        <v>2130</v>
      </c>
      <c r="L691" s="21" t="str">
        <f t="shared" si="10"/>
        <v>1</v>
      </c>
    </row>
    <row r="692" spans="1:12" ht="14.4" x14ac:dyDescent="0.3">
      <c r="A692" s="24">
        <v>26750064300015</v>
      </c>
      <c r="B692" s="18" t="s">
        <v>2010</v>
      </c>
      <c r="C692" s="19">
        <v>1</v>
      </c>
      <c r="D692" s="19">
        <v>0</v>
      </c>
      <c r="E692" s="19">
        <v>8095</v>
      </c>
      <c r="F692" s="19">
        <v>147</v>
      </c>
      <c r="G692" s="20">
        <v>1.81593576281655E-2</v>
      </c>
      <c r="H692" s="18" t="s">
        <v>2011</v>
      </c>
      <c r="I692" s="19">
        <v>1</v>
      </c>
      <c r="J692" s="19">
        <v>1</v>
      </c>
      <c r="K692">
        <v>2056</v>
      </c>
      <c r="L692" s="21" t="str">
        <f t="shared" si="10"/>
        <v>1</v>
      </c>
    </row>
    <row r="693" spans="1:12" ht="14.4" x14ac:dyDescent="0.3">
      <c r="A693" s="24">
        <v>26760161500011</v>
      </c>
      <c r="B693" s="18" t="s">
        <v>2010</v>
      </c>
      <c r="C693" s="19">
        <v>1</v>
      </c>
      <c r="D693" s="19">
        <v>0</v>
      </c>
      <c r="E693" s="19">
        <v>6522</v>
      </c>
      <c r="F693" s="19">
        <v>37</v>
      </c>
      <c r="G693" s="20">
        <v>5.67310640907697E-3</v>
      </c>
      <c r="H693" s="18" t="s">
        <v>38</v>
      </c>
      <c r="I693" s="19">
        <v>1</v>
      </c>
      <c r="J693" s="19">
        <v>1</v>
      </c>
      <c r="K693">
        <v>2478</v>
      </c>
      <c r="L693" s="21" t="str">
        <f t="shared" si="10"/>
        <v>0</v>
      </c>
    </row>
    <row r="694" spans="1:12" ht="14.4" x14ac:dyDescent="0.3">
      <c r="A694" s="24">
        <v>26760162300015</v>
      </c>
      <c r="B694" s="18" t="s">
        <v>2010</v>
      </c>
      <c r="C694" s="19">
        <v>1</v>
      </c>
      <c r="D694" s="19">
        <v>0</v>
      </c>
      <c r="E694" s="19">
        <v>1156</v>
      </c>
      <c r="F694" s="19">
        <v>545</v>
      </c>
      <c r="G694" s="20">
        <v>0.47145328719723206</v>
      </c>
      <c r="H694" s="18" t="s">
        <v>57</v>
      </c>
      <c r="I694" s="19">
        <v>0</v>
      </c>
      <c r="J694" s="19">
        <v>0</v>
      </c>
      <c r="K694">
        <v>410</v>
      </c>
      <c r="L694" s="21" t="str">
        <f t="shared" si="10"/>
        <v>1</v>
      </c>
    </row>
    <row r="695" spans="1:12" ht="14.4" x14ac:dyDescent="0.3">
      <c r="A695" s="24">
        <v>26760163100018</v>
      </c>
      <c r="B695" s="18" t="s">
        <v>2010</v>
      </c>
      <c r="C695" s="19">
        <v>1</v>
      </c>
      <c r="D695" s="19">
        <v>0</v>
      </c>
      <c r="E695" s="19">
        <v>817</v>
      </c>
      <c r="F695" s="19">
        <v>816</v>
      </c>
      <c r="G695" s="20">
        <v>0.99877600979192205</v>
      </c>
      <c r="H695" s="18" t="s">
        <v>38</v>
      </c>
      <c r="I695" s="19">
        <v>0</v>
      </c>
      <c r="J695" s="19">
        <v>0</v>
      </c>
      <c r="K695">
        <v>371</v>
      </c>
      <c r="L695" s="21" t="str">
        <f t="shared" si="10"/>
        <v>1</v>
      </c>
    </row>
    <row r="696" spans="1:12" ht="14.4" x14ac:dyDescent="0.3">
      <c r="A696" s="24">
        <v>26760164900010</v>
      </c>
      <c r="B696" s="18" t="s">
        <v>2010</v>
      </c>
      <c r="C696" s="19">
        <v>1</v>
      </c>
      <c r="D696" s="19">
        <v>0</v>
      </c>
      <c r="E696" s="19">
        <v>1239</v>
      </c>
      <c r="F696" s="19">
        <v>389</v>
      </c>
      <c r="G696" s="20">
        <v>0.31396287328490702</v>
      </c>
      <c r="H696" s="18" t="s">
        <v>38</v>
      </c>
      <c r="I696" s="19">
        <v>0</v>
      </c>
      <c r="J696" s="19">
        <v>0</v>
      </c>
      <c r="K696">
        <v>579</v>
      </c>
      <c r="L696" s="21" t="str">
        <f t="shared" si="10"/>
        <v>1</v>
      </c>
    </row>
    <row r="697" spans="1:12" ht="14.4" x14ac:dyDescent="0.3">
      <c r="A697" s="24">
        <v>26760165600015</v>
      </c>
      <c r="B697" s="18" t="s">
        <v>2010</v>
      </c>
      <c r="C697" s="19">
        <v>1</v>
      </c>
      <c r="D697" s="19">
        <v>0</v>
      </c>
      <c r="E697" s="19">
        <v>1115</v>
      </c>
      <c r="F697" s="19">
        <v>302</v>
      </c>
      <c r="G697" s="20">
        <v>0.27085201793722002</v>
      </c>
      <c r="H697" s="18" t="s">
        <v>38</v>
      </c>
      <c r="I697" s="19">
        <v>0</v>
      </c>
      <c r="J697" s="19">
        <v>0</v>
      </c>
      <c r="K697">
        <v>484</v>
      </c>
      <c r="L697" s="21" t="str">
        <f t="shared" si="10"/>
        <v>1</v>
      </c>
    </row>
    <row r="698" spans="1:12" ht="14.4" x14ac:dyDescent="0.3">
      <c r="A698" s="24">
        <v>26760166400019</v>
      </c>
      <c r="B698" s="18" t="s">
        <v>2010</v>
      </c>
      <c r="C698" s="19">
        <v>1</v>
      </c>
      <c r="D698" s="19">
        <v>1</v>
      </c>
      <c r="E698" s="19">
        <v>1468</v>
      </c>
      <c r="F698" s="19">
        <v>1333</v>
      </c>
      <c r="G698" s="20">
        <v>0.90803814713896502</v>
      </c>
      <c r="H698" s="18" t="s">
        <v>38</v>
      </c>
      <c r="I698" s="19">
        <v>0</v>
      </c>
      <c r="J698" s="19">
        <v>0</v>
      </c>
      <c r="K698">
        <v>573</v>
      </c>
      <c r="L698" s="21" t="str">
        <f t="shared" si="10"/>
        <v>1</v>
      </c>
    </row>
    <row r="699" spans="1:12" ht="14.4" x14ac:dyDescent="0.3">
      <c r="A699" s="24">
        <v>26760168000015</v>
      </c>
      <c r="B699" s="18" t="s">
        <v>2010</v>
      </c>
      <c r="C699" s="19">
        <v>1</v>
      </c>
      <c r="D699" s="19">
        <v>0</v>
      </c>
      <c r="E699" s="19">
        <v>22241</v>
      </c>
      <c r="F699" s="19">
        <v>7517</v>
      </c>
      <c r="G699" s="20">
        <v>0.337979407400746</v>
      </c>
      <c r="H699" s="18" t="s">
        <v>38</v>
      </c>
      <c r="I699" s="19">
        <v>1</v>
      </c>
      <c r="J699" s="19">
        <v>1</v>
      </c>
      <c r="K699">
        <v>15404</v>
      </c>
      <c r="L699" s="21" t="str">
        <f t="shared" si="10"/>
        <v>1</v>
      </c>
    </row>
    <row r="700" spans="1:12" ht="14.4" x14ac:dyDescent="0.3">
      <c r="A700" s="24">
        <v>26760169800017</v>
      </c>
      <c r="B700" s="18" t="s">
        <v>2010</v>
      </c>
      <c r="C700" s="19">
        <v>1</v>
      </c>
      <c r="D700" s="19">
        <v>0</v>
      </c>
      <c r="E700" s="19">
        <v>1263</v>
      </c>
      <c r="F700" s="19">
        <v>3</v>
      </c>
      <c r="G700" s="20">
        <v>2.37529691211401E-3</v>
      </c>
      <c r="H700" s="18" t="s">
        <v>38</v>
      </c>
      <c r="I700" s="19">
        <v>0</v>
      </c>
      <c r="J700" s="19">
        <v>0</v>
      </c>
      <c r="K700">
        <v>622</v>
      </c>
      <c r="L700" s="21" t="str">
        <f t="shared" si="10"/>
        <v>0</v>
      </c>
    </row>
    <row r="701" spans="1:12" ht="14.4" x14ac:dyDescent="0.3">
      <c r="A701" s="24">
        <v>26760170600018</v>
      </c>
      <c r="B701" s="18" t="s">
        <v>2010</v>
      </c>
      <c r="C701" s="19">
        <v>1</v>
      </c>
      <c r="D701" s="19">
        <v>0</v>
      </c>
      <c r="E701" s="19">
        <v>852</v>
      </c>
      <c r="F701" s="19">
        <v>19</v>
      </c>
      <c r="G701" s="20">
        <v>2.2300469483568099E-2</v>
      </c>
      <c r="H701" s="18" t="s">
        <v>38</v>
      </c>
      <c r="I701" s="19">
        <v>1</v>
      </c>
      <c r="J701" s="19">
        <v>0</v>
      </c>
      <c r="K701">
        <v>492</v>
      </c>
      <c r="L701" s="21" t="str">
        <f t="shared" si="10"/>
        <v>1</v>
      </c>
    </row>
    <row r="702" spans="1:12" ht="14.4" x14ac:dyDescent="0.3">
      <c r="A702" s="24">
        <v>26760171400012</v>
      </c>
      <c r="B702" s="18" t="s">
        <v>2010</v>
      </c>
      <c r="C702" s="19">
        <v>1</v>
      </c>
      <c r="D702" s="19">
        <v>0</v>
      </c>
      <c r="E702" s="19">
        <v>12237</v>
      </c>
      <c r="F702" s="19">
        <v>9155</v>
      </c>
      <c r="G702" s="20">
        <v>0.74814088420364511</v>
      </c>
      <c r="H702" s="18" t="s">
        <v>38</v>
      </c>
      <c r="I702" s="19">
        <v>1</v>
      </c>
      <c r="J702" s="19">
        <v>1</v>
      </c>
      <c r="K702">
        <v>5077</v>
      </c>
      <c r="L702" s="21" t="str">
        <f t="shared" si="10"/>
        <v>1</v>
      </c>
    </row>
    <row r="703" spans="1:12" ht="14.4" x14ac:dyDescent="0.3">
      <c r="A703" s="24">
        <v>26760172200197</v>
      </c>
      <c r="B703" s="18" t="s">
        <v>2010</v>
      </c>
      <c r="C703" s="19">
        <v>1</v>
      </c>
      <c r="D703" s="19">
        <v>1</v>
      </c>
      <c r="E703" s="19">
        <v>3426</v>
      </c>
      <c r="F703" s="19">
        <v>3293</v>
      </c>
      <c r="G703" s="20">
        <v>0.96117921774664306</v>
      </c>
      <c r="H703" s="18" t="s">
        <v>50</v>
      </c>
      <c r="I703" s="19">
        <v>1</v>
      </c>
      <c r="J703" s="19">
        <v>0</v>
      </c>
      <c r="K703">
        <v>1211</v>
      </c>
      <c r="L703" s="21" t="str">
        <f t="shared" si="10"/>
        <v>1</v>
      </c>
    </row>
    <row r="704" spans="1:12" ht="14.4" x14ac:dyDescent="0.3">
      <c r="A704" s="24">
        <v>26760173000018</v>
      </c>
      <c r="B704" s="18" t="s">
        <v>2010</v>
      </c>
      <c r="C704" s="19">
        <v>1</v>
      </c>
      <c r="D704" s="19">
        <v>0</v>
      </c>
      <c r="E704" s="19">
        <v>1620</v>
      </c>
      <c r="F704" s="19">
        <v>571</v>
      </c>
      <c r="G704" s="20">
        <v>0.35246913580246902</v>
      </c>
      <c r="H704" s="18" t="s">
        <v>38</v>
      </c>
      <c r="I704" s="19">
        <v>1</v>
      </c>
      <c r="J704" s="19">
        <v>0</v>
      </c>
      <c r="K704">
        <v>685</v>
      </c>
      <c r="L704" s="21" t="str">
        <f t="shared" si="10"/>
        <v>1</v>
      </c>
    </row>
    <row r="705" spans="1:12" ht="14.4" x14ac:dyDescent="0.3">
      <c r="A705" s="24">
        <v>26760174800010</v>
      </c>
      <c r="B705" s="18" t="s">
        <v>2010</v>
      </c>
      <c r="C705" s="19">
        <v>1</v>
      </c>
      <c r="D705" s="19">
        <v>0</v>
      </c>
      <c r="E705" s="19">
        <v>704</v>
      </c>
      <c r="F705" s="19">
        <v>34</v>
      </c>
      <c r="G705" s="20">
        <v>4.8295454545454496E-2</v>
      </c>
      <c r="H705" s="18" t="s">
        <v>65</v>
      </c>
      <c r="I705" s="19">
        <v>0</v>
      </c>
      <c r="J705" s="19">
        <v>0</v>
      </c>
      <c r="K705">
        <v>383</v>
      </c>
      <c r="L705" s="21" t="str">
        <f t="shared" si="10"/>
        <v>1</v>
      </c>
    </row>
    <row r="706" spans="1:12" ht="14.4" x14ac:dyDescent="0.3">
      <c r="A706" s="24">
        <v>26760176300019</v>
      </c>
      <c r="B706" s="18" t="s">
        <v>2010</v>
      </c>
      <c r="C706" s="19">
        <v>1</v>
      </c>
      <c r="D706" s="19">
        <v>0</v>
      </c>
      <c r="E706" s="19">
        <v>8157</v>
      </c>
      <c r="F706" s="19">
        <v>2</v>
      </c>
      <c r="G706" s="20">
        <v>2.45188181929631E-4</v>
      </c>
      <c r="H706" s="18" t="s">
        <v>38</v>
      </c>
      <c r="I706" s="19">
        <v>1</v>
      </c>
      <c r="J706" s="19">
        <v>1</v>
      </c>
      <c r="K706">
        <v>3699</v>
      </c>
      <c r="L706" s="21" t="str">
        <f t="shared" ref="L706:L769" si="11">IF(G706&lt;0.01,"0","1")</f>
        <v>0</v>
      </c>
    </row>
    <row r="707" spans="1:12" ht="14.4" x14ac:dyDescent="0.3">
      <c r="A707" s="24">
        <v>26760183900017</v>
      </c>
      <c r="B707" s="18" t="s">
        <v>2010</v>
      </c>
      <c r="C707" s="19">
        <v>1</v>
      </c>
      <c r="D707" s="19">
        <v>0</v>
      </c>
      <c r="E707" s="19">
        <v>712</v>
      </c>
      <c r="F707" s="19">
        <v>4</v>
      </c>
      <c r="G707" s="20">
        <v>5.6179775280898901E-3</v>
      </c>
      <c r="H707" s="18" t="s">
        <v>38</v>
      </c>
      <c r="I707" s="19">
        <v>1</v>
      </c>
      <c r="J707" s="19">
        <v>0</v>
      </c>
      <c r="K707">
        <v>360</v>
      </c>
      <c r="L707" s="21" t="str">
        <f t="shared" si="11"/>
        <v>0</v>
      </c>
    </row>
    <row r="708" spans="1:12" ht="14.4" x14ac:dyDescent="0.3">
      <c r="A708" s="24">
        <v>26760202700026</v>
      </c>
      <c r="B708" s="18" t="s">
        <v>2010</v>
      </c>
      <c r="C708" s="19">
        <v>1</v>
      </c>
      <c r="D708" s="19">
        <v>0</v>
      </c>
      <c r="E708" s="19">
        <v>1011</v>
      </c>
      <c r="F708" s="19">
        <v>0</v>
      </c>
      <c r="G708" s="20">
        <v>0</v>
      </c>
      <c r="H708" s="18" t="s">
        <v>71</v>
      </c>
      <c r="I708" s="19">
        <v>0</v>
      </c>
      <c r="J708" s="19">
        <v>0</v>
      </c>
      <c r="K708">
        <v>197</v>
      </c>
      <c r="L708" s="21" t="str">
        <f t="shared" si="11"/>
        <v>0</v>
      </c>
    </row>
    <row r="709" spans="1:12" ht="14.4" x14ac:dyDescent="0.3">
      <c r="A709" s="24">
        <v>26760217500015</v>
      </c>
      <c r="B709" s="18" t="s">
        <v>2010</v>
      </c>
      <c r="C709" s="19">
        <v>1</v>
      </c>
      <c r="D709" s="19">
        <v>0</v>
      </c>
      <c r="E709" s="19">
        <v>3378</v>
      </c>
      <c r="F709" s="19">
        <v>425</v>
      </c>
      <c r="G709" s="20">
        <v>0.12581409117821202</v>
      </c>
      <c r="H709" s="18" t="s">
        <v>38</v>
      </c>
      <c r="I709" s="19">
        <v>1</v>
      </c>
      <c r="J709" s="19">
        <v>0</v>
      </c>
      <c r="K709">
        <v>1482</v>
      </c>
      <c r="L709" s="21" t="str">
        <f t="shared" si="11"/>
        <v>1</v>
      </c>
    </row>
    <row r="710" spans="1:12" ht="14.4" x14ac:dyDescent="0.3">
      <c r="A710" s="24">
        <v>26770005200298</v>
      </c>
      <c r="B710" s="18" t="s">
        <v>2010</v>
      </c>
      <c r="C710" s="19">
        <v>1</v>
      </c>
      <c r="D710" s="19">
        <v>1</v>
      </c>
      <c r="E710" s="19">
        <v>6598</v>
      </c>
      <c r="F710" s="19">
        <v>1630</v>
      </c>
      <c r="G710" s="20">
        <v>0.24704455895725999</v>
      </c>
      <c r="H710" s="18" t="s">
        <v>57</v>
      </c>
      <c r="I710" s="19">
        <v>1</v>
      </c>
      <c r="J710" s="19">
        <v>1</v>
      </c>
      <c r="K710">
        <v>449</v>
      </c>
      <c r="L710" s="21" t="str">
        <f t="shared" si="11"/>
        <v>1</v>
      </c>
    </row>
    <row r="711" spans="1:12" ht="14.4" x14ac:dyDescent="0.3">
      <c r="A711" s="24">
        <v>26770008600023</v>
      </c>
      <c r="B711" s="18" t="s">
        <v>2010</v>
      </c>
      <c r="C711" s="19">
        <v>1</v>
      </c>
      <c r="D711" s="19">
        <v>0</v>
      </c>
      <c r="E711" s="19">
        <v>3928</v>
      </c>
      <c r="F711" s="19">
        <v>3592</v>
      </c>
      <c r="G711" s="20">
        <v>0.91446028513238309</v>
      </c>
      <c r="H711" s="18" t="s">
        <v>38</v>
      </c>
      <c r="I711" s="19">
        <v>1</v>
      </c>
      <c r="J711" s="19">
        <v>0</v>
      </c>
      <c r="K711">
        <v>1846</v>
      </c>
      <c r="L711" s="21" t="str">
        <f t="shared" si="11"/>
        <v>1</v>
      </c>
    </row>
    <row r="712" spans="1:12" ht="14.4" x14ac:dyDescent="0.3">
      <c r="A712" s="24">
        <v>26770009400019</v>
      </c>
      <c r="B712" s="18" t="s">
        <v>2010</v>
      </c>
      <c r="C712" s="19">
        <v>1</v>
      </c>
      <c r="D712" s="19">
        <v>0</v>
      </c>
      <c r="E712" s="19">
        <v>7</v>
      </c>
      <c r="F712" s="19">
        <v>0</v>
      </c>
      <c r="G712" s="20">
        <v>0</v>
      </c>
      <c r="H712" s="18" t="s">
        <v>71</v>
      </c>
      <c r="I712" s="19">
        <v>0</v>
      </c>
      <c r="J712" s="19">
        <v>0</v>
      </c>
      <c r="K712">
        <v>572</v>
      </c>
      <c r="L712" s="21" t="str">
        <f t="shared" si="11"/>
        <v>0</v>
      </c>
    </row>
    <row r="713" spans="1:12" ht="14.4" x14ac:dyDescent="0.3">
      <c r="A713" s="24">
        <v>26780007600064</v>
      </c>
      <c r="B713" s="18" t="s">
        <v>2010</v>
      </c>
      <c r="C713" s="19">
        <v>1</v>
      </c>
      <c r="D713" s="19">
        <v>0</v>
      </c>
      <c r="E713" s="19">
        <v>3212</v>
      </c>
      <c r="F713" s="19">
        <v>1284</v>
      </c>
      <c r="G713" s="20">
        <v>0.39975093399750905</v>
      </c>
      <c r="H713" s="18" t="s">
        <v>57</v>
      </c>
      <c r="I713" s="19">
        <v>1</v>
      </c>
      <c r="J713" s="19">
        <v>0</v>
      </c>
      <c r="K713">
        <v>1186</v>
      </c>
      <c r="L713" s="21" t="str">
        <f t="shared" si="11"/>
        <v>1</v>
      </c>
    </row>
    <row r="714" spans="1:12" ht="14.4" x14ac:dyDescent="0.3">
      <c r="A714" s="24">
        <v>26780234600010</v>
      </c>
      <c r="B714" s="18" t="s">
        <v>2010</v>
      </c>
      <c r="C714" s="19">
        <v>1</v>
      </c>
      <c r="D714" s="19">
        <v>0</v>
      </c>
      <c r="E714" s="19">
        <v>1137</v>
      </c>
      <c r="F714" s="19">
        <v>1075</v>
      </c>
      <c r="G714" s="20">
        <v>0.94547053649956003</v>
      </c>
      <c r="H714" s="18" t="s">
        <v>71</v>
      </c>
      <c r="I714" s="19">
        <v>1</v>
      </c>
      <c r="J714" s="19">
        <v>0</v>
      </c>
      <c r="K714">
        <v>462</v>
      </c>
      <c r="L714" s="21" t="str">
        <f t="shared" si="11"/>
        <v>1</v>
      </c>
    </row>
    <row r="715" spans="1:12" ht="14.4" x14ac:dyDescent="0.3">
      <c r="A715" s="24">
        <v>26780238700071</v>
      </c>
      <c r="B715" s="18" t="s">
        <v>2010</v>
      </c>
      <c r="C715" s="19">
        <v>1</v>
      </c>
      <c r="D715" s="19">
        <v>0</v>
      </c>
      <c r="E715" s="19">
        <v>6658</v>
      </c>
      <c r="F715" s="19">
        <v>479</v>
      </c>
      <c r="G715" s="20">
        <v>7.1943526584559894E-2</v>
      </c>
      <c r="H715" s="18" t="s">
        <v>50</v>
      </c>
      <c r="I715" s="19">
        <v>1</v>
      </c>
      <c r="J715" s="19">
        <v>0</v>
      </c>
      <c r="K715">
        <v>2358</v>
      </c>
      <c r="L715" s="21" t="str">
        <f t="shared" si="11"/>
        <v>1</v>
      </c>
    </row>
    <row r="716" spans="1:12" ht="14.4" x14ac:dyDescent="0.3">
      <c r="A716" s="24">
        <v>26780240300019</v>
      </c>
      <c r="B716" s="18" t="s">
        <v>2010</v>
      </c>
      <c r="C716" s="19">
        <v>1</v>
      </c>
      <c r="D716" s="19">
        <v>1</v>
      </c>
      <c r="E716" s="19">
        <v>2998</v>
      </c>
      <c r="F716" s="19">
        <v>2997</v>
      </c>
      <c r="G716" s="20">
        <v>0.99966644429619711</v>
      </c>
      <c r="H716" s="18" t="s">
        <v>50</v>
      </c>
      <c r="I716" s="19">
        <v>1</v>
      </c>
      <c r="J716" s="19">
        <v>0</v>
      </c>
      <c r="K716">
        <v>937</v>
      </c>
      <c r="L716" s="21" t="str">
        <f t="shared" si="11"/>
        <v>1</v>
      </c>
    </row>
    <row r="717" spans="1:12" ht="14.4" x14ac:dyDescent="0.3">
      <c r="A717" s="24">
        <v>26780244500010</v>
      </c>
      <c r="B717" s="18" t="s">
        <v>2010</v>
      </c>
      <c r="C717" s="19">
        <v>1</v>
      </c>
      <c r="D717" s="19">
        <v>1</v>
      </c>
      <c r="E717" s="19">
        <v>1277</v>
      </c>
      <c r="F717" s="19">
        <v>529</v>
      </c>
      <c r="G717" s="20">
        <v>0.41425215348472999</v>
      </c>
      <c r="H717" s="18" t="s">
        <v>57</v>
      </c>
      <c r="I717" s="19">
        <v>1</v>
      </c>
      <c r="J717" s="19">
        <v>0</v>
      </c>
      <c r="K717">
        <v>718</v>
      </c>
      <c r="L717" s="21" t="str">
        <f t="shared" si="11"/>
        <v>1</v>
      </c>
    </row>
    <row r="718" spans="1:12" ht="14.4" x14ac:dyDescent="0.3">
      <c r="A718" s="24">
        <v>26780247800011</v>
      </c>
      <c r="B718" s="18" t="s">
        <v>2010</v>
      </c>
      <c r="C718" s="19">
        <v>1</v>
      </c>
      <c r="D718" s="19">
        <v>0</v>
      </c>
      <c r="E718" s="19">
        <v>901</v>
      </c>
      <c r="F718" s="19">
        <v>1</v>
      </c>
      <c r="G718" s="20">
        <v>1.1098779134295202E-3</v>
      </c>
      <c r="H718" s="18" t="s">
        <v>38</v>
      </c>
      <c r="I718" s="19">
        <v>1</v>
      </c>
      <c r="J718" s="19">
        <v>0</v>
      </c>
      <c r="K718">
        <v>638</v>
      </c>
      <c r="L718" s="21" t="str">
        <f t="shared" si="11"/>
        <v>0</v>
      </c>
    </row>
    <row r="719" spans="1:12" ht="14.4" x14ac:dyDescent="0.3">
      <c r="A719" s="24">
        <v>26780249400018</v>
      </c>
      <c r="B719" s="18" t="s">
        <v>2010</v>
      </c>
      <c r="C719" s="19">
        <v>1</v>
      </c>
      <c r="D719" s="19">
        <v>0</v>
      </c>
      <c r="E719" s="19">
        <v>704</v>
      </c>
      <c r="F719" s="19">
        <v>670</v>
      </c>
      <c r="G719" s="20">
        <v>0.95170454545454508</v>
      </c>
      <c r="H719" s="18" t="s">
        <v>57</v>
      </c>
      <c r="I719" s="19">
        <v>0</v>
      </c>
      <c r="J719" s="19">
        <v>0</v>
      </c>
      <c r="K719">
        <v>217</v>
      </c>
      <c r="L719" s="21" t="str">
        <f t="shared" si="11"/>
        <v>1</v>
      </c>
    </row>
    <row r="720" spans="1:12" ht="14.4" x14ac:dyDescent="0.3">
      <c r="A720" s="24">
        <v>26780271800028</v>
      </c>
      <c r="B720" s="18" t="s">
        <v>2010</v>
      </c>
      <c r="C720" s="19">
        <v>1</v>
      </c>
      <c r="D720" s="19">
        <v>0</v>
      </c>
      <c r="E720" s="19">
        <v>11048</v>
      </c>
      <c r="F720" s="19">
        <v>0</v>
      </c>
      <c r="G720" s="20">
        <v>0</v>
      </c>
      <c r="H720" s="18" t="s">
        <v>2011</v>
      </c>
      <c r="I720" s="19">
        <v>1</v>
      </c>
      <c r="J720" s="19">
        <v>1</v>
      </c>
      <c r="K720">
        <v>4159</v>
      </c>
      <c r="L720" s="21" t="str">
        <f t="shared" si="11"/>
        <v>0</v>
      </c>
    </row>
    <row r="721" spans="1:12" ht="14.4" x14ac:dyDescent="0.3">
      <c r="A721" s="24">
        <v>26780577800011</v>
      </c>
      <c r="B721" s="18" t="s">
        <v>2010</v>
      </c>
      <c r="C721" s="19">
        <v>1</v>
      </c>
      <c r="D721" s="19">
        <v>0</v>
      </c>
      <c r="E721" s="19">
        <v>5009</v>
      </c>
      <c r="F721" s="19">
        <v>688</v>
      </c>
      <c r="G721" s="20">
        <v>0.13735276502295901</v>
      </c>
      <c r="H721" s="18" t="s">
        <v>50</v>
      </c>
      <c r="I721" s="19">
        <v>1</v>
      </c>
      <c r="J721" s="19">
        <v>0</v>
      </c>
      <c r="K721">
        <v>2471</v>
      </c>
      <c r="L721" s="21" t="str">
        <f t="shared" si="11"/>
        <v>1</v>
      </c>
    </row>
    <row r="722" spans="1:12" ht="14.4" x14ac:dyDescent="0.3">
      <c r="A722" s="24">
        <v>26780580200019</v>
      </c>
      <c r="B722" s="18" t="s">
        <v>2010</v>
      </c>
      <c r="C722" s="19">
        <v>1</v>
      </c>
      <c r="D722" s="19">
        <v>1</v>
      </c>
      <c r="E722" s="19">
        <v>12271</v>
      </c>
      <c r="F722" s="19">
        <v>5927</v>
      </c>
      <c r="G722" s="20">
        <v>0.48300871974574205</v>
      </c>
      <c r="H722" s="18" t="s">
        <v>50</v>
      </c>
      <c r="I722" s="19">
        <v>1</v>
      </c>
      <c r="J722" s="19">
        <v>1</v>
      </c>
      <c r="K722">
        <v>5193</v>
      </c>
      <c r="L722" s="21" t="str">
        <f t="shared" si="11"/>
        <v>1</v>
      </c>
    </row>
    <row r="723" spans="1:12" ht="14.4" x14ac:dyDescent="0.3">
      <c r="A723" s="24">
        <v>26790001700018</v>
      </c>
      <c r="B723" s="18" t="s">
        <v>2010</v>
      </c>
      <c r="C723" s="19">
        <v>1</v>
      </c>
      <c r="D723" s="19">
        <v>0</v>
      </c>
      <c r="E723" s="19">
        <v>6746</v>
      </c>
      <c r="F723" s="19">
        <v>3</v>
      </c>
      <c r="G723" s="20">
        <v>4.4470797509635302E-4</v>
      </c>
      <c r="H723" s="18" t="s">
        <v>2011</v>
      </c>
      <c r="I723" s="19">
        <v>1</v>
      </c>
      <c r="J723" s="19">
        <v>1</v>
      </c>
      <c r="K723">
        <v>3286</v>
      </c>
      <c r="L723" s="21" t="str">
        <f t="shared" si="11"/>
        <v>0</v>
      </c>
    </row>
    <row r="724" spans="1:12" ht="14.4" x14ac:dyDescent="0.3">
      <c r="A724" s="24">
        <v>26790040500049</v>
      </c>
      <c r="B724" s="18" t="s">
        <v>2010</v>
      </c>
      <c r="C724" s="19">
        <v>1</v>
      </c>
      <c r="D724" s="19">
        <v>1</v>
      </c>
      <c r="E724" s="19">
        <v>624</v>
      </c>
      <c r="F724" s="19">
        <v>524</v>
      </c>
      <c r="G724" s="20">
        <v>0.83974358974358998</v>
      </c>
      <c r="H724" s="18" t="s">
        <v>57</v>
      </c>
      <c r="I724" s="19">
        <v>0</v>
      </c>
      <c r="J724" s="19">
        <v>0</v>
      </c>
      <c r="K724">
        <v>244</v>
      </c>
      <c r="L724" s="21" t="str">
        <f t="shared" si="11"/>
        <v>1</v>
      </c>
    </row>
    <row r="725" spans="1:12" ht="14.4" x14ac:dyDescent="0.3">
      <c r="A725" s="24">
        <v>26790121300012</v>
      </c>
      <c r="B725" s="18" t="s">
        <v>2010</v>
      </c>
      <c r="C725" s="19">
        <v>1</v>
      </c>
      <c r="D725" s="19">
        <v>1</v>
      </c>
      <c r="E725" s="19">
        <v>4881</v>
      </c>
      <c r="F725" s="19">
        <v>1503</v>
      </c>
      <c r="G725" s="20">
        <v>0.30792870313460402</v>
      </c>
      <c r="H725" s="18" t="s">
        <v>2011</v>
      </c>
      <c r="I725" s="19">
        <v>1</v>
      </c>
      <c r="J725" s="19">
        <v>0</v>
      </c>
      <c r="K725">
        <v>2309</v>
      </c>
      <c r="L725" s="21" t="str">
        <f t="shared" si="11"/>
        <v>1</v>
      </c>
    </row>
    <row r="726" spans="1:12" ht="14.4" x14ac:dyDescent="0.3">
      <c r="A726" s="24">
        <v>26800001500019</v>
      </c>
      <c r="B726" s="18" t="s">
        <v>2010</v>
      </c>
      <c r="C726" s="19">
        <v>1</v>
      </c>
      <c r="D726" s="19">
        <v>1</v>
      </c>
      <c r="E726" s="19">
        <v>6212</v>
      </c>
      <c r="F726" s="19">
        <v>6188</v>
      </c>
      <c r="G726" s="20">
        <v>0.99613650998068304</v>
      </c>
      <c r="H726" s="18" t="s">
        <v>50</v>
      </c>
      <c r="I726" s="19">
        <v>1</v>
      </c>
      <c r="J726" s="19">
        <v>0</v>
      </c>
      <c r="K726">
        <v>2201</v>
      </c>
      <c r="L726" s="21" t="str">
        <f t="shared" si="11"/>
        <v>1</v>
      </c>
    </row>
    <row r="727" spans="1:12" ht="14.4" x14ac:dyDescent="0.3">
      <c r="A727" s="24">
        <v>26800003100016</v>
      </c>
      <c r="B727" s="18" t="s">
        <v>2010</v>
      </c>
      <c r="C727" s="19">
        <v>1</v>
      </c>
      <c r="D727" s="19">
        <v>1</v>
      </c>
      <c r="E727" s="19">
        <v>1432</v>
      </c>
      <c r="F727" s="19">
        <v>1138</v>
      </c>
      <c r="G727" s="20">
        <v>0.79469273743016811</v>
      </c>
      <c r="H727" s="18" t="s">
        <v>65</v>
      </c>
      <c r="I727" s="19">
        <v>0</v>
      </c>
      <c r="J727" s="19">
        <v>0</v>
      </c>
      <c r="K727">
        <v>470</v>
      </c>
      <c r="L727" s="21" t="str">
        <f t="shared" si="11"/>
        <v>1</v>
      </c>
    </row>
    <row r="728" spans="1:12" ht="14.4" x14ac:dyDescent="0.3">
      <c r="A728" s="24">
        <v>26800007200010</v>
      </c>
      <c r="B728" s="18" t="s">
        <v>2010</v>
      </c>
      <c r="C728" s="19">
        <v>1</v>
      </c>
      <c r="D728" s="19">
        <v>1</v>
      </c>
      <c r="E728" s="19">
        <v>1830</v>
      </c>
      <c r="F728" s="19">
        <v>1586</v>
      </c>
      <c r="G728" s="20">
        <v>0.86666666666666703</v>
      </c>
      <c r="H728" s="18" t="s">
        <v>65</v>
      </c>
      <c r="I728" s="19">
        <v>1</v>
      </c>
      <c r="J728" s="19">
        <v>0</v>
      </c>
      <c r="K728">
        <v>796</v>
      </c>
      <c r="L728" s="21" t="str">
        <f t="shared" si="11"/>
        <v>1</v>
      </c>
    </row>
    <row r="729" spans="1:12" ht="14.4" x14ac:dyDescent="0.3">
      <c r="A729" s="24">
        <v>26800010600016</v>
      </c>
      <c r="B729" s="18" t="s">
        <v>2010</v>
      </c>
      <c r="C729" s="19">
        <v>1</v>
      </c>
      <c r="D729" s="19">
        <v>1</v>
      </c>
      <c r="E729" s="19">
        <v>2820</v>
      </c>
      <c r="F729" s="19">
        <v>2608</v>
      </c>
      <c r="G729" s="20">
        <v>0.92482269503546111</v>
      </c>
      <c r="H729" s="18" t="s">
        <v>57</v>
      </c>
      <c r="I729" s="19">
        <v>1</v>
      </c>
      <c r="J729" s="19">
        <v>0</v>
      </c>
      <c r="K729">
        <v>733</v>
      </c>
      <c r="L729" s="21" t="str">
        <f t="shared" si="11"/>
        <v>1</v>
      </c>
    </row>
    <row r="730" spans="1:12" ht="14.4" x14ac:dyDescent="0.3">
      <c r="A730" s="24">
        <v>26800014800018</v>
      </c>
      <c r="B730" s="18" t="s">
        <v>2010</v>
      </c>
      <c r="C730" s="19">
        <v>1</v>
      </c>
      <c r="D730" s="19">
        <v>1</v>
      </c>
      <c r="E730" s="19">
        <v>26974</v>
      </c>
      <c r="F730" s="19">
        <v>24431</v>
      </c>
      <c r="G730" s="20">
        <v>0.90572403054793504</v>
      </c>
      <c r="H730" s="18" t="s">
        <v>2012</v>
      </c>
      <c r="I730" s="19">
        <v>1</v>
      </c>
      <c r="J730" s="19">
        <v>1</v>
      </c>
      <c r="K730">
        <v>12402</v>
      </c>
      <c r="L730" s="21" t="str">
        <f t="shared" si="11"/>
        <v>1</v>
      </c>
    </row>
    <row r="731" spans="1:12" ht="14.4" x14ac:dyDescent="0.3">
      <c r="A731" s="24">
        <v>26800015500013</v>
      </c>
      <c r="B731" s="18" t="s">
        <v>2010</v>
      </c>
      <c r="C731" s="19">
        <v>1</v>
      </c>
      <c r="D731" s="19">
        <v>1</v>
      </c>
      <c r="E731" s="19">
        <v>1790</v>
      </c>
      <c r="F731" s="19">
        <v>1787</v>
      </c>
      <c r="G731" s="20">
        <v>0.99832402234636908</v>
      </c>
      <c r="H731" s="18" t="s">
        <v>65</v>
      </c>
      <c r="I731" s="19">
        <v>0</v>
      </c>
      <c r="J731" s="19">
        <v>0</v>
      </c>
      <c r="K731">
        <v>462</v>
      </c>
      <c r="L731" s="21" t="str">
        <f t="shared" si="11"/>
        <v>1</v>
      </c>
    </row>
    <row r="732" spans="1:12" ht="14.4" x14ac:dyDescent="0.3">
      <c r="A732" s="24">
        <v>26800016300017</v>
      </c>
      <c r="B732" s="18" t="s">
        <v>2010</v>
      </c>
      <c r="C732" s="19">
        <v>1</v>
      </c>
      <c r="D732" s="19">
        <v>1</v>
      </c>
      <c r="E732" s="19">
        <v>2409</v>
      </c>
      <c r="F732" s="19">
        <v>2264</v>
      </c>
      <c r="G732" s="20">
        <v>0.93980904939808996</v>
      </c>
      <c r="H732" s="18" t="s">
        <v>50</v>
      </c>
      <c r="I732" s="19">
        <v>1</v>
      </c>
      <c r="J732" s="19">
        <v>0</v>
      </c>
      <c r="K732">
        <v>1114</v>
      </c>
      <c r="L732" s="21" t="str">
        <f t="shared" si="11"/>
        <v>1</v>
      </c>
    </row>
    <row r="733" spans="1:12" ht="14.4" x14ac:dyDescent="0.3">
      <c r="A733" s="24">
        <v>26800020500016</v>
      </c>
      <c r="B733" s="18" t="s">
        <v>2010</v>
      </c>
      <c r="C733" s="19">
        <v>1</v>
      </c>
      <c r="D733" s="19">
        <v>1</v>
      </c>
      <c r="E733" s="19">
        <v>2361</v>
      </c>
      <c r="F733" s="19">
        <v>2202</v>
      </c>
      <c r="G733" s="20">
        <v>0.9326556543837361</v>
      </c>
      <c r="H733" s="18" t="s">
        <v>50</v>
      </c>
      <c r="I733" s="19">
        <v>1</v>
      </c>
      <c r="J733" s="19">
        <v>0</v>
      </c>
      <c r="K733">
        <v>1090</v>
      </c>
      <c r="L733" s="21" t="str">
        <f t="shared" si="11"/>
        <v>1</v>
      </c>
    </row>
    <row r="734" spans="1:12" ht="14.4" x14ac:dyDescent="0.3">
      <c r="A734" s="24">
        <v>26800029600015</v>
      </c>
      <c r="B734" s="18" t="s">
        <v>2010</v>
      </c>
      <c r="C734" s="19">
        <v>1</v>
      </c>
      <c r="D734" s="19">
        <v>1</v>
      </c>
      <c r="E734" s="19">
        <v>1874</v>
      </c>
      <c r="F734" s="19">
        <v>3</v>
      </c>
      <c r="G734" s="20">
        <v>1.6008537886872999E-3</v>
      </c>
      <c r="H734" s="18" t="s">
        <v>2011</v>
      </c>
      <c r="I734" s="19">
        <v>1</v>
      </c>
      <c r="J734" s="19">
        <v>0</v>
      </c>
      <c r="K734">
        <v>446</v>
      </c>
      <c r="L734" s="21" t="str">
        <f t="shared" si="11"/>
        <v>0</v>
      </c>
    </row>
    <row r="735" spans="1:12" ht="14.4" x14ac:dyDescent="0.3">
      <c r="A735" s="24">
        <v>26810001300013</v>
      </c>
      <c r="B735" s="18" t="s">
        <v>2010</v>
      </c>
      <c r="C735" s="19">
        <v>1</v>
      </c>
      <c r="D735" s="19">
        <v>1</v>
      </c>
      <c r="E735" s="19">
        <v>6743</v>
      </c>
      <c r="F735" s="19">
        <v>6733</v>
      </c>
      <c r="G735" s="20">
        <v>0.99851698057244609</v>
      </c>
      <c r="H735" s="18" t="s">
        <v>50</v>
      </c>
      <c r="I735" s="19">
        <v>1</v>
      </c>
      <c r="J735" s="19">
        <v>0</v>
      </c>
      <c r="K735">
        <v>2285</v>
      </c>
      <c r="L735" s="21" t="str">
        <f t="shared" si="11"/>
        <v>1</v>
      </c>
    </row>
    <row r="736" spans="1:12" ht="14.4" x14ac:dyDescent="0.3">
      <c r="A736" s="24">
        <v>26810005400181</v>
      </c>
      <c r="B736" s="18" t="s">
        <v>2010</v>
      </c>
      <c r="C736" s="19">
        <v>1</v>
      </c>
      <c r="D736" s="19">
        <v>0</v>
      </c>
      <c r="E736" s="19">
        <v>5553</v>
      </c>
      <c r="F736" s="19">
        <v>663</v>
      </c>
      <c r="G736" s="20">
        <v>0.11939492166396501</v>
      </c>
      <c r="H736" s="18" t="s">
        <v>50</v>
      </c>
      <c r="I736" s="19">
        <v>1</v>
      </c>
      <c r="J736" s="19">
        <v>1</v>
      </c>
      <c r="K736">
        <v>2611</v>
      </c>
      <c r="L736" s="21" t="str">
        <f t="shared" si="11"/>
        <v>1</v>
      </c>
    </row>
    <row r="737" spans="1:12" ht="14.4" x14ac:dyDescent="0.3">
      <c r="A737" s="24">
        <v>26810006200069</v>
      </c>
      <c r="B737" s="18" t="s">
        <v>2010</v>
      </c>
      <c r="C737" s="19">
        <v>1</v>
      </c>
      <c r="D737" s="19">
        <v>1</v>
      </c>
      <c r="E737" s="19">
        <v>817</v>
      </c>
      <c r="F737" s="19">
        <v>811</v>
      </c>
      <c r="G737" s="20">
        <v>0.99265605875152996</v>
      </c>
      <c r="H737" s="18" t="s">
        <v>50</v>
      </c>
      <c r="I737" s="19">
        <v>0</v>
      </c>
      <c r="J737" s="19">
        <v>0</v>
      </c>
      <c r="K737">
        <v>257</v>
      </c>
      <c r="L737" s="21" t="str">
        <f t="shared" si="11"/>
        <v>1</v>
      </c>
    </row>
    <row r="738" spans="1:12" ht="14.4" x14ac:dyDescent="0.3">
      <c r="A738" s="24">
        <v>26810008800015</v>
      </c>
      <c r="B738" s="18" t="s">
        <v>2010</v>
      </c>
      <c r="C738" s="19">
        <v>1</v>
      </c>
      <c r="D738" s="19">
        <v>0</v>
      </c>
      <c r="E738" s="19">
        <v>3047</v>
      </c>
      <c r="F738" s="19">
        <v>550</v>
      </c>
      <c r="G738" s="20">
        <v>0.18050541516245502</v>
      </c>
      <c r="H738" s="18" t="s">
        <v>50</v>
      </c>
      <c r="I738" s="19">
        <v>1</v>
      </c>
      <c r="J738" s="19">
        <v>0</v>
      </c>
      <c r="K738">
        <v>1248</v>
      </c>
      <c r="L738" s="21" t="str">
        <f t="shared" si="11"/>
        <v>1</v>
      </c>
    </row>
    <row r="739" spans="1:12" ht="14.4" x14ac:dyDescent="0.3">
      <c r="A739" s="24">
        <v>26810014600011</v>
      </c>
      <c r="B739" s="18" t="s">
        <v>2010</v>
      </c>
      <c r="C739" s="19">
        <v>1</v>
      </c>
      <c r="D739" s="19">
        <v>0</v>
      </c>
      <c r="E739" s="19">
        <v>1524</v>
      </c>
      <c r="F739" s="19">
        <v>283</v>
      </c>
      <c r="G739" s="20">
        <v>0.18569553805774303</v>
      </c>
      <c r="H739" s="18" t="s">
        <v>50</v>
      </c>
      <c r="I739" s="19">
        <v>1</v>
      </c>
      <c r="J739" s="19">
        <v>0</v>
      </c>
      <c r="K739">
        <v>612</v>
      </c>
      <c r="L739" s="21" t="str">
        <f t="shared" si="11"/>
        <v>1</v>
      </c>
    </row>
    <row r="740" spans="1:12" ht="14.4" x14ac:dyDescent="0.3">
      <c r="A740" s="24">
        <v>26820003700011</v>
      </c>
      <c r="B740" s="18" t="s">
        <v>2010</v>
      </c>
      <c r="C740" s="19">
        <v>1</v>
      </c>
      <c r="D740" s="19">
        <v>1</v>
      </c>
      <c r="E740" s="19">
        <v>977</v>
      </c>
      <c r="F740" s="19">
        <v>977</v>
      </c>
      <c r="G740" s="20">
        <v>1</v>
      </c>
      <c r="H740" s="18" t="s">
        <v>50</v>
      </c>
      <c r="I740" s="19">
        <v>0</v>
      </c>
      <c r="J740" s="19">
        <v>0</v>
      </c>
      <c r="K740">
        <v>581</v>
      </c>
      <c r="L740" s="21" t="str">
        <f t="shared" si="11"/>
        <v>1</v>
      </c>
    </row>
    <row r="741" spans="1:12" ht="14.4" x14ac:dyDescent="0.3">
      <c r="A741" s="24">
        <v>26820007800015</v>
      </c>
      <c r="B741" s="18" t="s">
        <v>2010</v>
      </c>
      <c r="C741" s="19">
        <v>1</v>
      </c>
      <c r="D741" s="19">
        <v>0</v>
      </c>
      <c r="E741" s="19">
        <v>8070</v>
      </c>
      <c r="F741" s="19">
        <v>1</v>
      </c>
      <c r="G741" s="20">
        <v>1.2391573729863702E-4</v>
      </c>
      <c r="H741" s="18" t="s">
        <v>2011</v>
      </c>
      <c r="I741" s="19">
        <v>1</v>
      </c>
      <c r="J741" s="19">
        <v>1</v>
      </c>
      <c r="K741">
        <v>3237</v>
      </c>
      <c r="L741" s="21" t="str">
        <f t="shared" si="11"/>
        <v>0</v>
      </c>
    </row>
    <row r="742" spans="1:12" ht="14.4" x14ac:dyDescent="0.3">
      <c r="A742" s="24">
        <v>26820010200013</v>
      </c>
      <c r="B742" s="18" t="s">
        <v>2010</v>
      </c>
      <c r="C742" s="19">
        <v>1</v>
      </c>
      <c r="D742" s="19">
        <v>1</v>
      </c>
      <c r="E742" s="19">
        <v>1317</v>
      </c>
      <c r="F742" s="19">
        <v>1316</v>
      </c>
      <c r="G742" s="20">
        <v>0.99924069855732711</v>
      </c>
      <c r="H742" s="18" t="s">
        <v>50</v>
      </c>
      <c r="I742" s="19">
        <v>0</v>
      </c>
      <c r="J742" s="19">
        <v>0</v>
      </c>
      <c r="K742">
        <v>787</v>
      </c>
      <c r="L742" s="21" t="str">
        <f t="shared" si="11"/>
        <v>1</v>
      </c>
    </row>
    <row r="743" spans="1:12" ht="14.4" x14ac:dyDescent="0.3">
      <c r="A743" s="24">
        <v>26820016900012</v>
      </c>
      <c r="B743" s="18" t="s">
        <v>2010</v>
      </c>
      <c r="C743" s="19">
        <v>1</v>
      </c>
      <c r="D743" s="19">
        <v>0</v>
      </c>
      <c r="E743" s="19">
        <v>3034</v>
      </c>
      <c r="F743" s="19">
        <v>0</v>
      </c>
      <c r="G743" s="20">
        <v>0</v>
      </c>
      <c r="H743" s="18" t="s">
        <v>2011</v>
      </c>
      <c r="I743" s="19">
        <v>1</v>
      </c>
      <c r="J743" s="19">
        <v>0</v>
      </c>
      <c r="K743">
        <v>1567</v>
      </c>
      <c r="L743" s="21" t="str">
        <f t="shared" si="11"/>
        <v>0</v>
      </c>
    </row>
    <row r="744" spans="1:12" ht="14.4" x14ac:dyDescent="0.3">
      <c r="A744" s="24">
        <v>26830002700011</v>
      </c>
      <c r="B744" s="18" t="s">
        <v>2010</v>
      </c>
      <c r="C744" s="19">
        <v>1</v>
      </c>
      <c r="D744" s="19">
        <v>1</v>
      </c>
      <c r="E744" s="19">
        <v>3643</v>
      </c>
      <c r="F744" s="19">
        <v>3643</v>
      </c>
      <c r="G744" s="20">
        <v>1</v>
      </c>
      <c r="H744" s="18" t="s">
        <v>50</v>
      </c>
      <c r="I744" s="19">
        <v>1</v>
      </c>
      <c r="J744" s="19">
        <v>0</v>
      </c>
      <c r="K744">
        <v>1858</v>
      </c>
      <c r="L744" s="21" t="str">
        <f t="shared" si="11"/>
        <v>1</v>
      </c>
    </row>
    <row r="745" spans="1:12" ht="14.4" x14ac:dyDescent="0.3">
      <c r="A745" s="24">
        <v>26830005000054</v>
      </c>
      <c r="B745" s="18" t="s">
        <v>2010</v>
      </c>
      <c r="C745" s="19">
        <v>1</v>
      </c>
      <c r="D745" s="19">
        <v>1</v>
      </c>
      <c r="E745" s="19">
        <v>3396</v>
      </c>
      <c r="F745" s="19">
        <v>3393</v>
      </c>
      <c r="G745" s="20">
        <v>0.99911660777385203</v>
      </c>
      <c r="H745" s="18" t="s">
        <v>50</v>
      </c>
      <c r="I745" s="19">
        <v>1</v>
      </c>
      <c r="J745" s="19">
        <v>0</v>
      </c>
      <c r="K745">
        <v>1842</v>
      </c>
      <c r="L745" s="21" t="str">
        <f t="shared" si="11"/>
        <v>1</v>
      </c>
    </row>
    <row r="746" spans="1:12" ht="14.4" x14ac:dyDescent="0.3">
      <c r="A746" s="24">
        <v>26830008400012</v>
      </c>
      <c r="B746" s="18" t="s">
        <v>2010</v>
      </c>
      <c r="C746" s="19">
        <v>1</v>
      </c>
      <c r="D746" s="19">
        <v>1</v>
      </c>
      <c r="E746" s="19">
        <v>2396</v>
      </c>
      <c r="F746" s="19">
        <v>1055</v>
      </c>
      <c r="G746" s="20">
        <v>0.44031719532554303</v>
      </c>
      <c r="H746" s="18" t="s">
        <v>57</v>
      </c>
      <c r="I746" s="19">
        <v>1</v>
      </c>
      <c r="J746" s="19">
        <v>0</v>
      </c>
      <c r="K746">
        <v>841</v>
      </c>
      <c r="L746" s="21" t="str">
        <f t="shared" si="11"/>
        <v>1</v>
      </c>
    </row>
    <row r="747" spans="1:12" ht="14.4" x14ac:dyDescent="0.3">
      <c r="A747" s="24">
        <v>26830012600177</v>
      </c>
      <c r="B747" s="18" t="s">
        <v>2010</v>
      </c>
      <c r="C747" s="19">
        <v>1</v>
      </c>
      <c r="D747" s="19">
        <v>1</v>
      </c>
      <c r="E747" s="19">
        <v>10407</v>
      </c>
      <c r="F747" s="19">
        <v>10330</v>
      </c>
      <c r="G747" s="20">
        <v>0.99260113385221505</v>
      </c>
      <c r="H747" s="18" t="s">
        <v>57</v>
      </c>
      <c r="I747" s="19">
        <v>1</v>
      </c>
      <c r="J747" s="19">
        <v>1</v>
      </c>
      <c r="K747">
        <v>4651</v>
      </c>
      <c r="L747" s="21" t="str">
        <f t="shared" si="11"/>
        <v>1</v>
      </c>
    </row>
    <row r="748" spans="1:12" ht="14.4" x14ac:dyDescent="0.3">
      <c r="A748" s="24">
        <v>26830021700018</v>
      </c>
      <c r="B748" s="18" t="s">
        <v>2010</v>
      </c>
      <c r="C748" s="19">
        <v>1</v>
      </c>
      <c r="D748" s="19">
        <v>1</v>
      </c>
      <c r="E748" s="19">
        <v>5011</v>
      </c>
      <c r="F748" s="19">
        <v>5004</v>
      </c>
      <c r="G748" s="20">
        <v>0.99860307323887409</v>
      </c>
      <c r="H748" s="18" t="s">
        <v>50</v>
      </c>
      <c r="I748" s="19">
        <v>1</v>
      </c>
      <c r="J748" s="19">
        <v>0</v>
      </c>
      <c r="K748">
        <v>1690</v>
      </c>
      <c r="L748" s="21" t="str">
        <f t="shared" si="11"/>
        <v>1</v>
      </c>
    </row>
    <row r="749" spans="1:12" ht="14.4" x14ac:dyDescent="0.3">
      <c r="A749" s="24">
        <v>26830024100018</v>
      </c>
      <c r="B749" s="18" t="s">
        <v>2010</v>
      </c>
      <c r="C749" s="19">
        <v>1</v>
      </c>
      <c r="D749" s="19">
        <v>1</v>
      </c>
      <c r="E749" s="19">
        <v>4526</v>
      </c>
      <c r="F749" s="19">
        <v>3934</v>
      </c>
      <c r="G749" s="20">
        <v>0.86920017675651806</v>
      </c>
      <c r="H749" s="18" t="s">
        <v>57</v>
      </c>
      <c r="I749" s="19">
        <v>1</v>
      </c>
      <c r="J749" s="19">
        <v>0</v>
      </c>
      <c r="K749">
        <v>2074</v>
      </c>
      <c r="L749" s="21" t="str">
        <f t="shared" si="11"/>
        <v>1</v>
      </c>
    </row>
    <row r="750" spans="1:12" ht="14.4" x14ac:dyDescent="0.3">
      <c r="A750" s="24">
        <v>26830031600042</v>
      </c>
      <c r="B750" s="18" t="s">
        <v>2010</v>
      </c>
      <c r="C750" s="19">
        <v>1</v>
      </c>
      <c r="D750" s="19">
        <v>1</v>
      </c>
      <c r="E750" s="19">
        <v>1118</v>
      </c>
      <c r="F750" s="19">
        <v>745</v>
      </c>
      <c r="G750" s="20">
        <v>0.66636851520572404</v>
      </c>
      <c r="H750" s="18" t="s">
        <v>57</v>
      </c>
      <c r="I750" s="19">
        <v>1</v>
      </c>
      <c r="J750" s="19">
        <v>0</v>
      </c>
      <c r="K750">
        <v>431</v>
      </c>
      <c r="L750" s="21" t="str">
        <f t="shared" si="11"/>
        <v>1</v>
      </c>
    </row>
    <row r="751" spans="1:12" ht="14.4" x14ac:dyDescent="0.3">
      <c r="A751" s="24">
        <v>26830362500019</v>
      </c>
      <c r="B751" s="18" t="s">
        <v>2010</v>
      </c>
      <c r="C751" s="19">
        <v>1</v>
      </c>
      <c r="D751" s="19">
        <v>1</v>
      </c>
      <c r="E751" s="19">
        <v>1695</v>
      </c>
      <c r="F751" s="19">
        <v>1695</v>
      </c>
      <c r="G751" s="20">
        <v>1</v>
      </c>
      <c r="H751" s="18" t="s">
        <v>50</v>
      </c>
      <c r="I751" s="19">
        <v>1</v>
      </c>
      <c r="J751" s="19">
        <v>0</v>
      </c>
      <c r="K751">
        <v>560</v>
      </c>
      <c r="L751" s="21" t="str">
        <f t="shared" si="11"/>
        <v>1</v>
      </c>
    </row>
    <row r="752" spans="1:12" ht="14.4" x14ac:dyDescent="0.3">
      <c r="A752" s="24">
        <v>26840007400012</v>
      </c>
      <c r="B752" s="18" t="s">
        <v>2010</v>
      </c>
      <c r="C752" s="19">
        <v>1</v>
      </c>
      <c r="D752" s="19">
        <v>1</v>
      </c>
      <c r="E752" s="19">
        <v>1946</v>
      </c>
      <c r="F752" s="19">
        <v>1878</v>
      </c>
      <c r="G752" s="20">
        <v>0.96505652620760507</v>
      </c>
      <c r="H752" s="18" t="s">
        <v>71</v>
      </c>
      <c r="I752" s="19">
        <v>1</v>
      </c>
      <c r="J752" s="19">
        <v>0</v>
      </c>
      <c r="K752">
        <v>889</v>
      </c>
      <c r="L752" s="21" t="str">
        <f t="shared" si="11"/>
        <v>1</v>
      </c>
    </row>
    <row r="753" spans="1:12" ht="14.4" x14ac:dyDescent="0.3">
      <c r="A753" s="24">
        <v>26840009000018</v>
      </c>
      <c r="B753" s="18" t="s">
        <v>2010</v>
      </c>
      <c r="C753" s="19">
        <v>1</v>
      </c>
      <c r="D753" s="19">
        <v>0</v>
      </c>
      <c r="E753" s="19">
        <v>6496</v>
      </c>
      <c r="F753" s="19">
        <v>3</v>
      </c>
      <c r="G753" s="20">
        <v>4.6182266009852204E-4</v>
      </c>
      <c r="H753" s="18" t="s">
        <v>2011</v>
      </c>
      <c r="I753" s="19">
        <v>1</v>
      </c>
      <c r="J753" s="19">
        <v>0</v>
      </c>
      <c r="K753">
        <v>1889</v>
      </c>
      <c r="L753" s="21" t="str">
        <f t="shared" si="11"/>
        <v>0</v>
      </c>
    </row>
    <row r="754" spans="1:12" ht="14.4" x14ac:dyDescent="0.3">
      <c r="A754" s="24">
        <v>26840011600011</v>
      </c>
      <c r="B754" s="18" t="s">
        <v>2010</v>
      </c>
      <c r="C754" s="19">
        <v>1</v>
      </c>
      <c r="D754" s="19">
        <v>1</v>
      </c>
      <c r="E754" s="19">
        <v>1288</v>
      </c>
      <c r="F754" s="19">
        <v>961</v>
      </c>
      <c r="G754" s="20">
        <v>0.74611801242235998</v>
      </c>
      <c r="H754" s="18" t="s">
        <v>71</v>
      </c>
      <c r="I754" s="19">
        <v>0</v>
      </c>
      <c r="J754" s="19">
        <v>0</v>
      </c>
      <c r="K754">
        <v>548</v>
      </c>
      <c r="L754" s="21" t="str">
        <f t="shared" si="11"/>
        <v>1</v>
      </c>
    </row>
    <row r="755" spans="1:12" ht="14.4" x14ac:dyDescent="0.3">
      <c r="A755" s="24">
        <v>26840015700049</v>
      </c>
      <c r="B755" s="18" t="s">
        <v>2010</v>
      </c>
      <c r="C755" s="19">
        <v>1</v>
      </c>
      <c r="D755" s="19">
        <v>0</v>
      </c>
      <c r="E755" s="19">
        <v>773</v>
      </c>
      <c r="F755" s="19">
        <v>726</v>
      </c>
      <c r="G755" s="20">
        <v>0.93919793014230313</v>
      </c>
      <c r="H755" s="18" t="s">
        <v>71</v>
      </c>
      <c r="I755" s="19">
        <v>0</v>
      </c>
      <c r="J755" s="19">
        <v>0</v>
      </c>
      <c r="K755">
        <v>353</v>
      </c>
      <c r="L755" s="21" t="str">
        <f t="shared" si="11"/>
        <v>1</v>
      </c>
    </row>
    <row r="756" spans="1:12" ht="14.4" x14ac:dyDescent="0.3">
      <c r="A756" s="24">
        <v>26840016500018</v>
      </c>
      <c r="B756" s="18" t="s">
        <v>2010</v>
      </c>
      <c r="C756" s="19">
        <v>1</v>
      </c>
      <c r="D756" s="19">
        <v>1</v>
      </c>
      <c r="E756" s="19">
        <v>10202</v>
      </c>
      <c r="F756" s="19">
        <v>10189</v>
      </c>
      <c r="G756" s="20">
        <v>0.99872574005097003</v>
      </c>
      <c r="H756" s="18" t="s">
        <v>50</v>
      </c>
      <c r="I756" s="19">
        <v>1</v>
      </c>
      <c r="J756" s="19">
        <v>1</v>
      </c>
      <c r="K756">
        <v>4309</v>
      </c>
      <c r="L756" s="21" t="str">
        <f t="shared" si="11"/>
        <v>1</v>
      </c>
    </row>
    <row r="757" spans="1:12" ht="14.4" x14ac:dyDescent="0.3">
      <c r="A757" s="24">
        <v>26840017300012</v>
      </c>
      <c r="B757" s="18" t="s">
        <v>2010</v>
      </c>
      <c r="C757" s="19">
        <v>1</v>
      </c>
      <c r="D757" s="19">
        <v>1</v>
      </c>
      <c r="E757" s="19">
        <v>1524</v>
      </c>
      <c r="F757" s="19">
        <v>1524</v>
      </c>
      <c r="G757" s="20">
        <v>1</v>
      </c>
      <c r="H757" s="18" t="s">
        <v>65</v>
      </c>
      <c r="I757" s="19">
        <v>0</v>
      </c>
      <c r="J757" s="19">
        <v>0</v>
      </c>
      <c r="K757">
        <v>557</v>
      </c>
      <c r="L757" s="21" t="str">
        <f t="shared" si="11"/>
        <v>1</v>
      </c>
    </row>
    <row r="758" spans="1:12" ht="14.4" x14ac:dyDescent="0.3">
      <c r="A758" s="24">
        <v>26840019900017</v>
      </c>
      <c r="B758" s="18" t="s">
        <v>2010</v>
      </c>
      <c r="C758" s="19">
        <v>1</v>
      </c>
      <c r="D758" s="19">
        <v>1</v>
      </c>
      <c r="E758" s="19">
        <v>1331</v>
      </c>
      <c r="F758" s="19">
        <v>1330</v>
      </c>
      <c r="G758" s="20">
        <v>0.99924868519909804</v>
      </c>
      <c r="H758" s="18" t="s">
        <v>71</v>
      </c>
      <c r="I758" s="19">
        <v>0</v>
      </c>
      <c r="J758" s="19">
        <v>0</v>
      </c>
      <c r="K758">
        <v>716</v>
      </c>
      <c r="L758" s="21" t="str">
        <f t="shared" si="11"/>
        <v>1</v>
      </c>
    </row>
    <row r="759" spans="1:12" ht="14.4" x14ac:dyDescent="0.3">
      <c r="A759" s="24">
        <v>26840020700042</v>
      </c>
      <c r="B759" s="18" t="s">
        <v>2010</v>
      </c>
      <c r="C759" s="19">
        <v>1</v>
      </c>
      <c r="D759" s="19">
        <v>1</v>
      </c>
      <c r="E759" s="19">
        <v>469</v>
      </c>
      <c r="F759" s="19">
        <v>469</v>
      </c>
      <c r="G759" s="20">
        <v>1</v>
      </c>
      <c r="H759" s="18" t="s">
        <v>65</v>
      </c>
      <c r="I759" s="19">
        <v>0</v>
      </c>
      <c r="J759" s="19">
        <v>0</v>
      </c>
      <c r="K759">
        <v>248</v>
      </c>
      <c r="L759" s="21" t="str">
        <f t="shared" si="11"/>
        <v>1</v>
      </c>
    </row>
    <row r="760" spans="1:12" ht="14.4" x14ac:dyDescent="0.3">
      <c r="A760" s="24">
        <v>26840022300064</v>
      </c>
      <c r="B760" s="18" t="s">
        <v>2010</v>
      </c>
      <c r="C760" s="19">
        <v>1</v>
      </c>
      <c r="D760" s="19">
        <v>1</v>
      </c>
      <c r="E760" s="19">
        <v>3004</v>
      </c>
      <c r="F760" s="19">
        <v>3001</v>
      </c>
      <c r="G760" s="20">
        <v>0.99900133155792303</v>
      </c>
      <c r="H760" s="18" t="s">
        <v>65</v>
      </c>
      <c r="I760" s="19">
        <v>1</v>
      </c>
      <c r="J760" s="19">
        <v>0</v>
      </c>
      <c r="K760">
        <v>1559</v>
      </c>
      <c r="L760" s="21" t="str">
        <f t="shared" si="11"/>
        <v>1</v>
      </c>
    </row>
    <row r="761" spans="1:12" ht="14.4" x14ac:dyDescent="0.3">
      <c r="A761" s="24">
        <v>26840026400068</v>
      </c>
      <c r="B761" s="18" t="s">
        <v>2010</v>
      </c>
      <c r="C761" s="19">
        <v>1</v>
      </c>
      <c r="D761" s="19">
        <v>1</v>
      </c>
      <c r="E761" s="19">
        <v>4115</v>
      </c>
      <c r="F761" s="19">
        <v>3929</v>
      </c>
      <c r="G761" s="20">
        <v>0.95479951397326812</v>
      </c>
      <c r="H761" s="18" t="s">
        <v>57</v>
      </c>
      <c r="I761" s="19">
        <v>1</v>
      </c>
      <c r="J761" s="19">
        <v>0</v>
      </c>
      <c r="K761">
        <v>2311</v>
      </c>
      <c r="L761" s="21" t="str">
        <f t="shared" si="11"/>
        <v>1</v>
      </c>
    </row>
    <row r="762" spans="1:12" ht="14.4" x14ac:dyDescent="0.3">
      <c r="A762" s="24">
        <v>26840032200015</v>
      </c>
      <c r="B762" s="18" t="s">
        <v>2010</v>
      </c>
      <c r="C762" s="19">
        <v>1</v>
      </c>
      <c r="D762" s="19">
        <v>1</v>
      </c>
      <c r="E762" s="19">
        <v>720</v>
      </c>
      <c r="F762" s="19">
        <v>720</v>
      </c>
      <c r="G762" s="20">
        <v>1</v>
      </c>
      <c r="H762" s="18" t="s">
        <v>65</v>
      </c>
      <c r="I762" s="19">
        <v>0</v>
      </c>
      <c r="J762" s="19">
        <v>0</v>
      </c>
      <c r="K762">
        <v>307</v>
      </c>
      <c r="L762" s="21" t="str">
        <f t="shared" si="11"/>
        <v>1</v>
      </c>
    </row>
    <row r="763" spans="1:12" ht="14.4" x14ac:dyDescent="0.3">
      <c r="A763" s="24">
        <v>26840344100010</v>
      </c>
      <c r="B763" s="18" t="s">
        <v>2010</v>
      </c>
      <c r="C763" s="19">
        <v>1</v>
      </c>
      <c r="D763" s="19">
        <v>1</v>
      </c>
      <c r="E763" s="19">
        <v>2942</v>
      </c>
      <c r="F763" s="19">
        <v>2935</v>
      </c>
      <c r="G763" s="20">
        <v>0.99762066621346002</v>
      </c>
      <c r="H763" s="18" t="s">
        <v>50</v>
      </c>
      <c r="I763" s="19">
        <v>1</v>
      </c>
      <c r="J763" s="19">
        <v>0</v>
      </c>
      <c r="K763">
        <v>1330</v>
      </c>
      <c r="L763" s="21" t="str">
        <f t="shared" si="11"/>
        <v>1</v>
      </c>
    </row>
    <row r="764" spans="1:12" ht="14.4" x14ac:dyDescent="0.3">
      <c r="A764" s="24">
        <v>26850019600012</v>
      </c>
      <c r="B764" s="18" t="s">
        <v>2010</v>
      </c>
      <c r="C764" s="19">
        <v>1</v>
      </c>
      <c r="D764" s="19">
        <v>1</v>
      </c>
      <c r="E764" s="19">
        <v>2689</v>
      </c>
      <c r="F764" s="19">
        <v>2689</v>
      </c>
      <c r="G764" s="20">
        <v>1</v>
      </c>
      <c r="H764" s="18" t="s">
        <v>65</v>
      </c>
      <c r="I764" s="19">
        <v>1</v>
      </c>
      <c r="J764" s="19">
        <v>0</v>
      </c>
      <c r="K764">
        <v>1277</v>
      </c>
      <c r="L764" s="21" t="str">
        <f t="shared" si="11"/>
        <v>1</v>
      </c>
    </row>
    <row r="765" spans="1:12" ht="14.4" x14ac:dyDescent="0.3">
      <c r="A765" s="24">
        <v>26850028700019</v>
      </c>
      <c r="B765" s="18" t="s">
        <v>2010</v>
      </c>
      <c r="C765" s="19">
        <v>1</v>
      </c>
      <c r="D765" s="19">
        <v>0</v>
      </c>
      <c r="E765" s="19">
        <v>398</v>
      </c>
      <c r="F765" s="19">
        <v>232</v>
      </c>
      <c r="G765" s="20">
        <v>0.58291457286432202</v>
      </c>
      <c r="H765" s="18" t="s">
        <v>50</v>
      </c>
      <c r="I765" s="19">
        <v>0</v>
      </c>
      <c r="J765" s="19">
        <v>0</v>
      </c>
      <c r="K765">
        <v>37</v>
      </c>
      <c r="L765" s="21" t="str">
        <f t="shared" si="11"/>
        <v>1</v>
      </c>
    </row>
    <row r="766" spans="1:12" ht="14.4" x14ac:dyDescent="0.3">
      <c r="A766" s="24">
        <v>26850029500012</v>
      </c>
      <c r="B766" s="18" t="s">
        <v>2010</v>
      </c>
      <c r="C766" s="19">
        <v>1</v>
      </c>
      <c r="D766" s="19">
        <v>1</v>
      </c>
      <c r="E766" s="19">
        <v>517</v>
      </c>
      <c r="F766" s="19">
        <v>517</v>
      </c>
      <c r="G766" s="20">
        <v>1</v>
      </c>
      <c r="H766" s="18" t="s">
        <v>65</v>
      </c>
      <c r="I766" s="19">
        <v>0</v>
      </c>
      <c r="J766" s="19">
        <v>0</v>
      </c>
      <c r="K766">
        <v>202</v>
      </c>
      <c r="L766" s="21" t="str">
        <f t="shared" si="11"/>
        <v>1</v>
      </c>
    </row>
    <row r="767" spans="1:12" ht="14.4" x14ac:dyDescent="0.3">
      <c r="A767" s="24">
        <v>26850030300212</v>
      </c>
      <c r="B767" s="18" t="s">
        <v>2010</v>
      </c>
      <c r="C767" s="19">
        <v>1</v>
      </c>
      <c r="D767" s="19">
        <v>0</v>
      </c>
      <c r="E767" s="19">
        <v>2748</v>
      </c>
      <c r="F767" s="19">
        <v>2736</v>
      </c>
      <c r="G767" s="20">
        <v>0.99563318777292609</v>
      </c>
      <c r="H767" s="18" t="s">
        <v>38</v>
      </c>
      <c r="I767" s="19">
        <v>1</v>
      </c>
      <c r="J767" s="19">
        <v>0</v>
      </c>
      <c r="K767">
        <v>1149</v>
      </c>
      <c r="L767" s="21" t="str">
        <f t="shared" si="11"/>
        <v>1</v>
      </c>
    </row>
    <row r="768" spans="1:12" ht="14.4" x14ac:dyDescent="0.3">
      <c r="A768" s="24">
        <v>26850241600012</v>
      </c>
      <c r="B768" s="18" t="s">
        <v>2010</v>
      </c>
      <c r="C768" s="19">
        <v>1</v>
      </c>
      <c r="D768" s="19">
        <v>1</v>
      </c>
      <c r="E768" s="19">
        <v>3513</v>
      </c>
      <c r="F768" s="19">
        <v>3099</v>
      </c>
      <c r="G768" s="20">
        <v>0.88215200683176809</v>
      </c>
      <c r="H768" s="18" t="s">
        <v>50</v>
      </c>
      <c r="I768" s="19">
        <v>1</v>
      </c>
      <c r="J768" s="19">
        <v>0</v>
      </c>
      <c r="K768">
        <v>1150</v>
      </c>
      <c r="L768" s="21" t="str">
        <f t="shared" si="11"/>
        <v>1</v>
      </c>
    </row>
    <row r="769" spans="1:12" ht="14.4" x14ac:dyDescent="0.3">
      <c r="A769" s="24">
        <v>26850242400016</v>
      </c>
      <c r="B769" s="18" t="s">
        <v>2010</v>
      </c>
      <c r="C769" s="19">
        <v>1</v>
      </c>
      <c r="D769" s="19">
        <v>1</v>
      </c>
      <c r="E769" s="19">
        <v>14986</v>
      </c>
      <c r="F769" s="19">
        <v>14896</v>
      </c>
      <c r="G769" s="20">
        <v>0.99399439476844997</v>
      </c>
      <c r="H769" s="18" t="s">
        <v>50</v>
      </c>
      <c r="I769" s="19">
        <v>1</v>
      </c>
      <c r="J769" s="19">
        <v>1</v>
      </c>
      <c r="K769">
        <v>5150</v>
      </c>
      <c r="L769" s="21" t="str">
        <f t="shared" si="11"/>
        <v>1</v>
      </c>
    </row>
    <row r="770" spans="1:12" ht="14.4" x14ac:dyDescent="0.3">
      <c r="A770" s="24">
        <v>26850445300013</v>
      </c>
      <c r="B770" s="18" t="s">
        <v>2010</v>
      </c>
      <c r="C770" s="19">
        <v>1</v>
      </c>
      <c r="D770" s="19">
        <v>1</v>
      </c>
      <c r="E770" s="19">
        <v>7100</v>
      </c>
      <c r="F770" s="19">
        <v>7088</v>
      </c>
      <c r="G770" s="20">
        <v>0.99830985915492998</v>
      </c>
      <c r="H770" s="18" t="s">
        <v>50</v>
      </c>
      <c r="I770" s="19">
        <v>1</v>
      </c>
      <c r="J770" s="19">
        <v>0</v>
      </c>
      <c r="K770">
        <v>2193</v>
      </c>
      <c r="L770" s="21" t="str">
        <f t="shared" ref="L770:L833" si="12">IF(G770&lt;0.01,"0","1")</f>
        <v>1</v>
      </c>
    </row>
    <row r="771" spans="1:12" ht="14.4" x14ac:dyDescent="0.3">
      <c r="A771" s="24">
        <v>26860002000013</v>
      </c>
      <c r="B771" s="18" t="s">
        <v>2010</v>
      </c>
      <c r="C771" s="19">
        <v>1</v>
      </c>
      <c r="D771" s="19">
        <v>1</v>
      </c>
      <c r="E771" s="19">
        <v>2298</v>
      </c>
      <c r="F771" s="19">
        <v>1810</v>
      </c>
      <c r="G771" s="20">
        <v>0.78764142732811104</v>
      </c>
      <c r="H771" s="18" t="s">
        <v>65</v>
      </c>
      <c r="I771" s="19">
        <v>1</v>
      </c>
      <c r="J771" s="19">
        <v>0</v>
      </c>
      <c r="K771">
        <v>637</v>
      </c>
      <c r="L771" s="21" t="str">
        <f t="shared" si="12"/>
        <v>1</v>
      </c>
    </row>
    <row r="772" spans="1:12" ht="14.4" x14ac:dyDescent="0.3">
      <c r="A772" s="24">
        <v>26870042400016</v>
      </c>
      <c r="B772" s="18" t="s">
        <v>2010</v>
      </c>
      <c r="C772" s="19">
        <v>1</v>
      </c>
      <c r="D772" s="19">
        <v>1</v>
      </c>
      <c r="E772" s="19">
        <v>1983</v>
      </c>
      <c r="F772" s="19">
        <v>1900</v>
      </c>
      <c r="G772" s="20">
        <v>0.95814422592032311</v>
      </c>
      <c r="H772" s="18" t="s">
        <v>65</v>
      </c>
      <c r="I772" s="19">
        <v>1</v>
      </c>
      <c r="J772" s="19">
        <v>0</v>
      </c>
      <c r="K772">
        <v>925</v>
      </c>
      <c r="L772" s="21" t="str">
        <f t="shared" si="12"/>
        <v>1</v>
      </c>
    </row>
    <row r="773" spans="1:12" ht="14.4" x14ac:dyDescent="0.3">
      <c r="A773" s="24">
        <v>26870850000015</v>
      </c>
      <c r="B773" s="18" t="s">
        <v>2010</v>
      </c>
      <c r="C773" s="19">
        <v>1</v>
      </c>
      <c r="D773" s="19">
        <v>1</v>
      </c>
      <c r="E773" s="19">
        <v>3789</v>
      </c>
      <c r="F773" s="19">
        <v>3057</v>
      </c>
      <c r="G773" s="20">
        <v>0.80680918448139405</v>
      </c>
      <c r="H773" s="18" t="s">
        <v>2011</v>
      </c>
      <c r="I773" s="19">
        <v>1</v>
      </c>
      <c r="J773" s="19">
        <v>0</v>
      </c>
      <c r="K773">
        <v>1147</v>
      </c>
      <c r="L773" s="21" t="str">
        <f t="shared" si="12"/>
        <v>1</v>
      </c>
    </row>
    <row r="774" spans="1:12" ht="14.4" x14ac:dyDescent="0.3">
      <c r="A774" s="24">
        <v>26870851800017</v>
      </c>
      <c r="B774" s="18" t="s">
        <v>2010</v>
      </c>
      <c r="C774" s="19">
        <v>1</v>
      </c>
      <c r="D774" s="19">
        <v>0</v>
      </c>
      <c r="E774" s="19">
        <v>20779</v>
      </c>
      <c r="F774" s="19">
        <v>19679</v>
      </c>
      <c r="G774" s="20">
        <v>0.9470619375330861</v>
      </c>
      <c r="H774" s="18" t="s">
        <v>2011</v>
      </c>
      <c r="I774" s="19">
        <v>1</v>
      </c>
      <c r="J774" s="19">
        <v>1</v>
      </c>
      <c r="K774">
        <v>9019</v>
      </c>
      <c r="L774" s="21" t="str">
        <f t="shared" si="12"/>
        <v>1</v>
      </c>
    </row>
    <row r="775" spans="1:12" ht="14.4" x14ac:dyDescent="0.3">
      <c r="A775" s="24">
        <v>26871540600016</v>
      </c>
      <c r="B775" s="18" t="s">
        <v>2010</v>
      </c>
      <c r="C775" s="19">
        <v>1</v>
      </c>
      <c r="D775" s="19">
        <v>0</v>
      </c>
      <c r="E775" s="19">
        <v>4238</v>
      </c>
      <c r="F775" s="19">
        <v>262</v>
      </c>
      <c r="G775" s="20">
        <v>6.1821613968853197E-2</v>
      </c>
      <c r="H775" s="18" t="s">
        <v>2011</v>
      </c>
      <c r="I775" s="19">
        <v>1</v>
      </c>
      <c r="J775" s="19">
        <v>0</v>
      </c>
      <c r="K775">
        <v>1676</v>
      </c>
      <c r="L775" s="21" t="str">
        <f t="shared" si="12"/>
        <v>1</v>
      </c>
    </row>
    <row r="776" spans="1:12" ht="14.4" x14ac:dyDescent="0.3">
      <c r="A776" s="24">
        <v>26871870700014</v>
      </c>
      <c r="B776" s="18" t="s">
        <v>2010</v>
      </c>
      <c r="C776" s="19">
        <v>1</v>
      </c>
      <c r="D776" s="19">
        <v>1</v>
      </c>
      <c r="E776" s="19">
        <v>3052</v>
      </c>
      <c r="F776" s="19">
        <v>3050</v>
      </c>
      <c r="G776" s="20">
        <v>0.99934469200524212</v>
      </c>
      <c r="H776" s="18" t="s">
        <v>50</v>
      </c>
      <c r="I776" s="19">
        <v>1</v>
      </c>
      <c r="J776" s="19">
        <v>0</v>
      </c>
      <c r="K776">
        <v>960</v>
      </c>
      <c r="L776" s="21" t="str">
        <f t="shared" si="12"/>
        <v>1</v>
      </c>
    </row>
    <row r="777" spans="1:12" ht="14.4" x14ac:dyDescent="0.3">
      <c r="A777" s="24">
        <v>26872065300016</v>
      </c>
      <c r="B777" s="18" t="s">
        <v>2010</v>
      </c>
      <c r="C777" s="19">
        <v>1</v>
      </c>
      <c r="D777" s="19">
        <v>1</v>
      </c>
      <c r="E777" s="19">
        <v>1861</v>
      </c>
      <c r="F777" s="19">
        <v>1806</v>
      </c>
      <c r="G777" s="20">
        <v>0.97044599677592702</v>
      </c>
      <c r="H777" s="18" t="s">
        <v>65</v>
      </c>
      <c r="I777" s="19">
        <v>0</v>
      </c>
      <c r="J777" s="19">
        <v>0</v>
      </c>
      <c r="K777">
        <v>755</v>
      </c>
      <c r="L777" s="21" t="str">
        <f t="shared" si="12"/>
        <v>1</v>
      </c>
    </row>
    <row r="778" spans="1:12" ht="14.4" x14ac:dyDescent="0.3">
      <c r="A778" s="24">
        <v>26880013300012</v>
      </c>
      <c r="B778" s="18" t="s">
        <v>2010</v>
      </c>
      <c r="C778" s="19">
        <v>1</v>
      </c>
      <c r="D778" s="19">
        <v>0</v>
      </c>
      <c r="E778" s="19">
        <v>4255</v>
      </c>
      <c r="F778" s="19">
        <v>1355</v>
      </c>
      <c r="G778" s="20">
        <v>0.31844888366627505</v>
      </c>
      <c r="H778" s="18" t="s">
        <v>38</v>
      </c>
      <c r="I778" s="19">
        <v>1</v>
      </c>
      <c r="J778" s="19">
        <v>0</v>
      </c>
      <c r="K778">
        <v>1841</v>
      </c>
      <c r="L778" s="21" t="str">
        <f t="shared" si="12"/>
        <v>1</v>
      </c>
    </row>
    <row r="779" spans="1:12" ht="14.4" x14ac:dyDescent="0.3">
      <c r="A779" s="24">
        <v>26880017400016</v>
      </c>
      <c r="B779" s="18" t="s">
        <v>2010</v>
      </c>
      <c r="C779" s="19">
        <v>1</v>
      </c>
      <c r="D779" s="19">
        <v>0</v>
      </c>
      <c r="E779" s="19">
        <v>2043</v>
      </c>
      <c r="F779" s="19">
        <v>376</v>
      </c>
      <c r="G779" s="20">
        <v>0.18404307391091501</v>
      </c>
      <c r="H779" s="18" t="s">
        <v>38</v>
      </c>
      <c r="I779" s="19">
        <v>0</v>
      </c>
      <c r="J779" s="19">
        <v>0</v>
      </c>
      <c r="K779">
        <v>837</v>
      </c>
      <c r="L779" s="21" t="str">
        <f t="shared" si="12"/>
        <v>1</v>
      </c>
    </row>
    <row r="780" spans="1:12" ht="14.4" x14ac:dyDescent="0.3">
      <c r="A780" s="24">
        <v>26880019000012</v>
      </c>
      <c r="B780" s="18" t="s">
        <v>2010</v>
      </c>
      <c r="C780" s="19">
        <v>1</v>
      </c>
      <c r="D780" s="19">
        <v>1</v>
      </c>
      <c r="E780" s="19">
        <v>918</v>
      </c>
      <c r="F780" s="19">
        <v>735</v>
      </c>
      <c r="G780" s="20">
        <v>0.80065359477124209</v>
      </c>
      <c r="H780" s="18" t="s">
        <v>65</v>
      </c>
      <c r="I780" s="19">
        <v>0</v>
      </c>
      <c r="J780" s="19">
        <v>0</v>
      </c>
      <c r="K780">
        <v>281</v>
      </c>
      <c r="L780" s="21" t="str">
        <f t="shared" si="12"/>
        <v>1</v>
      </c>
    </row>
    <row r="781" spans="1:12" ht="14.4" x14ac:dyDescent="0.3">
      <c r="A781" s="24">
        <v>26880021600015</v>
      </c>
      <c r="B781" s="18" t="s">
        <v>2010</v>
      </c>
      <c r="C781" s="19">
        <v>1</v>
      </c>
      <c r="D781" s="19">
        <v>0</v>
      </c>
      <c r="E781" s="19">
        <v>648</v>
      </c>
      <c r="F781" s="19">
        <v>3</v>
      </c>
      <c r="G781" s="20">
        <v>4.6296296296296302E-3</v>
      </c>
      <c r="H781" s="18" t="s">
        <v>38</v>
      </c>
      <c r="I781" s="19">
        <v>0</v>
      </c>
      <c r="J781" s="19">
        <v>0</v>
      </c>
      <c r="K781">
        <v>511</v>
      </c>
      <c r="L781" s="21" t="str">
        <f t="shared" si="12"/>
        <v>0</v>
      </c>
    </row>
    <row r="782" spans="1:12" ht="14.4" x14ac:dyDescent="0.3">
      <c r="A782" s="24">
        <v>26880022400019</v>
      </c>
      <c r="B782" s="18" t="s">
        <v>2010</v>
      </c>
      <c r="C782" s="19">
        <v>1</v>
      </c>
      <c r="D782" s="19">
        <v>1</v>
      </c>
      <c r="E782" s="19">
        <v>1593</v>
      </c>
      <c r="F782" s="19">
        <v>1569</v>
      </c>
      <c r="G782" s="20">
        <v>0.98493408662900206</v>
      </c>
      <c r="H782" s="18" t="s">
        <v>71</v>
      </c>
      <c r="I782" s="19">
        <v>0</v>
      </c>
      <c r="J782" s="19">
        <v>0</v>
      </c>
      <c r="K782">
        <v>664</v>
      </c>
      <c r="L782" s="21" t="str">
        <f t="shared" si="12"/>
        <v>1</v>
      </c>
    </row>
    <row r="783" spans="1:12" ht="14.4" x14ac:dyDescent="0.3">
      <c r="A783" s="24">
        <v>26880023200012</v>
      </c>
      <c r="B783" s="18" t="s">
        <v>2010</v>
      </c>
      <c r="C783" s="19">
        <v>1</v>
      </c>
      <c r="D783" s="19">
        <v>1</v>
      </c>
      <c r="E783" s="19">
        <v>889</v>
      </c>
      <c r="F783" s="19">
        <v>846</v>
      </c>
      <c r="G783" s="20">
        <v>0.9516310461192351</v>
      </c>
      <c r="H783" s="18" t="s">
        <v>71</v>
      </c>
      <c r="I783" s="19">
        <v>0</v>
      </c>
      <c r="J783" s="19">
        <v>0</v>
      </c>
      <c r="K783">
        <v>366</v>
      </c>
      <c r="L783" s="21" t="str">
        <f t="shared" si="12"/>
        <v>1</v>
      </c>
    </row>
    <row r="784" spans="1:12" ht="14.4" x14ac:dyDescent="0.3">
      <c r="A784" s="24">
        <v>26880031500015</v>
      </c>
      <c r="B784" s="18" t="s">
        <v>2010</v>
      </c>
      <c r="C784" s="19">
        <v>1</v>
      </c>
      <c r="D784" s="19">
        <v>0</v>
      </c>
      <c r="E784" s="19">
        <v>4824</v>
      </c>
      <c r="F784" s="19">
        <v>2110</v>
      </c>
      <c r="G784" s="20">
        <v>0.43739635157545603</v>
      </c>
      <c r="H784" s="18" t="s">
        <v>57</v>
      </c>
      <c r="I784" s="19">
        <v>1</v>
      </c>
      <c r="J784" s="19">
        <v>0</v>
      </c>
      <c r="K784">
        <v>1854</v>
      </c>
      <c r="L784" s="21" t="str">
        <f t="shared" si="12"/>
        <v>1</v>
      </c>
    </row>
    <row r="785" spans="1:12" ht="14.4" x14ac:dyDescent="0.3">
      <c r="A785" s="24">
        <v>26880084400014</v>
      </c>
      <c r="B785" s="18" t="s">
        <v>2010</v>
      </c>
      <c r="C785" s="19">
        <v>1</v>
      </c>
      <c r="D785" s="19">
        <v>0</v>
      </c>
      <c r="E785" s="19">
        <v>3465</v>
      </c>
      <c r="F785" s="19">
        <v>3000</v>
      </c>
      <c r="G785" s="20">
        <v>0.86580086580086602</v>
      </c>
      <c r="H785" s="18" t="s">
        <v>57</v>
      </c>
      <c r="I785" s="19">
        <v>1</v>
      </c>
      <c r="J785" s="19">
        <v>0</v>
      </c>
      <c r="K785">
        <v>1260</v>
      </c>
      <c r="L785" s="21" t="str">
        <f t="shared" si="12"/>
        <v>1</v>
      </c>
    </row>
    <row r="786" spans="1:12" ht="14.4" x14ac:dyDescent="0.3">
      <c r="A786" s="24">
        <v>26880747600018</v>
      </c>
      <c r="B786" s="18" t="s">
        <v>2010</v>
      </c>
      <c r="C786" s="19">
        <v>1</v>
      </c>
      <c r="D786" s="19">
        <v>1</v>
      </c>
      <c r="E786" s="19">
        <v>1137</v>
      </c>
      <c r="F786" s="19">
        <v>966</v>
      </c>
      <c r="G786" s="20">
        <v>0.84960422163588412</v>
      </c>
      <c r="H786" s="18" t="s">
        <v>65</v>
      </c>
      <c r="I786" s="19">
        <v>0</v>
      </c>
      <c r="J786" s="19">
        <v>0</v>
      </c>
      <c r="K786">
        <v>564</v>
      </c>
      <c r="L786" s="21" t="str">
        <f t="shared" si="12"/>
        <v>1</v>
      </c>
    </row>
    <row r="787" spans="1:12" ht="14.4" x14ac:dyDescent="0.3">
      <c r="A787" s="24">
        <v>26890002400012</v>
      </c>
      <c r="B787" s="18" t="s">
        <v>2010</v>
      </c>
      <c r="C787" s="19">
        <v>1</v>
      </c>
      <c r="D787" s="19">
        <v>1</v>
      </c>
      <c r="E787" s="19">
        <v>2026</v>
      </c>
      <c r="F787" s="19">
        <v>1925</v>
      </c>
      <c r="G787" s="20">
        <v>0.95014807502467913</v>
      </c>
      <c r="H787" s="18" t="s">
        <v>38</v>
      </c>
      <c r="I787" s="19">
        <v>1</v>
      </c>
      <c r="J787" s="19">
        <v>0</v>
      </c>
      <c r="K787">
        <v>699</v>
      </c>
      <c r="L787" s="21" t="str">
        <f t="shared" si="12"/>
        <v>1</v>
      </c>
    </row>
    <row r="788" spans="1:12" ht="14.4" x14ac:dyDescent="0.3">
      <c r="A788" s="24">
        <v>26890005700012</v>
      </c>
      <c r="B788" s="18" t="s">
        <v>2010</v>
      </c>
      <c r="C788" s="19">
        <v>1</v>
      </c>
      <c r="D788" s="19">
        <v>0</v>
      </c>
      <c r="E788" s="19">
        <v>5983</v>
      </c>
      <c r="F788" s="19">
        <v>58</v>
      </c>
      <c r="G788" s="20">
        <v>9.6941333779040611E-3</v>
      </c>
      <c r="H788" s="18" t="s">
        <v>38</v>
      </c>
      <c r="I788" s="19">
        <v>1</v>
      </c>
      <c r="J788" s="19">
        <v>1</v>
      </c>
      <c r="K788">
        <v>2534</v>
      </c>
      <c r="L788" s="21" t="str">
        <f t="shared" si="12"/>
        <v>0</v>
      </c>
    </row>
    <row r="789" spans="1:12" ht="14.4" x14ac:dyDescent="0.3">
      <c r="A789" s="24">
        <v>26890007300019</v>
      </c>
      <c r="B789" s="18" t="s">
        <v>2010</v>
      </c>
      <c r="C789" s="19">
        <v>1</v>
      </c>
      <c r="D789" s="19">
        <v>1</v>
      </c>
      <c r="E789" s="19">
        <v>1625</v>
      </c>
      <c r="F789" s="19">
        <v>1621</v>
      </c>
      <c r="G789" s="20">
        <v>0.99753846153846104</v>
      </c>
      <c r="H789" s="18" t="s">
        <v>57</v>
      </c>
      <c r="I789" s="19">
        <v>1</v>
      </c>
      <c r="J789" s="19">
        <v>0</v>
      </c>
      <c r="K789">
        <v>921</v>
      </c>
      <c r="L789" s="21" t="str">
        <f t="shared" si="12"/>
        <v>1</v>
      </c>
    </row>
    <row r="790" spans="1:12" ht="14.4" x14ac:dyDescent="0.3">
      <c r="A790" s="24">
        <v>26890015600061</v>
      </c>
      <c r="B790" s="18" t="s">
        <v>2010</v>
      </c>
      <c r="C790" s="19">
        <v>1</v>
      </c>
      <c r="D790" s="19">
        <v>0</v>
      </c>
      <c r="E790" s="19">
        <v>1272</v>
      </c>
      <c r="F790" s="19">
        <v>0</v>
      </c>
      <c r="G790" s="20">
        <v>0</v>
      </c>
      <c r="H790" s="18" t="s">
        <v>38</v>
      </c>
      <c r="I790" s="19">
        <v>1</v>
      </c>
      <c r="J790" s="19">
        <v>0</v>
      </c>
      <c r="K790">
        <v>564</v>
      </c>
      <c r="L790" s="21" t="str">
        <f t="shared" si="12"/>
        <v>0</v>
      </c>
    </row>
    <row r="791" spans="1:12" ht="14.4" x14ac:dyDescent="0.3">
      <c r="A791" s="24">
        <v>26890023000015</v>
      </c>
      <c r="B791" s="18" t="s">
        <v>2010</v>
      </c>
      <c r="C791" s="19">
        <v>1</v>
      </c>
      <c r="D791" s="19">
        <v>0</v>
      </c>
      <c r="E791" s="19">
        <v>5386</v>
      </c>
      <c r="F791" s="19">
        <v>0</v>
      </c>
      <c r="G791" s="20">
        <v>0</v>
      </c>
      <c r="H791" s="18"/>
      <c r="I791" s="19">
        <v>1</v>
      </c>
      <c r="J791" s="19">
        <v>1</v>
      </c>
      <c r="K791">
        <v>2167</v>
      </c>
      <c r="L791" s="21" t="str">
        <f t="shared" si="12"/>
        <v>0</v>
      </c>
    </row>
    <row r="792" spans="1:12" ht="14.4" x14ac:dyDescent="0.3">
      <c r="A792" s="24">
        <v>26890025500012</v>
      </c>
      <c r="B792" s="18" t="s">
        <v>2010</v>
      </c>
      <c r="C792" s="19">
        <v>1</v>
      </c>
      <c r="D792" s="19">
        <v>1</v>
      </c>
      <c r="E792" s="19">
        <v>1277</v>
      </c>
      <c r="F792" s="19">
        <v>1195</v>
      </c>
      <c r="G792" s="20">
        <v>0.93578700078308508</v>
      </c>
      <c r="H792" s="18" t="s">
        <v>38</v>
      </c>
      <c r="I792" s="19">
        <v>1</v>
      </c>
      <c r="J792" s="19">
        <v>0</v>
      </c>
      <c r="K792">
        <v>1021</v>
      </c>
      <c r="L792" s="21" t="str">
        <f t="shared" si="12"/>
        <v>1</v>
      </c>
    </row>
    <row r="793" spans="1:12" ht="14.4" x14ac:dyDescent="0.3">
      <c r="A793" s="24">
        <v>26890030500015</v>
      </c>
      <c r="B793" s="18" t="s">
        <v>2010</v>
      </c>
      <c r="C793" s="19">
        <v>1</v>
      </c>
      <c r="D793" s="19">
        <v>0</v>
      </c>
      <c r="E793" s="19">
        <v>451</v>
      </c>
      <c r="F793" s="19">
        <v>0</v>
      </c>
      <c r="G793" s="20">
        <v>0</v>
      </c>
      <c r="H793" s="18" t="s">
        <v>38</v>
      </c>
      <c r="I793" s="19">
        <v>0</v>
      </c>
      <c r="J793" s="19">
        <v>0</v>
      </c>
      <c r="K793">
        <v>228</v>
      </c>
      <c r="L793" s="21" t="str">
        <f t="shared" si="12"/>
        <v>0</v>
      </c>
    </row>
    <row r="794" spans="1:12" ht="14.4" x14ac:dyDescent="0.3">
      <c r="A794" s="24">
        <v>26900003000024</v>
      </c>
      <c r="B794" s="18" t="s">
        <v>2010</v>
      </c>
      <c r="C794" s="19">
        <v>1</v>
      </c>
      <c r="D794" s="19">
        <v>0</v>
      </c>
      <c r="E794" s="19">
        <v>366</v>
      </c>
      <c r="F794" s="19">
        <v>0</v>
      </c>
      <c r="G794" s="20">
        <v>0</v>
      </c>
      <c r="H794" s="18" t="s">
        <v>38</v>
      </c>
      <c r="I794" s="19">
        <v>1</v>
      </c>
      <c r="J794" s="19">
        <v>0</v>
      </c>
      <c r="K794">
        <v>234</v>
      </c>
      <c r="L794" s="21" t="str">
        <f t="shared" si="12"/>
        <v>0</v>
      </c>
    </row>
    <row r="795" spans="1:12" ht="14.4" x14ac:dyDescent="0.3">
      <c r="A795" s="24">
        <v>26900129300209</v>
      </c>
      <c r="B795" s="18" t="s">
        <v>2010</v>
      </c>
      <c r="C795" s="19">
        <v>1</v>
      </c>
      <c r="D795" s="19">
        <v>0</v>
      </c>
      <c r="E795" s="19">
        <v>13835</v>
      </c>
      <c r="F795" s="19">
        <v>0</v>
      </c>
      <c r="G795" s="20">
        <v>0</v>
      </c>
      <c r="H795" s="18" t="s">
        <v>2011</v>
      </c>
      <c r="I795" s="19">
        <v>1</v>
      </c>
      <c r="J795" s="19">
        <v>1</v>
      </c>
      <c r="K795">
        <v>3597</v>
      </c>
      <c r="L795" s="21" t="str">
        <f t="shared" si="12"/>
        <v>0</v>
      </c>
    </row>
    <row r="796" spans="1:12" ht="14.4" x14ac:dyDescent="0.3">
      <c r="A796" s="24">
        <v>26910001200013</v>
      </c>
      <c r="B796" s="18" t="s">
        <v>2010</v>
      </c>
      <c r="C796" s="19">
        <v>1</v>
      </c>
      <c r="D796" s="19">
        <v>0</v>
      </c>
      <c r="E796" s="19">
        <v>1846</v>
      </c>
      <c r="F796" s="19">
        <v>1807</v>
      </c>
      <c r="G796" s="20">
        <v>0.97887323943661997</v>
      </c>
      <c r="H796" s="18" t="s">
        <v>38</v>
      </c>
      <c r="I796" s="19">
        <v>1</v>
      </c>
      <c r="J796" s="19">
        <v>0</v>
      </c>
      <c r="K796">
        <v>1429</v>
      </c>
      <c r="L796" s="21" t="str">
        <f t="shared" si="12"/>
        <v>1</v>
      </c>
    </row>
    <row r="797" spans="1:12" ht="14.4" x14ac:dyDescent="0.3">
      <c r="A797" s="24">
        <v>26910004600318</v>
      </c>
      <c r="B797" s="18" t="s">
        <v>2010</v>
      </c>
      <c r="C797" s="19">
        <v>1</v>
      </c>
      <c r="D797" s="19">
        <v>0</v>
      </c>
      <c r="E797" s="19">
        <v>9957</v>
      </c>
      <c r="F797" s="19">
        <v>0</v>
      </c>
      <c r="G797" s="20">
        <v>0</v>
      </c>
      <c r="H797" s="18" t="s">
        <v>2011</v>
      </c>
      <c r="I797" s="19">
        <v>1</v>
      </c>
      <c r="J797" s="19">
        <v>1</v>
      </c>
      <c r="K797">
        <v>4003</v>
      </c>
      <c r="L797" s="21" t="str">
        <f t="shared" si="12"/>
        <v>0</v>
      </c>
    </row>
    <row r="798" spans="1:12" ht="14.4" x14ac:dyDescent="0.3">
      <c r="A798" s="24">
        <v>26910009500018</v>
      </c>
      <c r="B798" s="18" t="s">
        <v>2010</v>
      </c>
      <c r="C798" s="19">
        <v>1</v>
      </c>
      <c r="D798" s="19">
        <v>0</v>
      </c>
      <c r="E798" s="19">
        <v>2830</v>
      </c>
      <c r="F798" s="19">
        <v>1274</v>
      </c>
      <c r="G798" s="20">
        <v>0.45017667844523002</v>
      </c>
      <c r="H798" s="18" t="s">
        <v>38</v>
      </c>
      <c r="I798" s="19">
        <v>1</v>
      </c>
      <c r="J798" s="19">
        <v>0</v>
      </c>
      <c r="K798">
        <v>1571</v>
      </c>
      <c r="L798" s="21" t="str">
        <f t="shared" si="12"/>
        <v>1</v>
      </c>
    </row>
    <row r="799" spans="1:12" ht="14.4" x14ac:dyDescent="0.3">
      <c r="A799" s="24">
        <v>26910206700379</v>
      </c>
      <c r="B799" s="18" t="s">
        <v>2010</v>
      </c>
      <c r="C799" s="19">
        <v>1</v>
      </c>
      <c r="D799" s="19">
        <v>0</v>
      </c>
      <c r="E799" s="19">
        <v>1489</v>
      </c>
      <c r="F799" s="19">
        <v>14</v>
      </c>
      <c r="G799" s="20">
        <v>9.4022834116856899E-3</v>
      </c>
      <c r="H799" s="18" t="s">
        <v>2011</v>
      </c>
      <c r="I799" s="19">
        <v>1</v>
      </c>
      <c r="J799" s="19">
        <v>0</v>
      </c>
      <c r="K799">
        <v>160</v>
      </c>
      <c r="L799" s="21" t="str">
        <f t="shared" si="12"/>
        <v>0</v>
      </c>
    </row>
    <row r="800" spans="1:12" ht="14.4" x14ac:dyDescent="0.3">
      <c r="A800" s="24">
        <v>26910214100083</v>
      </c>
      <c r="B800" s="18" t="s">
        <v>2010</v>
      </c>
      <c r="C800" s="19">
        <v>1</v>
      </c>
      <c r="D800" s="19">
        <v>0</v>
      </c>
      <c r="E800" s="19">
        <v>6323</v>
      </c>
      <c r="F800" s="19">
        <v>0</v>
      </c>
      <c r="G800" s="20">
        <v>0</v>
      </c>
      <c r="H800" s="18" t="s">
        <v>38</v>
      </c>
      <c r="I800" s="19">
        <v>1</v>
      </c>
      <c r="J800" s="19">
        <v>1</v>
      </c>
      <c r="K800">
        <v>2793</v>
      </c>
      <c r="L800" s="21" t="str">
        <f t="shared" si="12"/>
        <v>0</v>
      </c>
    </row>
    <row r="801" spans="1:12" ht="14.4" x14ac:dyDescent="0.3">
      <c r="A801" s="24">
        <v>26920097800063</v>
      </c>
      <c r="B801" s="18" t="s">
        <v>2010</v>
      </c>
      <c r="C801" s="19">
        <v>1</v>
      </c>
      <c r="D801" s="19">
        <v>1</v>
      </c>
      <c r="E801" s="19">
        <v>1646</v>
      </c>
      <c r="F801" s="19">
        <v>1587</v>
      </c>
      <c r="G801" s="20">
        <v>0.96415552855407005</v>
      </c>
      <c r="H801" s="18" t="s">
        <v>57</v>
      </c>
      <c r="I801" s="19">
        <v>1</v>
      </c>
      <c r="J801" s="19">
        <v>0</v>
      </c>
      <c r="K801">
        <v>198</v>
      </c>
      <c r="L801" s="21" t="str">
        <f t="shared" si="12"/>
        <v>1</v>
      </c>
    </row>
    <row r="802" spans="1:12" ht="14.4" x14ac:dyDescent="0.3">
      <c r="A802" s="24">
        <v>26920133100015</v>
      </c>
      <c r="B802" s="18" t="s">
        <v>2010</v>
      </c>
      <c r="C802" s="19">
        <v>1</v>
      </c>
      <c r="D802" s="19">
        <v>0</v>
      </c>
      <c r="E802" s="19">
        <v>1357</v>
      </c>
      <c r="F802" s="19">
        <v>1032</v>
      </c>
      <c r="G802" s="20">
        <v>0.7605011053795141</v>
      </c>
      <c r="H802" s="18" t="s">
        <v>38</v>
      </c>
      <c r="I802" s="19">
        <v>1</v>
      </c>
      <c r="J802" s="19">
        <v>0</v>
      </c>
      <c r="K802">
        <v>921</v>
      </c>
      <c r="L802" s="21" t="str">
        <f t="shared" si="12"/>
        <v>1</v>
      </c>
    </row>
    <row r="803" spans="1:12" ht="14.4" x14ac:dyDescent="0.3">
      <c r="A803" s="24">
        <v>26920136400016</v>
      </c>
      <c r="B803" s="18" t="s">
        <v>2010</v>
      </c>
      <c r="C803" s="19">
        <v>1</v>
      </c>
      <c r="D803" s="19">
        <v>1</v>
      </c>
      <c r="E803" s="19">
        <v>846</v>
      </c>
      <c r="F803" s="19">
        <v>603</v>
      </c>
      <c r="G803" s="20">
        <v>0.71276595744680804</v>
      </c>
      <c r="H803" s="18" t="s">
        <v>38</v>
      </c>
      <c r="I803" s="19">
        <v>1</v>
      </c>
      <c r="J803" s="19">
        <v>0</v>
      </c>
      <c r="K803">
        <v>367</v>
      </c>
      <c r="L803" s="21" t="str">
        <f t="shared" si="12"/>
        <v>1</v>
      </c>
    </row>
    <row r="804" spans="1:12" ht="14.4" x14ac:dyDescent="0.3">
      <c r="A804" s="24">
        <v>26920138000012</v>
      </c>
      <c r="B804" s="18" t="s">
        <v>2010</v>
      </c>
      <c r="C804" s="19">
        <v>1</v>
      </c>
      <c r="D804" s="19">
        <v>0</v>
      </c>
      <c r="E804" s="19">
        <v>1608</v>
      </c>
      <c r="F804" s="19">
        <v>0</v>
      </c>
      <c r="G804" s="20">
        <v>0</v>
      </c>
      <c r="H804" s="18" t="s">
        <v>38</v>
      </c>
      <c r="I804" s="19">
        <v>1</v>
      </c>
      <c r="J804" s="19">
        <v>0</v>
      </c>
      <c r="K804">
        <v>761</v>
      </c>
      <c r="L804" s="21" t="str">
        <f t="shared" si="12"/>
        <v>0</v>
      </c>
    </row>
    <row r="805" spans="1:12" ht="14.4" x14ac:dyDescent="0.3">
      <c r="A805" s="24">
        <v>26920141400019</v>
      </c>
      <c r="B805" s="18" t="s">
        <v>2010</v>
      </c>
      <c r="C805" s="19">
        <v>1</v>
      </c>
      <c r="D805" s="19">
        <v>1</v>
      </c>
      <c r="E805" s="19">
        <v>1595</v>
      </c>
      <c r="F805" s="19">
        <v>1592</v>
      </c>
      <c r="G805" s="20">
        <v>0.99811912225705313</v>
      </c>
      <c r="H805" s="18" t="s">
        <v>65</v>
      </c>
      <c r="I805" s="19">
        <v>1</v>
      </c>
      <c r="J805" s="19">
        <v>0</v>
      </c>
      <c r="K805">
        <v>408</v>
      </c>
      <c r="L805" s="21" t="str">
        <f t="shared" si="12"/>
        <v>1</v>
      </c>
    </row>
    <row r="806" spans="1:12" ht="14.4" x14ac:dyDescent="0.3">
      <c r="A806" s="24">
        <v>26920154700016</v>
      </c>
      <c r="B806" s="18" t="s">
        <v>2010</v>
      </c>
      <c r="C806" s="19">
        <v>1</v>
      </c>
      <c r="D806" s="19">
        <v>0</v>
      </c>
      <c r="E806" s="19">
        <v>4569</v>
      </c>
      <c r="F806" s="19">
        <v>3771</v>
      </c>
      <c r="G806" s="20">
        <v>0.82534471437951407</v>
      </c>
      <c r="H806" s="18" t="s">
        <v>38</v>
      </c>
      <c r="I806" s="19">
        <v>1</v>
      </c>
      <c r="J806" s="19">
        <v>1</v>
      </c>
      <c r="K806">
        <v>1727</v>
      </c>
      <c r="L806" s="21" t="str">
        <f t="shared" si="12"/>
        <v>1</v>
      </c>
    </row>
    <row r="807" spans="1:12" ht="14.4" x14ac:dyDescent="0.3">
      <c r="A807" s="24">
        <v>26930093500013</v>
      </c>
      <c r="B807" s="18" t="s">
        <v>2010</v>
      </c>
      <c r="C807" s="19">
        <v>1</v>
      </c>
      <c r="D807" s="19">
        <v>0</v>
      </c>
      <c r="E807" s="19">
        <v>2960</v>
      </c>
      <c r="F807" s="19">
        <v>0</v>
      </c>
      <c r="G807" s="20">
        <v>0</v>
      </c>
      <c r="H807" s="18" t="s">
        <v>38</v>
      </c>
      <c r="I807" s="19">
        <v>1</v>
      </c>
      <c r="J807" s="19">
        <v>0</v>
      </c>
      <c r="K807">
        <v>1522</v>
      </c>
      <c r="L807" s="21" t="str">
        <f t="shared" si="12"/>
        <v>0</v>
      </c>
    </row>
    <row r="808" spans="1:12" ht="14.4" x14ac:dyDescent="0.3">
      <c r="A808" s="24">
        <v>26930101600011</v>
      </c>
      <c r="B808" s="18" t="s">
        <v>2010</v>
      </c>
      <c r="C808" s="19">
        <v>1</v>
      </c>
      <c r="D808" s="19">
        <v>0</v>
      </c>
      <c r="E808" s="19">
        <v>8420</v>
      </c>
      <c r="F808" s="19">
        <v>770</v>
      </c>
      <c r="G808" s="20">
        <v>9.1448931116389492E-2</v>
      </c>
      <c r="H808" s="18" t="s">
        <v>50</v>
      </c>
      <c r="I808" s="19">
        <v>1</v>
      </c>
      <c r="J808" s="19">
        <v>1</v>
      </c>
      <c r="K808">
        <v>2919</v>
      </c>
      <c r="L808" s="21" t="str">
        <f t="shared" si="12"/>
        <v>1</v>
      </c>
    </row>
    <row r="809" spans="1:12" ht="14.4" x14ac:dyDescent="0.3">
      <c r="A809" s="24">
        <v>26930116400019</v>
      </c>
      <c r="B809" s="18" t="s">
        <v>2010</v>
      </c>
      <c r="C809" s="19">
        <v>1</v>
      </c>
      <c r="D809" s="19">
        <v>0</v>
      </c>
      <c r="E809" s="19">
        <v>5579</v>
      </c>
      <c r="F809" s="19">
        <v>2</v>
      </c>
      <c r="G809" s="20">
        <v>3.5848718408316901E-4</v>
      </c>
      <c r="H809" s="18" t="s">
        <v>2011</v>
      </c>
      <c r="I809" s="19">
        <v>1</v>
      </c>
      <c r="J809" s="19">
        <v>0</v>
      </c>
      <c r="K809">
        <v>2162</v>
      </c>
      <c r="L809" s="21" t="str">
        <f t="shared" si="12"/>
        <v>0</v>
      </c>
    </row>
    <row r="810" spans="1:12" ht="14.4" x14ac:dyDescent="0.3">
      <c r="A810" s="24">
        <v>26930124800465</v>
      </c>
      <c r="B810" s="18" t="s">
        <v>2010</v>
      </c>
      <c r="C810" s="19">
        <v>1</v>
      </c>
      <c r="D810" s="19">
        <v>0</v>
      </c>
      <c r="E810" s="19">
        <v>4137</v>
      </c>
      <c r="F810" s="19">
        <v>30</v>
      </c>
      <c r="G810" s="20">
        <v>7.2516316171138502E-3</v>
      </c>
      <c r="H810" s="18" t="s">
        <v>2011</v>
      </c>
      <c r="I810" s="19">
        <v>1</v>
      </c>
      <c r="J810" s="19">
        <v>0</v>
      </c>
      <c r="K810">
        <v>851</v>
      </c>
      <c r="L810" s="21" t="str">
        <f t="shared" si="12"/>
        <v>0</v>
      </c>
    </row>
    <row r="811" spans="1:12" ht="14.4" x14ac:dyDescent="0.3">
      <c r="A811" s="24">
        <v>26930261800013</v>
      </c>
      <c r="B811" s="18" t="s">
        <v>2010</v>
      </c>
      <c r="C811" s="19">
        <v>1</v>
      </c>
      <c r="D811" s="19">
        <v>1</v>
      </c>
      <c r="E811" s="19">
        <v>5649</v>
      </c>
      <c r="F811" s="19">
        <v>5426</v>
      </c>
      <c r="G811" s="20">
        <v>0.96052398654629112</v>
      </c>
      <c r="H811" s="18" t="s">
        <v>57</v>
      </c>
      <c r="I811" s="19">
        <v>1</v>
      </c>
      <c r="J811" s="19">
        <v>0</v>
      </c>
      <c r="K811">
        <v>2222</v>
      </c>
      <c r="L811" s="21" t="str">
        <f t="shared" si="12"/>
        <v>1</v>
      </c>
    </row>
    <row r="812" spans="1:12" ht="14.4" x14ac:dyDescent="0.3">
      <c r="A812" s="24">
        <v>26940106300012</v>
      </c>
      <c r="B812" s="18" t="s">
        <v>2010</v>
      </c>
      <c r="C812" s="19">
        <v>1</v>
      </c>
      <c r="D812" s="19">
        <v>1</v>
      </c>
      <c r="E812" s="19">
        <v>4533</v>
      </c>
      <c r="F812" s="19">
        <v>4444</v>
      </c>
      <c r="G812" s="20">
        <v>0.98036620339730907</v>
      </c>
      <c r="H812" s="18" t="s">
        <v>38</v>
      </c>
      <c r="I812" s="19">
        <v>1</v>
      </c>
      <c r="J812" s="19">
        <v>1</v>
      </c>
      <c r="K812">
        <v>1471</v>
      </c>
      <c r="L812" s="21" t="str">
        <f t="shared" si="12"/>
        <v>1</v>
      </c>
    </row>
    <row r="813" spans="1:12" ht="14.4" x14ac:dyDescent="0.3">
      <c r="A813" s="24">
        <v>26940111300015</v>
      </c>
      <c r="B813" s="18" t="s">
        <v>2010</v>
      </c>
      <c r="C813" s="19">
        <v>1</v>
      </c>
      <c r="D813" s="19">
        <v>1</v>
      </c>
      <c r="E813" s="19">
        <v>664</v>
      </c>
      <c r="F813" s="19">
        <v>662</v>
      </c>
      <c r="G813" s="20">
        <v>0.9969879518072291</v>
      </c>
      <c r="H813" s="18" t="s">
        <v>38</v>
      </c>
      <c r="I813" s="19">
        <v>1</v>
      </c>
      <c r="J813" s="19">
        <v>0</v>
      </c>
      <c r="K813">
        <v>232</v>
      </c>
      <c r="L813" s="21" t="str">
        <f t="shared" si="12"/>
        <v>1</v>
      </c>
    </row>
    <row r="814" spans="1:12" ht="14.4" x14ac:dyDescent="0.3">
      <c r="A814" s="24">
        <v>26940115400019</v>
      </c>
      <c r="B814" s="18" t="s">
        <v>2010</v>
      </c>
      <c r="C814" s="19">
        <v>1</v>
      </c>
      <c r="D814" s="19">
        <v>1</v>
      </c>
      <c r="E814" s="19">
        <v>6940</v>
      </c>
      <c r="F814" s="19">
        <v>6677</v>
      </c>
      <c r="G814" s="20">
        <v>0.96210374639769403</v>
      </c>
      <c r="H814" s="18" t="s">
        <v>57</v>
      </c>
      <c r="I814" s="19">
        <v>1</v>
      </c>
      <c r="J814" s="19">
        <v>1</v>
      </c>
      <c r="K814">
        <v>9663</v>
      </c>
      <c r="L814" s="21" t="str">
        <f t="shared" si="12"/>
        <v>1</v>
      </c>
    </row>
    <row r="815" spans="1:12" ht="14.4" x14ac:dyDescent="0.3">
      <c r="A815" s="24">
        <v>26940120400012</v>
      </c>
      <c r="B815" s="18" t="s">
        <v>2010</v>
      </c>
      <c r="C815" s="19">
        <v>1</v>
      </c>
      <c r="D815" s="19">
        <v>0</v>
      </c>
      <c r="E815" s="19">
        <v>4159</v>
      </c>
      <c r="F815" s="19">
        <v>0</v>
      </c>
      <c r="G815" s="20">
        <v>0</v>
      </c>
      <c r="H815" s="18" t="s">
        <v>2011</v>
      </c>
      <c r="I815" s="19">
        <v>1</v>
      </c>
      <c r="J815" s="19">
        <v>0</v>
      </c>
      <c r="K815">
        <v>2463</v>
      </c>
      <c r="L815" s="21" t="str">
        <f t="shared" si="12"/>
        <v>0</v>
      </c>
    </row>
    <row r="816" spans="1:12" ht="14.4" x14ac:dyDescent="0.3">
      <c r="A816" s="24">
        <v>26940134500013</v>
      </c>
      <c r="B816" s="18" t="s">
        <v>2010</v>
      </c>
      <c r="C816" s="19">
        <v>1</v>
      </c>
      <c r="D816" s="19">
        <v>0</v>
      </c>
      <c r="E816" s="19">
        <v>1897</v>
      </c>
      <c r="F816" s="19">
        <v>218</v>
      </c>
      <c r="G816" s="20">
        <v>0.11491829204006301</v>
      </c>
      <c r="H816" s="18" t="s">
        <v>38</v>
      </c>
      <c r="I816" s="19">
        <v>1</v>
      </c>
      <c r="J816" s="19">
        <v>0</v>
      </c>
      <c r="K816">
        <v>1015</v>
      </c>
      <c r="L816" s="21" t="str">
        <f t="shared" si="12"/>
        <v>1</v>
      </c>
    </row>
    <row r="817" spans="1:12" ht="14.4" x14ac:dyDescent="0.3">
      <c r="A817" s="24">
        <v>26950004700015</v>
      </c>
      <c r="B817" s="18" t="s">
        <v>2010</v>
      </c>
      <c r="C817" s="19">
        <v>1</v>
      </c>
      <c r="D817" s="19">
        <v>0</v>
      </c>
      <c r="E817" s="19">
        <v>8162</v>
      </c>
      <c r="F817" s="19">
        <v>0</v>
      </c>
      <c r="G817" s="20">
        <v>0</v>
      </c>
      <c r="H817" s="18" t="s">
        <v>50</v>
      </c>
      <c r="I817" s="19">
        <v>1</v>
      </c>
      <c r="J817" s="19">
        <v>0</v>
      </c>
      <c r="K817">
        <v>2835</v>
      </c>
      <c r="L817" s="21" t="str">
        <f t="shared" si="12"/>
        <v>0</v>
      </c>
    </row>
    <row r="818" spans="1:12" ht="14.4" x14ac:dyDescent="0.3">
      <c r="A818" s="24">
        <v>26950008800019</v>
      </c>
      <c r="B818" s="18" t="s">
        <v>2010</v>
      </c>
      <c r="C818" s="19">
        <v>1</v>
      </c>
      <c r="D818" s="19">
        <v>1</v>
      </c>
      <c r="E818" s="19">
        <v>3219</v>
      </c>
      <c r="F818" s="19">
        <v>2832</v>
      </c>
      <c r="G818" s="20">
        <v>0.87977632805218997</v>
      </c>
      <c r="H818" s="18" t="s">
        <v>50</v>
      </c>
      <c r="I818" s="19">
        <v>1</v>
      </c>
      <c r="J818" s="19">
        <v>0</v>
      </c>
      <c r="K818">
        <v>709</v>
      </c>
      <c r="L818" s="21" t="str">
        <f t="shared" si="12"/>
        <v>1</v>
      </c>
    </row>
    <row r="819" spans="1:12" ht="14.4" x14ac:dyDescent="0.3">
      <c r="A819" s="24">
        <v>26950010400014</v>
      </c>
      <c r="B819" s="18" t="s">
        <v>2010</v>
      </c>
      <c r="C819" s="19">
        <v>1</v>
      </c>
      <c r="D819" s="19">
        <v>1</v>
      </c>
      <c r="E819" s="19">
        <v>1070</v>
      </c>
      <c r="F819" s="19">
        <v>1068</v>
      </c>
      <c r="G819" s="20">
        <v>0.99813084112149508</v>
      </c>
      <c r="H819" s="18" t="s">
        <v>71</v>
      </c>
      <c r="I819" s="19">
        <v>0</v>
      </c>
      <c r="J819" s="19">
        <v>0</v>
      </c>
      <c r="K819">
        <v>519</v>
      </c>
      <c r="L819" s="21" t="str">
        <f t="shared" si="12"/>
        <v>1</v>
      </c>
    </row>
    <row r="820" spans="1:12" ht="14.4" x14ac:dyDescent="0.3">
      <c r="A820" s="24">
        <v>26950015300011</v>
      </c>
      <c r="B820" s="18" t="s">
        <v>2010</v>
      </c>
      <c r="C820" s="19">
        <v>1</v>
      </c>
      <c r="D820" s="19">
        <v>0</v>
      </c>
      <c r="E820" s="19">
        <v>12503</v>
      </c>
      <c r="F820" s="19">
        <v>0</v>
      </c>
      <c r="G820" s="20">
        <v>0</v>
      </c>
      <c r="H820" s="18" t="s">
        <v>38</v>
      </c>
      <c r="I820" s="19">
        <v>1</v>
      </c>
      <c r="J820" s="19">
        <v>1</v>
      </c>
      <c r="K820">
        <v>4701</v>
      </c>
      <c r="L820" s="21" t="str">
        <f t="shared" si="12"/>
        <v>0</v>
      </c>
    </row>
    <row r="821" spans="1:12" ht="14.4" x14ac:dyDescent="0.3">
      <c r="A821" s="24">
        <v>26950163100015</v>
      </c>
      <c r="B821" s="18" t="s">
        <v>2010</v>
      </c>
      <c r="C821" s="19">
        <v>1</v>
      </c>
      <c r="D821" s="19">
        <v>1</v>
      </c>
      <c r="E821" s="19">
        <v>9448</v>
      </c>
      <c r="F821" s="19">
        <v>557</v>
      </c>
      <c r="G821" s="20">
        <v>5.89542760372566E-2</v>
      </c>
      <c r="H821" s="18" t="s">
        <v>50</v>
      </c>
      <c r="I821" s="19">
        <v>1</v>
      </c>
      <c r="J821" s="19">
        <v>1</v>
      </c>
      <c r="K821">
        <v>3514</v>
      </c>
      <c r="L821" s="21" t="str">
        <f t="shared" si="12"/>
        <v>1</v>
      </c>
    </row>
    <row r="822" spans="1:12" ht="14.4" x14ac:dyDescent="0.3">
      <c r="A822" s="24">
        <v>26950472600010</v>
      </c>
      <c r="B822" s="18" t="s">
        <v>2010</v>
      </c>
      <c r="C822" s="19">
        <v>1</v>
      </c>
      <c r="D822" s="19">
        <v>1</v>
      </c>
      <c r="E822" s="19">
        <v>5229</v>
      </c>
      <c r="F822" s="19">
        <v>5185</v>
      </c>
      <c r="G822" s="20">
        <v>0.99158538917575112</v>
      </c>
      <c r="H822" s="18" t="s">
        <v>57</v>
      </c>
      <c r="I822" s="19">
        <v>1</v>
      </c>
      <c r="J822" s="19">
        <v>0</v>
      </c>
      <c r="K822">
        <v>3359</v>
      </c>
      <c r="L822" s="21" t="str">
        <f t="shared" si="12"/>
        <v>1</v>
      </c>
    </row>
    <row r="823" spans="1:12" ht="14.4" x14ac:dyDescent="0.3">
      <c r="A823" s="24">
        <v>26971036400010</v>
      </c>
      <c r="B823" s="18" t="s">
        <v>2010</v>
      </c>
      <c r="C823" s="19">
        <v>1</v>
      </c>
      <c r="D823" s="19">
        <v>1</v>
      </c>
      <c r="E823" s="19">
        <v>1917</v>
      </c>
      <c r="F823" s="19">
        <v>1836</v>
      </c>
      <c r="G823" s="20">
        <v>0.95774647887323905</v>
      </c>
      <c r="H823" s="18" t="s">
        <v>57</v>
      </c>
      <c r="I823" s="19">
        <v>1</v>
      </c>
      <c r="J823" s="19">
        <v>1</v>
      </c>
      <c r="K823">
        <v>153</v>
      </c>
      <c r="L823" s="21" t="str">
        <f t="shared" si="12"/>
        <v>1</v>
      </c>
    </row>
    <row r="824" spans="1:12" ht="14.4" x14ac:dyDescent="0.3">
      <c r="A824" s="24">
        <v>26971037200013</v>
      </c>
      <c r="B824" s="18" t="s">
        <v>2010</v>
      </c>
      <c r="C824" s="19">
        <v>1</v>
      </c>
      <c r="D824" s="19">
        <v>1</v>
      </c>
      <c r="E824" s="19">
        <v>1103</v>
      </c>
      <c r="F824" s="19">
        <v>1102</v>
      </c>
      <c r="G824" s="20">
        <v>0.99909338168631001</v>
      </c>
      <c r="H824" s="18" t="s">
        <v>57</v>
      </c>
      <c r="I824" s="19">
        <v>1</v>
      </c>
      <c r="J824" s="19">
        <v>0</v>
      </c>
      <c r="K824">
        <v>591</v>
      </c>
      <c r="L824" s="21" t="str">
        <f t="shared" si="12"/>
        <v>1</v>
      </c>
    </row>
    <row r="825" spans="1:12" ht="14.4" x14ac:dyDescent="0.3">
      <c r="A825" s="24">
        <v>26971039800018</v>
      </c>
      <c r="B825" s="18" t="s">
        <v>2010</v>
      </c>
      <c r="C825" s="19">
        <v>1</v>
      </c>
      <c r="D825" s="19">
        <v>1</v>
      </c>
      <c r="E825" s="19">
        <v>1310</v>
      </c>
      <c r="F825" s="19">
        <v>1291</v>
      </c>
      <c r="G825" s="20">
        <v>0.9854961832061071</v>
      </c>
      <c r="H825" s="18" t="s">
        <v>57</v>
      </c>
      <c r="I825" s="19">
        <v>0</v>
      </c>
      <c r="J825" s="19">
        <v>0</v>
      </c>
      <c r="K825">
        <v>41</v>
      </c>
      <c r="L825" s="21" t="str">
        <f t="shared" si="12"/>
        <v>1</v>
      </c>
    </row>
    <row r="826" spans="1:12" ht="14.4" x14ac:dyDescent="0.3">
      <c r="A826" s="24">
        <v>26971040600019</v>
      </c>
      <c r="B826" s="18" t="s">
        <v>2010</v>
      </c>
      <c r="C826" s="19">
        <v>1</v>
      </c>
      <c r="D826" s="19">
        <v>1</v>
      </c>
      <c r="E826" s="19">
        <v>823</v>
      </c>
      <c r="F826" s="19">
        <v>818</v>
      </c>
      <c r="G826" s="20">
        <v>0.99392466585662209</v>
      </c>
      <c r="H826" s="18" t="s">
        <v>38</v>
      </c>
      <c r="I826" s="19">
        <v>0</v>
      </c>
      <c r="J826" s="19">
        <v>0</v>
      </c>
      <c r="K826">
        <v>79</v>
      </c>
      <c r="L826" s="21" t="str">
        <f t="shared" si="12"/>
        <v>1</v>
      </c>
    </row>
    <row r="827" spans="1:12" ht="14.4" x14ac:dyDescent="0.3">
      <c r="A827" s="24">
        <v>26971041400013</v>
      </c>
      <c r="B827" s="18" t="s">
        <v>2010</v>
      </c>
      <c r="C827" s="19">
        <v>1</v>
      </c>
      <c r="D827" s="19">
        <v>0</v>
      </c>
      <c r="E827" s="19">
        <v>4664</v>
      </c>
      <c r="F827" s="19">
        <v>10</v>
      </c>
      <c r="G827" s="20">
        <v>2.1440823327615803E-3</v>
      </c>
      <c r="H827" s="18" t="s">
        <v>2011</v>
      </c>
      <c r="I827" s="19">
        <v>1</v>
      </c>
      <c r="J827" s="19">
        <v>0</v>
      </c>
      <c r="K827">
        <v>889</v>
      </c>
      <c r="L827" s="21" t="str">
        <f t="shared" si="12"/>
        <v>0</v>
      </c>
    </row>
    <row r="828" spans="1:12" ht="14.4" x14ac:dyDescent="0.3">
      <c r="A828" s="24">
        <v>26971043000076</v>
      </c>
      <c r="B828" s="18" t="s">
        <v>2010</v>
      </c>
      <c r="C828" s="19">
        <v>1</v>
      </c>
      <c r="D828" s="19">
        <v>1</v>
      </c>
      <c r="E828" s="19">
        <v>625</v>
      </c>
      <c r="F828" s="19">
        <v>568</v>
      </c>
      <c r="G828" s="20">
        <v>0.90880000000000005</v>
      </c>
      <c r="H828" s="18" t="s">
        <v>38</v>
      </c>
      <c r="I828" s="19">
        <v>0</v>
      </c>
      <c r="J828" s="19">
        <v>0</v>
      </c>
      <c r="K828">
        <v>43</v>
      </c>
      <c r="L828" s="21" t="str">
        <f t="shared" si="12"/>
        <v>1</v>
      </c>
    </row>
    <row r="829" spans="1:12" ht="14.4" x14ac:dyDescent="0.3">
      <c r="A829" s="24">
        <v>26971044800011</v>
      </c>
      <c r="B829" s="18" t="s">
        <v>2010</v>
      </c>
      <c r="C829" s="19">
        <v>1</v>
      </c>
      <c r="D829" s="19">
        <v>1</v>
      </c>
      <c r="E829" s="19">
        <v>2392</v>
      </c>
      <c r="F829" s="19">
        <v>2211</v>
      </c>
      <c r="G829" s="20">
        <v>0.92433110367893001</v>
      </c>
      <c r="H829" s="18" t="s">
        <v>57</v>
      </c>
      <c r="I829" s="19">
        <v>1</v>
      </c>
      <c r="J829" s="19">
        <v>0</v>
      </c>
      <c r="K829">
        <v>180</v>
      </c>
      <c r="L829" s="21" t="str">
        <f t="shared" si="12"/>
        <v>1</v>
      </c>
    </row>
    <row r="830" spans="1:12" ht="14.4" x14ac:dyDescent="0.3">
      <c r="A830" s="24">
        <v>26971045500016</v>
      </c>
      <c r="B830" s="18" t="s">
        <v>2010</v>
      </c>
      <c r="C830" s="19">
        <v>1</v>
      </c>
      <c r="D830" s="19">
        <v>1</v>
      </c>
      <c r="E830" s="19">
        <v>1064</v>
      </c>
      <c r="F830" s="19">
        <v>915</v>
      </c>
      <c r="G830" s="20">
        <v>0.85996240601503804</v>
      </c>
      <c r="H830" s="18" t="s">
        <v>57</v>
      </c>
      <c r="I830" s="19">
        <v>0</v>
      </c>
      <c r="J830" s="19">
        <v>0</v>
      </c>
      <c r="K830">
        <v>56</v>
      </c>
      <c r="L830" s="21" t="str">
        <f t="shared" si="12"/>
        <v>1</v>
      </c>
    </row>
    <row r="831" spans="1:12" ht="14.4" x14ac:dyDescent="0.3">
      <c r="A831" s="24">
        <v>26971065300016</v>
      </c>
      <c r="B831" s="18" t="s">
        <v>2010</v>
      </c>
      <c r="C831" s="19">
        <v>1</v>
      </c>
      <c r="D831" s="19">
        <v>1</v>
      </c>
      <c r="E831" s="19">
        <v>869</v>
      </c>
      <c r="F831" s="19">
        <v>252</v>
      </c>
      <c r="G831" s="20">
        <v>0.28998849252013803</v>
      </c>
      <c r="H831" s="18" t="s">
        <v>57</v>
      </c>
      <c r="I831" s="19">
        <v>0</v>
      </c>
      <c r="J831" s="19">
        <v>0</v>
      </c>
      <c r="K831">
        <v>43</v>
      </c>
      <c r="L831" s="21" t="str">
        <f t="shared" si="12"/>
        <v>1</v>
      </c>
    </row>
    <row r="832" spans="1:12" ht="14.4" x14ac:dyDescent="0.3">
      <c r="A832" s="24">
        <v>26971087700011</v>
      </c>
      <c r="B832" s="18" t="s">
        <v>2010</v>
      </c>
      <c r="C832" s="19">
        <v>1</v>
      </c>
      <c r="D832" s="19">
        <v>1</v>
      </c>
      <c r="E832" s="19">
        <v>2796</v>
      </c>
      <c r="F832" s="19">
        <v>2732</v>
      </c>
      <c r="G832" s="20">
        <v>0.97711015736766804</v>
      </c>
      <c r="H832" s="18" t="s">
        <v>57</v>
      </c>
      <c r="I832" s="19">
        <v>1</v>
      </c>
      <c r="J832" s="19">
        <v>1</v>
      </c>
      <c r="K832">
        <v>351</v>
      </c>
      <c r="L832" s="21" t="str">
        <f t="shared" si="12"/>
        <v>1</v>
      </c>
    </row>
    <row r="833" spans="1:12" ht="14.4" x14ac:dyDescent="0.3">
      <c r="A833" s="24">
        <v>26972071000012</v>
      </c>
      <c r="B833" s="18" t="s">
        <v>2010</v>
      </c>
      <c r="C833" s="19">
        <v>1</v>
      </c>
      <c r="D833" s="19">
        <v>0</v>
      </c>
      <c r="E833" s="19">
        <v>376</v>
      </c>
      <c r="F833" s="19">
        <v>373</v>
      </c>
      <c r="G833" s="20">
        <v>0.99202127659574513</v>
      </c>
      <c r="H833" s="18" t="s">
        <v>38</v>
      </c>
      <c r="I833" s="19">
        <v>0</v>
      </c>
      <c r="J833" s="19">
        <v>0</v>
      </c>
      <c r="K833">
        <v>22</v>
      </c>
      <c r="L833" s="21" t="str">
        <f t="shared" si="12"/>
        <v>1</v>
      </c>
    </row>
    <row r="834" spans="1:12" ht="14.4" x14ac:dyDescent="0.3">
      <c r="A834" s="24">
        <v>26972072800014</v>
      </c>
      <c r="B834" s="18" t="s">
        <v>2010</v>
      </c>
      <c r="C834" s="19">
        <v>1</v>
      </c>
      <c r="D834" s="19">
        <v>1</v>
      </c>
      <c r="E834" s="19">
        <v>1801</v>
      </c>
      <c r="F834" s="19">
        <v>1590</v>
      </c>
      <c r="G834" s="20">
        <v>0.88284286507495802</v>
      </c>
      <c r="H834" s="18" t="s">
        <v>57</v>
      </c>
      <c r="I834" s="19">
        <v>1</v>
      </c>
      <c r="J834" s="19">
        <v>0</v>
      </c>
      <c r="K834">
        <v>59</v>
      </c>
      <c r="L834" s="21" t="str">
        <f t="shared" ref="L834:L845" si="13">IF(G834&lt;0.01,"0","1")</f>
        <v>1</v>
      </c>
    </row>
    <row r="835" spans="1:12" ht="14.4" x14ac:dyDescent="0.3">
      <c r="A835" s="24">
        <v>26972073600017</v>
      </c>
      <c r="B835" s="18" t="s">
        <v>2010</v>
      </c>
      <c r="C835" s="19">
        <v>1</v>
      </c>
      <c r="D835" s="19">
        <v>1</v>
      </c>
      <c r="E835" s="19">
        <v>521</v>
      </c>
      <c r="F835" s="19">
        <v>465</v>
      </c>
      <c r="G835" s="20">
        <v>0.8925143953934741</v>
      </c>
      <c r="H835" s="18" t="s">
        <v>38</v>
      </c>
      <c r="I835" s="19">
        <v>0</v>
      </c>
      <c r="J835" s="19">
        <v>0</v>
      </c>
      <c r="K835">
        <v>23</v>
      </c>
      <c r="L835" s="21" t="str">
        <f t="shared" si="13"/>
        <v>1</v>
      </c>
    </row>
    <row r="836" spans="1:12" ht="14.4" x14ac:dyDescent="0.3">
      <c r="A836" s="24">
        <v>26972074400011</v>
      </c>
      <c r="B836" s="18" t="s">
        <v>2010</v>
      </c>
      <c r="C836" s="19">
        <v>1</v>
      </c>
      <c r="D836" s="19">
        <v>1</v>
      </c>
      <c r="E836" s="19">
        <v>1212</v>
      </c>
      <c r="F836" s="19">
        <v>1039</v>
      </c>
      <c r="G836" s="20">
        <v>0.85726072607260706</v>
      </c>
      <c r="H836" s="18" t="s">
        <v>38</v>
      </c>
      <c r="I836" s="19">
        <v>0</v>
      </c>
      <c r="J836" s="19">
        <v>1</v>
      </c>
      <c r="K836">
        <v>77</v>
      </c>
      <c r="L836" s="21" t="str">
        <f t="shared" si="13"/>
        <v>1</v>
      </c>
    </row>
    <row r="837" spans="1:12" ht="14.4" x14ac:dyDescent="0.3">
      <c r="A837" s="24">
        <v>26972075100016</v>
      </c>
      <c r="B837" s="18" t="s">
        <v>2010</v>
      </c>
      <c r="C837" s="19">
        <v>1</v>
      </c>
      <c r="D837" s="19">
        <v>0</v>
      </c>
      <c r="E837" s="19">
        <v>450</v>
      </c>
      <c r="F837" s="19">
        <v>386</v>
      </c>
      <c r="G837" s="20">
        <v>0.85777777777777808</v>
      </c>
      <c r="H837" s="18" t="s">
        <v>38</v>
      </c>
      <c r="I837" s="19">
        <v>0</v>
      </c>
      <c r="J837" s="19">
        <v>0</v>
      </c>
      <c r="K837">
        <v>46</v>
      </c>
      <c r="L837" s="21" t="str">
        <f t="shared" si="13"/>
        <v>1</v>
      </c>
    </row>
    <row r="838" spans="1:12" ht="14.4" x14ac:dyDescent="0.3">
      <c r="A838" s="24">
        <v>26972079300018</v>
      </c>
      <c r="B838" s="18" t="s">
        <v>2010</v>
      </c>
      <c r="C838" s="19">
        <v>1</v>
      </c>
      <c r="D838" s="19">
        <v>0</v>
      </c>
      <c r="E838" s="19">
        <v>590</v>
      </c>
      <c r="F838" s="19">
        <v>507</v>
      </c>
      <c r="G838" s="20">
        <v>0.85932203389830508</v>
      </c>
      <c r="H838" s="18" t="s">
        <v>38</v>
      </c>
      <c r="I838" s="19">
        <v>0</v>
      </c>
      <c r="J838" s="19">
        <v>0</v>
      </c>
      <c r="K838">
        <v>112</v>
      </c>
      <c r="L838" s="21" t="str">
        <f t="shared" si="13"/>
        <v>1</v>
      </c>
    </row>
    <row r="839" spans="1:12" ht="14.4" x14ac:dyDescent="0.3">
      <c r="A839" s="24">
        <v>26972087600011</v>
      </c>
      <c r="B839" s="18" t="s">
        <v>2010</v>
      </c>
      <c r="C839" s="19">
        <v>1</v>
      </c>
      <c r="D839" s="19">
        <v>1</v>
      </c>
      <c r="E839" s="19">
        <v>461</v>
      </c>
      <c r="F839" s="19">
        <v>338</v>
      </c>
      <c r="G839" s="20">
        <v>0.73318872017353609</v>
      </c>
      <c r="H839" s="18" t="s">
        <v>57</v>
      </c>
      <c r="I839" s="19">
        <v>0</v>
      </c>
      <c r="J839" s="19">
        <v>0</v>
      </c>
      <c r="K839">
        <v>60</v>
      </c>
      <c r="L839" s="21" t="str">
        <f t="shared" si="13"/>
        <v>1</v>
      </c>
    </row>
    <row r="840" spans="1:12" ht="14.4" x14ac:dyDescent="0.3">
      <c r="A840" s="24">
        <v>26973302800022</v>
      </c>
      <c r="B840" s="18" t="s">
        <v>2010</v>
      </c>
      <c r="C840" s="19">
        <v>1</v>
      </c>
      <c r="D840" s="19">
        <v>0</v>
      </c>
      <c r="E840" s="19">
        <v>6339</v>
      </c>
      <c r="F840" s="19">
        <v>6220</v>
      </c>
      <c r="G840" s="20">
        <v>0.98122732292159609</v>
      </c>
      <c r="H840" s="18" t="s">
        <v>57</v>
      </c>
      <c r="I840" s="19">
        <v>1</v>
      </c>
      <c r="J840" s="19">
        <v>0</v>
      </c>
      <c r="K840">
        <v>1762</v>
      </c>
      <c r="L840" s="21" t="str">
        <f t="shared" si="13"/>
        <v>1</v>
      </c>
    </row>
    <row r="841" spans="1:12" ht="14.4" x14ac:dyDescent="0.3">
      <c r="A841" s="24">
        <v>26973311900060</v>
      </c>
      <c r="B841" s="18" t="s">
        <v>2010</v>
      </c>
      <c r="C841" s="19">
        <v>1</v>
      </c>
      <c r="D841" s="19">
        <v>0</v>
      </c>
      <c r="E841" s="19">
        <v>2239</v>
      </c>
      <c r="F841" s="19">
        <v>225</v>
      </c>
      <c r="G841" s="20">
        <v>0.10049129075480101</v>
      </c>
      <c r="H841" s="18" t="s">
        <v>57</v>
      </c>
      <c r="I841" s="19">
        <v>1</v>
      </c>
      <c r="J841" s="19">
        <v>0</v>
      </c>
      <c r="K841">
        <v>23</v>
      </c>
      <c r="L841" s="21" t="str">
        <f t="shared" si="13"/>
        <v>1</v>
      </c>
    </row>
    <row r="842" spans="1:12" ht="14.4" x14ac:dyDescent="0.3">
      <c r="A842" s="24">
        <v>26974118700059</v>
      </c>
      <c r="B842" s="18" t="s">
        <v>2010</v>
      </c>
      <c r="C842" s="19">
        <v>1</v>
      </c>
      <c r="D842" s="19">
        <v>1</v>
      </c>
      <c r="E842" s="19">
        <v>1510</v>
      </c>
      <c r="F842" s="19">
        <v>1434</v>
      </c>
      <c r="G842" s="20">
        <v>0.94966887417218504</v>
      </c>
      <c r="H842" s="18" t="s">
        <v>57</v>
      </c>
      <c r="I842" s="19">
        <v>1</v>
      </c>
      <c r="J842" s="19">
        <v>0</v>
      </c>
      <c r="K842">
        <v>336</v>
      </c>
      <c r="L842" s="21" t="str">
        <f t="shared" si="13"/>
        <v>1</v>
      </c>
    </row>
    <row r="843" spans="1:12" ht="14.4" x14ac:dyDescent="0.3">
      <c r="A843" s="24">
        <v>26974214400034</v>
      </c>
      <c r="B843" s="18" t="s">
        <v>2010</v>
      </c>
      <c r="C843" s="19">
        <v>1</v>
      </c>
      <c r="D843" s="19">
        <v>1</v>
      </c>
      <c r="E843" s="19">
        <v>1278</v>
      </c>
      <c r="F843" s="19">
        <v>1222</v>
      </c>
      <c r="G843" s="20">
        <v>0.95618153364632208</v>
      </c>
      <c r="H843" s="18" t="s">
        <v>57</v>
      </c>
      <c r="I843" s="19">
        <v>1</v>
      </c>
      <c r="J843" s="19">
        <v>0</v>
      </c>
      <c r="K843">
        <v>116</v>
      </c>
      <c r="L843" s="21" t="str">
        <f t="shared" si="13"/>
        <v>1</v>
      </c>
    </row>
    <row r="844" spans="1:12" ht="14.4" x14ac:dyDescent="0.3">
      <c r="A844" s="24">
        <v>26974231800018</v>
      </c>
      <c r="B844" s="18" t="s">
        <v>2010</v>
      </c>
      <c r="C844" s="19">
        <v>1</v>
      </c>
      <c r="D844" s="19">
        <v>1</v>
      </c>
      <c r="E844" s="19">
        <v>2665</v>
      </c>
      <c r="F844" s="19">
        <v>1240</v>
      </c>
      <c r="G844" s="20">
        <v>0.46529080675422102</v>
      </c>
      <c r="H844" s="18" t="s">
        <v>50</v>
      </c>
      <c r="I844" s="19">
        <v>1</v>
      </c>
      <c r="J844" s="19">
        <v>0</v>
      </c>
      <c r="K844">
        <v>568</v>
      </c>
      <c r="L844" s="21" t="str">
        <f t="shared" si="13"/>
        <v>1</v>
      </c>
    </row>
    <row r="845" spans="1:12" ht="14.4" x14ac:dyDescent="0.3">
      <c r="A845" s="24">
        <v>26975000600018</v>
      </c>
      <c r="B845" s="18" t="s">
        <v>2010</v>
      </c>
      <c r="C845" s="19">
        <v>1</v>
      </c>
      <c r="D845" s="19">
        <v>0</v>
      </c>
      <c r="E845" s="19">
        <v>2716</v>
      </c>
      <c r="F845" s="19">
        <v>0</v>
      </c>
      <c r="G845" s="20">
        <v>0</v>
      </c>
      <c r="H845" s="18" t="s">
        <v>38</v>
      </c>
      <c r="I845" s="19">
        <v>1</v>
      </c>
      <c r="J845" s="19">
        <v>0</v>
      </c>
      <c r="K845">
        <v>114</v>
      </c>
      <c r="L845" s="21" t="str">
        <f t="shared" si="13"/>
        <v>0</v>
      </c>
    </row>
    <row r="846" spans="1:12" x14ac:dyDescent="0.25">
      <c r="K846">
        <f>SUM(K2:K845)</f>
        <v>1322867</v>
      </c>
    </row>
  </sheetData>
  <sortState ref="A2:S846">
    <sortCondition ref="A2:A84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7"/>
  <sheetViews>
    <sheetView topLeftCell="A8" workbookViewId="0">
      <selection activeCell="A10" sqref="A10"/>
    </sheetView>
  </sheetViews>
  <sheetFormatPr baseColWidth="10" defaultRowHeight="13.8" x14ac:dyDescent="0.25"/>
  <cols>
    <col min="1" max="1" width="28" customWidth="1"/>
    <col min="2" max="6" width="23.59765625" customWidth="1"/>
    <col min="7" max="7" width="10.69921875" customWidth="1"/>
    <col min="8" max="8" width="32.3984375" customWidth="1"/>
    <col min="9" max="9" width="21.19921875" customWidth="1"/>
    <col min="10" max="11" width="10.69921875" customWidth="1"/>
    <col min="12" max="12" width="10.69921875" style="47" customWidth="1"/>
    <col min="13" max="1001" width="10.69921875" customWidth="1"/>
  </cols>
  <sheetData>
    <row r="1" spans="1:12" ht="110.4" x14ac:dyDescent="0.3">
      <c r="A1" s="39" t="s">
        <v>6</v>
      </c>
      <c r="B1" s="39" t="s">
        <v>2002</v>
      </c>
      <c r="C1" s="39" t="s">
        <v>2003</v>
      </c>
      <c r="D1" s="39" t="s">
        <v>2004</v>
      </c>
      <c r="E1" s="39" t="s">
        <v>2005</v>
      </c>
      <c r="F1" s="39" t="s">
        <v>2006</v>
      </c>
      <c r="G1" s="39" t="s">
        <v>2007</v>
      </c>
      <c r="H1" s="39" t="s">
        <v>7</v>
      </c>
      <c r="I1" s="39" t="s">
        <v>1977</v>
      </c>
      <c r="J1" s="39" t="s">
        <v>9</v>
      </c>
      <c r="K1" s="40" t="s">
        <v>2008</v>
      </c>
      <c r="L1" s="41" t="s">
        <v>2009</v>
      </c>
    </row>
    <row r="2" spans="1:12" x14ac:dyDescent="0.25">
      <c r="A2" s="48">
        <v>13000579600011</v>
      </c>
      <c r="B2" s="42" t="s">
        <v>2018</v>
      </c>
      <c r="C2" s="43" t="s">
        <v>2019</v>
      </c>
      <c r="D2" s="43" t="s">
        <v>2020</v>
      </c>
      <c r="E2" s="42">
        <v>39</v>
      </c>
      <c r="F2" s="42">
        <v>0</v>
      </c>
      <c r="G2" s="44">
        <v>0</v>
      </c>
      <c r="H2" s="42" t="s">
        <v>2011</v>
      </c>
      <c r="I2" s="42"/>
      <c r="J2" s="42"/>
      <c r="K2" s="45">
        <v>10</v>
      </c>
      <c r="L2" s="46">
        <v>9</v>
      </c>
    </row>
    <row r="3" spans="1:12" x14ac:dyDescent="0.25">
      <c r="A3" s="48">
        <v>13001561300016</v>
      </c>
      <c r="B3" s="42" t="s">
        <v>2018</v>
      </c>
      <c r="C3" s="43" t="s">
        <v>2019</v>
      </c>
      <c r="D3" s="43" t="s">
        <v>2020</v>
      </c>
      <c r="E3" s="42">
        <v>1301</v>
      </c>
      <c r="F3" s="42">
        <v>1270</v>
      </c>
      <c r="G3" s="44">
        <v>0.97619999999999996</v>
      </c>
      <c r="H3" s="42" t="s">
        <v>38</v>
      </c>
      <c r="I3" s="42" t="s">
        <v>1977</v>
      </c>
      <c r="J3" s="42"/>
      <c r="K3" s="45">
        <v>482</v>
      </c>
      <c r="L3" s="46">
        <v>-0.62047244089999998</v>
      </c>
    </row>
    <row r="4" spans="1:12" x14ac:dyDescent="0.25">
      <c r="A4" s="48">
        <v>18003601400017</v>
      </c>
      <c r="B4" s="42" t="s">
        <v>2018</v>
      </c>
      <c r="C4" s="43" t="s">
        <v>2019</v>
      </c>
      <c r="D4" s="43" t="s">
        <v>2020</v>
      </c>
      <c r="E4" s="42">
        <v>2950</v>
      </c>
      <c r="F4" s="42">
        <v>0</v>
      </c>
      <c r="G4" s="44">
        <v>0</v>
      </c>
      <c r="H4" s="42" t="s">
        <v>2011</v>
      </c>
      <c r="I4" s="42" t="s">
        <v>1977</v>
      </c>
      <c r="J4" s="42"/>
      <c r="K4" s="45">
        <v>1866</v>
      </c>
      <c r="L4" s="46">
        <v>1865</v>
      </c>
    </row>
    <row r="5" spans="1:12" x14ac:dyDescent="0.25">
      <c r="A5" s="48">
        <v>20000297000016</v>
      </c>
      <c r="B5" s="42" t="s">
        <v>2018</v>
      </c>
      <c r="C5" s="43" t="s">
        <v>2019</v>
      </c>
      <c r="D5" s="43" t="s">
        <v>2019</v>
      </c>
      <c r="E5" s="42">
        <v>8663</v>
      </c>
      <c r="F5" s="42">
        <v>7955</v>
      </c>
      <c r="G5" s="44">
        <v>0.91830000000000001</v>
      </c>
      <c r="H5" s="42" t="s">
        <v>2011</v>
      </c>
      <c r="I5" s="42" t="s">
        <v>1977</v>
      </c>
      <c r="J5" s="42" t="s">
        <v>9</v>
      </c>
      <c r="K5" s="45">
        <v>4168</v>
      </c>
      <c r="L5" s="46">
        <v>-0.47605279700000003</v>
      </c>
    </row>
    <row r="6" spans="1:12" x14ac:dyDescent="0.25">
      <c r="A6" s="48">
        <v>20001120300011</v>
      </c>
      <c r="B6" s="42" t="s">
        <v>2018</v>
      </c>
      <c r="C6" s="43" t="s">
        <v>2019</v>
      </c>
      <c r="D6" s="43" t="s">
        <v>2020</v>
      </c>
      <c r="E6" s="42">
        <v>8543</v>
      </c>
      <c r="F6" s="42">
        <v>0</v>
      </c>
      <c r="G6" s="44">
        <v>0</v>
      </c>
      <c r="H6" s="42" t="s">
        <v>38</v>
      </c>
      <c r="I6" s="42" t="s">
        <v>1977</v>
      </c>
      <c r="J6" s="42" t="s">
        <v>9</v>
      </c>
      <c r="K6" s="45">
        <v>5080</v>
      </c>
      <c r="L6" s="46">
        <v>5079</v>
      </c>
    </row>
    <row r="7" spans="1:12" x14ac:dyDescent="0.25">
      <c r="A7" s="48">
        <v>20001123700019</v>
      </c>
      <c r="B7" s="42" t="s">
        <v>2018</v>
      </c>
      <c r="C7" s="43" t="s">
        <v>2019</v>
      </c>
      <c r="D7" s="43" t="s">
        <v>2020</v>
      </c>
      <c r="E7" s="42">
        <v>1921</v>
      </c>
      <c r="F7" s="42">
        <v>411</v>
      </c>
      <c r="G7" s="44">
        <v>0.214</v>
      </c>
      <c r="H7" s="42" t="s">
        <v>38</v>
      </c>
      <c r="I7" s="42" t="s">
        <v>1977</v>
      </c>
      <c r="J7" s="42"/>
      <c r="K7" s="45">
        <v>1176</v>
      </c>
      <c r="L7" s="46">
        <v>1.8613138685999999</v>
      </c>
    </row>
    <row r="8" spans="1:12" x14ac:dyDescent="0.25">
      <c r="A8" s="48">
        <v>20001124500012</v>
      </c>
      <c r="B8" s="42" t="s">
        <v>2018</v>
      </c>
      <c r="C8" s="43" t="s">
        <v>2019</v>
      </c>
      <c r="D8" s="43" t="s">
        <v>2019</v>
      </c>
      <c r="E8" s="42">
        <v>1542</v>
      </c>
      <c r="F8" s="42">
        <v>1508</v>
      </c>
      <c r="G8" s="44">
        <v>0.97799999999999998</v>
      </c>
      <c r="H8" s="42" t="s">
        <v>57</v>
      </c>
      <c r="I8" s="42" t="s">
        <v>1977</v>
      </c>
      <c r="J8" s="42"/>
      <c r="K8" s="45">
        <v>669</v>
      </c>
      <c r="L8" s="46">
        <v>-0.55636604769999998</v>
      </c>
    </row>
    <row r="9" spans="1:12" x14ac:dyDescent="0.25">
      <c r="A9" s="48">
        <v>20001138500016</v>
      </c>
      <c r="B9" s="42" t="s">
        <v>2018</v>
      </c>
      <c r="C9" s="43" t="s">
        <v>2019</v>
      </c>
      <c r="D9" s="43" t="s">
        <v>2019</v>
      </c>
      <c r="E9" s="42">
        <v>5589</v>
      </c>
      <c r="F9" s="42">
        <v>5521</v>
      </c>
      <c r="G9" s="44">
        <v>0.98780000000000001</v>
      </c>
      <c r="H9" s="42" t="s">
        <v>57</v>
      </c>
      <c r="I9" s="42" t="s">
        <v>1977</v>
      </c>
      <c r="J9" s="42"/>
      <c r="K9" s="45">
        <v>2718</v>
      </c>
      <c r="L9" s="46">
        <v>-0.5076978808</v>
      </c>
    </row>
    <row r="10" spans="1:12" x14ac:dyDescent="0.25">
      <c r="A10" s="48">
        <v>20001167400013</v>
      </c>
      <c r="B10" s="42" t="s">
        <v>2018</v>
      </c>
      <c r="C10" s="43" t="s">
        <v>2019</v>
      </c>
      <c r="D10" s="43" t="s">
        <v>2019</v>
      </c>
      <c r="E10" s="42">
        <v>981</v>
      </c>
      <c r="F10" s="42">
        <v>979</v>
      </c>
      <c r="G10" s="44">
        <v>0.998</v>
      </c>
      <c r="H10" s="42" t="s">
        <v>65</v>
      </c>
      <c r="I10" s="42"/>
      <c r="J10" s="42"/>
      <c r="K10" s="45">
        <v>706</v>
      </c>
      <c r="L10" s="46">
        <v>-0.27885597550000002</v>
      </c>
    </row>
    <row r="11" spans="1:12" x14ac:dyDescent="0.25">
      <c r="A11" s="48">
        <v>20001197100013</v>
      </c>
      <c r="B11" s="42" t="s">
        <v>2018</v>
      </c>
      <c r="C11" s="43" t="s">
        <v>2019</v>
      </c>
      <c r="D11" s="43" t="s">
        <v>2019</v>
      </c>
      <c r="E11" s="42">
        <v>711</v>
      </c>
      <c r="F11" s="42">
        <v>671</v>
      </c>
      <c r="G11" s="44">
        <v>0.94369999999999998</v>
      </c>
      <c r="H11" s="42" t="s">
        <v>71</v>
      </c>
      <c r="I11" s="42"/>
      <c r="J11" s="42"/>
      <c r="K11" s="45">
        <v>230</v>
      </c>
      <c r="L11" s="46">
        <v>-0.65722801789999996</v>
      </c>
    </row>
    <row r="12" spans="1:12" x14ac:dyDescent="0.25">
      <c r="A12" s="48">
        <v>20001324100019</v>
      </c>
      <c r="B12" s="42" t="s">
        <v>2018</v>
      </c>
      <c r="C12" s="43" t="s">
        <v>2019</v>
      </c>
      <c r="D12" s="43" t="s">
        <v>2019</v>
      </c>
      <c r="E12" s="42">
        <v>1179</v>
      </c>
      <c r="F12" s="42">
        <v>1155</v>
      </c>
      <c r="G12" s="44">
        <v>0.97960000000000003</v>
      </c>
      <c r="H12" s="42" t="s">
        <v>65</v>
      </c>
      <c r="I12" s="42"/>
      <c r="J12" s="42"/>
      <c r="K12" s="45">
        <v>854</v>
      </c>
      <c r="L12" s="46">
        <v>-0.26060606060000002</v>
      </c>
    </row>
    <row r="13" spans="1:12" x14ac:dyDescent="0.25">
      <c r="A13" s="48">
        <v>20001798600015</v>
      </c>
      <c r="B13" s="42" t="s">
        <v>2018</v>
      </c>
      <c r="C13" s="43" t="s">
        <v>2019</v>
      </c>
      <c r="D13" s="43" t="s">
        <v>2020</v>
      </c>
      <c r="E13" s="42">
        <v>1435</v>
      </c>
      <c r="F13" s="42">
        <v>1433</v>
      </c>
      <c r="G13" s="44">
        <v>0.99860000000000004</v>
      </c>
      <c r="H13" s="42" t="s">
        <v>38</v>
      </c>
      <c r="I13" s="42" t="s">
        <v>1977</v>
      </c>
      <c r="J13" s="42"/>
      <c r="K13" s="45">
        <v>1364</v>
      </c>
      <c r="L13" s="46">
        <v>-4.8150732699999997E-2</v>
      </c>
    </row>
    <row r="14" spans="1:12" x14ac:dyDescent="0.25">
      <c r="A14" s="48">
        <v>20001803400013</v>
      </c>
      <c r="B14" s="42" t="s">
        <v>2018</v>
      </c>
      <c r="C14" s="43" t="s">
        <v>2019</v>
      </c>
      <c r="D14" s="43" t="s">
        <v>2020</v>
      </c>
      <c r="E14" s="42">
        <v>5192</v>
      </c>
      <c r="F14" s="42">
        <v>3</v>
      </c>
      <c r="G14" s="44">
        <v>5.9999999999999995E-4</v>
      </c>
      <c r="H14" s="42" t="s">
        <v>2011</v>
      </c>
      <c r="I14" s="42" t="s">
        <v>1977</v>
      </c>
      <c r="J14" s="42" t="s">
        <v>9</v>
      </c>
      <c r="K14" s="45">
        <v>4072</v>
      </c>
      <c r="L14" s="46">
        <v>1356.3333333333001</v>
      </c>
    </row>
    <row r="15" spans="1:12" x14ac:dyDescent="0.25">
      <c r="A15" s="48">
        <v>20001813300013</v>
      </c>
      <c r="B15" s="42" t="s">
        <v>2018</v>
      </c>
      <c r="C15" s="43" t="s">
        <v>2019</v>
      </c>
      <c r="D15" s="43" t="s">
        <v>2019</v>
      </c>
      <c r="E15" s="42">
        <v>1446</v>
      </c>
      <c r="F15" s="42">
        <v>1326</v>
      </c>
      <c r="G15" s="44">
        <v>0.91700000000000004</v>
      </c>
      <c r="H15" s="42" t="s">
        <v>50</v>
      </c>
      <c r="I15" s="42" t="s">
        <v>1977</v>
      </c>
      <c r="J15" s="42"/>
      <c r="K15" s="45">
        <v>493</v>
      </c>
      <c r="L15" s="46">
        <v>-0.62820512819999996</v>
      </c>
    </row>
    <row r="16" spans="1:12" x14ac:dyDescent="0.25">
      <c r="A16" s="48">
        <v>20001870300104</v>
      </c>
      <c r="B16" s="42" t="s">
        <v>2018</v>
      </c>
      <c r="C16" s="43" t="s">
        <v>2019</v>
      </c>
      <c r="D16" s="43" t="s">
        <v>2019</v>
      </c>
      <c r="E16" s="42">
        <v>2408</v>
      </c>
      <c r="F16" s="42">
        <v>1948</v>
      </c>
      <c r="G16" s="44">
        <v>0.80900000000000005</v>
      </c>
      <c r="H16" s="42" t="s">
        <v>2011</v>
      </c>
      <c r="I16" s="42" t="s">
        <v>1977</v>
      </c>
      <c r="J16" s="42"/>
      <c r="K16" s="45">
        <v>1164</v>
      </c>
      <c r="L16" s="46">
        <v>-0.40246406569999998</v>
      </c>
    </row>
    <row r="17" spans="1:12" x14ac:dyDescent="0.25">
      <c r="A17" s="48">
        <v>20002275400010</v>
      </c>
      <c r="B17" s="42" t="s">
        <v>2018</v>
      </c>
      <c r="C17" s="43" t="s">
        <v>2019</v>
      </c>
      <c r="D17" s="43" t="s">
        <v>2019</v>
      </c>
      <c r="E17" s="42">
        <v>1262</v>
      </c>
      <c r="F17" s="42">
        <v>1262</v>
      </c>
      <c r="G17" s="44">
        <v>1</v>
      </c>
      <c r="H17" s="42" t="s">
        <v>71</v>
      </c>
      <c r="I17" s="42" t="s">
        <v>1977</v>
      </c>
      <c r="J17" s="42"/>
      <c r="K17" s="45">
        <v>502</v>
      </c>
      <c r="L17" s="46">
        <v>-0.60221870050000004</v>
      </c>
    </row>
    <row r="18" spans="1:12" x14ac:dyDescent="0.25">
      <c r="A18" s="48">
        <v>20002305900013</v>
      </c>
      <c r="B18" s="42" t="s">
        <v>2018</v>
      </c>
      <c r="C18" s="43" t="s">
        <v>2019</v>
      </c>
      <c r="D18" s="43" t="s">
        <v>2019</v>
      </c>
      <c r="E18" s="42">
        <v>27430</v>
      </c>
      <c r="F18" s="42">
        <v>26012</v>
      </c>
      <c r="G18" s="44">
        <v>0.94830000000000003</v>
      </c>
      <c r="H18" s="42" t="s">
        <v>2011</v>
      </c>
      <c r="I18" s="42" t="s">
        <v>1977</v>
      </c>
      <c r="J18" s="42" t="s">
        <v>9</v>
      </c>
      <c r="K18" s="45">
        <v>18038</v>
      </c>
      <c r="L18" s="46">
        <v>-0.3065508227</v>
      </c>
    </row>
    <row r="19" spans="1:12" x14ac:dyDescent="0.25">
      <c r="A19" s="48">
        <v>20002309100016</v>
      </c>
      <c r="B19" s="42" t="s">
        <v>2018</v>
      </c>
      <c r="C19" s="43" t="s">
        <v>2019</v>
      </c>
      <c r="D19" s="43" t="s">
        <v>2019</v>
      </c>
      <c r="E19" s="42">
        <v>3724</v>
      </c>
      <c r="F19" s="42">
        <v>3723</v>
      </c>
      <c r="G19" s="44">
        <v>0.99970000000000003</v>
      </c>
      <c r="H19" s="42" t="s">
        <v>50</v>
      </c>
      <c r="I19" s="42" t="s">
        <v>1977</v>
      </c>
      <c r="J19" s="42"/>
      <c r="K19" s="45">
        <v>1739</v>
      </c>
      <c r="L19" s="46">
        <v>-0.53290357239999997</v>
      </c>
    </row>
    <row r="20" spans="1:12" x14ac:dyDescent="0.25">
      <c r="A20" s="48">
        <v>20002548400177</v>
      </c>
      <c r="B20" s="42" t="s">
        <v>2018</v>
      </c>
      <c r="C20" s="43" t="s">
        <v>2019</v>
      </c>
      <c r="D20" s="43" t="s">
        <v>2019</v>
      </c>
      <c r="E20" s="42">
        <v>90</v>
      </c>
      <c r="F20" s="42">
        <v>90</v>
      </c>
      <c r="G20" s="44">
        <v>1</v>
      </c>
      <c r="H20" s="42" t="s">
        <v>115</v>
      </c>
      <c r="I20" s="42" t="s">
        <v>1977</v>
      </c>
      <c r="J20" s="42"/>
      <c r="K20" s="45">
        <v>72</v>
      </c>
      <c r="L20" s="46">
        <v>-0.2</v>
      </c>
    </row>
    <row r="21" spans="1:12" x14ac:dyDescent="0.25">
      <c r="A21" s="48">
        <v>20002625000015</v>
      </c>
      <c r="B21" s="42" t="s">
        <v>2018</v>
      </c>
      <c r="C21" s="43" t="s">
        <v>2019</v>
      </c>
      <c r="D21" s="43" t="s">
        <v>2020</v>
      </c>
      <c r="E21" s="42">
        <v>5086</v>
      </c>
      <c r="F21" s="42">
        <v>2844</v>
      </c>
      <c r="G21" s="44">
        <v>0.55920000000000003</v>
      </c>
      <c r="H21" s="42" t="s">
        <v>2011</v>
      </c>
      <c r="I21" s="42" t="s">
        <v>1977</v>
      </c>
      <c r="J21" s="42"/>
      <c r="K21" s="45">
        <v>2441</v>
      </c>
      <c r="L21" s="46">
        <v>-0.14170182840000001</v>
      </c>
    </row>
    <row r="22" spans="1:12" x14ac:dyDescent="0.25">
      <c r="A22" s="48">
        <v>20002643300017</v>
      </c>
      <c r="B22" s="42" t="s">
        <v>2018</v>
      </c>
      <c r="C22" s="43" t="s">
        <v>2019</v>
      </c>
      <c r="D22" s="43" t="s">
        <v>2020</v>
      </c>
      <c r="E22" s="42">
        <v>4131</v>
      </c>
      <c r="F22" s="42">
        <v>2536</v>
      </c>
      <c r="G22" s="44">
        <v>0.6139</v>
      </c>
      <c r="H22" s="42" t="s">
        <v>38</v>
      </c>
      <c r="I22" s="42" t="s">
        <v>1977</v>
      </c>
      <c r="J22" s="42"/>
      <c r="K22" s="45">
        <v>2569</v>
      </c>
      <c r="L22" s="46">
        <v>1.3012618300000001E-2</v>
      </c>
    </row>
    <row r="23" spans="1:12" x14ac:dyDescent="0.25">
      <c r="A23" s="48">
        <v>20002688800012</v>
      </c>
      <c r="B23" s="42" t="s">
        <v>2018</v>
      </c>
      <c r="C23" s="43" t="s">
        <v>2019</v>
      </c>
      <c r="D23" s="43" t="s">
        <v>2019</v>
      </c>
      <c r="E23" s="42">
        <v>2317</v>
      </c>
      <c r="F23" s="42">
        <v>2301</v>
      </c>
      <c r="G23" s="44">
        <v>0.99309999999999998</v>
      </c>
      <c r="H23" s="42" t="s">
        <v>38</v>
      </c>
      <c r="I23" s="42" t="s">
        <v>1977</v>
      </c>
      <c r="J23" s="42"/>
      <c r="K23" s="45">
        <v>1429</v>
      </c>
      <c r="L23" s="46">
        <v>-0.37896566710000001</v>
      </c>
    </row>
    <row r="24" spans="1:12" x14ac:dyDescent="0.25">
      <c r="A24" s="48">
        <v>20002709200010</v>
      </c>
      <c r="B24" s="42" t="s">
        <v>2018</v>
      </c>
      <c r="C24" s="43" t="s">
        <v>2019</v>
      </c>
      <c r="D24" s="43" t="s">
        <v>2020</v>
      </c>
      <c r="E24" s="42">
        <v>3804</v>
      </c>
      <c r="F24" s="42">
        <v>1849</v>
      </c>
      <c r="G24" s="44">
        <v>0.48609999999999998</v>
      </c>
      <c r="H24" s="42" t="s">
        <v>57</v>
      </c>
      <c r="I24" s="42" t="s">
        <v>1977</v>
      </c>
      <c r="J24" s="42" t="s">
        <v>9</v>
      </c>
      <c r="K24" s="45">
        <v>2048</v>
      </c>
      <c r="L24" s="46">
        <v>0.1076257436</v>
      </c>
    </row>
    <row r="25" spans="1:12" x14ac:dyDescent="0.25">
      <c r="A25" s="48">
        <v>20002723300010</v>
      </c>
      <c r="B25" s="42" t="s">
        <v>2018</v>
      </c>
      <c r="C25" s="43" t="s">
        <v>2019</v>
      </c>
      <c r="D25" s="43" t="s">
        <v>2019</v>
      </c>
      <c r="E25" s="42">
        <v>2093</v>
      </c>
      <c r="F25" s="42">
        <v>2079</v>
      </c>
      <c r="G25" s="44">
        <v>0.99329999999999996</v>
      </c>
      <c r="H25" s="42" t="s">
        <v>38</v>
      </c>
      <c r="I25" s="42" t="s">
        <v>1977</v>
      </c>
      <c r="J25" s="42"/>
      <c r="K25" s="45">
        <v>1506</v>
      </c>
      <c r="L25" s="46">
        <v>-0.27561327559999999</v>
      </c>
    </row>
    <row r="26" spans="1:12" x14ac:dyDescent="0.25">
      <c r="A26" s="48">
        <v>20002802500019</v>
      </c>
      <c r="B26" s="42" t="s">
        <v>2018</v>
      </c>
      <c r="C26" s="43" t="s">
        <v>2019</v>
      </c>
      <c r="D26" s="43" t="s">
        <v>2019</v>
      </c>
      <c r="E26" s="42">
        <v>1381</v>
      </c>
      <c r="F26" s="42">
        <v>1351</v>
      </c>
      <c r="G26" s="44">
        <v>0.97829999999999995</v>
      </c>
      <c r="H26" s="42" t="s">
        <v>65</v>
      </c>
      <c r="I26" s="42"/>
      <c r="J26" s="42"/>
      <c r="K26" s="45">
        <v>786</v>
      </c>
      <c r="L26" s="46">
        <v>-0.4182087343</v>
      </c>
    </row>
    <row r="27" spans="1:12" x14ac:dyDescent="0.25">
      <c r="A27" s="48">
        <v>20002932000013</v>
      </c>
      <c r="B27" s="42" t="s">
        <v>2018</v>
      </c>
      <c r="C27" s="43" t="s">
        <v>2019</v>
      </c>
      <c r="D27" s="43" t="s">
        <v>2019</v>
      </c>
      <c r="E27" s="42">
        <v>13862</v>
      </c>
      <c r="F27" s="42">
        <v>13861</v>
      </c>
      <c r="G27" s="44">
        <v>0.99990000000000001</v>
      </c>
      <c r="H27" s="42" t="s">
        <v>50</v>
      </c>
      <c r="I27" s="42" t="s">
        <v>1977</v>
      </c>
      <c r="J27" s="42"/>
      <c r="K27" s="45">
        <v>5547</v>
      </c>
      <c r="L27" s="46">
        <v>-0.59981242329999995</v>
      </c>
    </row>
    <row r="28" spans="1:12" x14ac:dyDescent="0.25">
      <c r="A28" s="48">
        <v>20002944500018</v>
      </c>
      <c r="B28" s="42" t="s">
        <v>2018</v>
      </c>
      <c r="C28" s="43" t="s">
        <v>2019</v>
      </c>
      <c r="D28" s="43" t="s">
        <v>2020</v>
      </c>
      <c r="E28" s="42">
        <v>7808</v>
      </c>
      <c r="F28" s="42">
        <v>7722</v>
      </c>
      <c r="G28" s="44">
        <v>0.98899999999999999</v>
      </c>
      <c r="H28" s="42" t="s">
        <v>57</v>
      </c>
      <c r="I28" s="42" t="s">
        <v>1977</v>
      </c>
      <c r="J28" s="42" t="s">
        <v>9</v>
      </c>
      <c r="K28" s="45">
        <v>2926</v>
      </c>
      <c r="L28" s="46">
        <v>-0.62108262110000001</v>
      </c>
    </row>
    <row r="29" spans="1:12" x14ac:dyDescent="0.25">
      <c r="A29" s="48">
        <v>20002961900018</v>
      </c>
      <c r="B29" s="42" t="s">
        <v>2018</v>
      </c>
      <c r="C29" s="43" t="s">
        <v>2019</v>
      </c>
      <c r="D29" s="43" t="s">
        <v>2019</v>
      </c>
      <c r="E29" s="42">
        <v>7280</v>
      </c>
      <c r="F29" s="42">
        <v>7276</v>
      </c>
      <c r="G29" s="44">
        <v>0.99950000000000006</v>
      </c>
      <c r="H29" s="42" t="s">
        <v>50</v>
      </c>
      <c r="I29" s="42" t="s">
        <v>1977</v>
      </c>
      <c r="J29" s="42" t="s">
        <v>9</v>
      </c>
      <c r="K29" s="45">
        <v>5140</v>
      </c>
      <c r="L29" s="46">
        <v>-0.29356789439999997</v>
      </c>
    </row>
    <row r="30" spans="1:12" x14ac:dyDescent="0.25">
      <c r="A30" s="48">
        <v>20003001300011</v>
      </c>
      <c r="B30" s="42" t="s">
        <v>2018</v>
      </c>
      <c r="C30" s="43" t="s">
        <v>2019</v>
      </c>
      <c r="D30" s="43" t="s">
        <v>2020</v>
      </c>
      <c r="E30" s="42">
        <v>14914</v>
      </c>
      <c r="F30" s="42">
        <v>1336</v>
      </c>
      <c r="G30" s="44">
        <v>8.9599999999999999E-2</v>
      </c>
      <c r="H30" s="42" t="s">
        <v>50</v>
      </c>
      <c r="I30" s="42" t="s">
        <v>1977</v>
      </c>
      <c r="J30" s="42" t="s">
        <v>9</v>
      </c>
      <c r="K30" s="45">
        <v>3842</v>
      </c>
      <c r="L30" s="46">
        <v>1.8757485030000001</v>
      </c>
    </row>
    <row r="31" spans="1:12" x14ac:dyDescent="0.25">
      <c r="A31" s="48">
        <v>20003004700019</v>
      </c>
      <c r="B31" s="42" t="s">
        <v>2018</v>
      </c>
      <c r="C31" s="43" t="s">
        <v>2019</v>
      </c>
      <c r="D31" s="43" t="s">
        <v>2019</v>
      </c>
      <c r="E31" s="42">
        <v>1541</v>
      </c>
      <c r="F31" s="42">
        <v>1503</v>
      </c>
      <c r="G31" s="44">
        <v>0.97529999999999994</v>
      </c>
      <c r="H31" s="42" t="s">
        <v>57</v>
      </c>
      <c r="I31" s="42"/>
      <c r="J31" s="42"/>
      <c r="K31" s="45">
        <v>1066</v>
      </c>
      <c r="L31" s="46">
        <v>-0.29075182970000002</v>
      </c>
    </row>
    <row r="32" spans="1:12" x14ac:dyDescent="0.25">
      <c r="A32" s="48">
        <v>20003015300015</v>
      </c>
      <c r="B32" s="42" t="s">
        <v>2018</v>
      </c>
      <c r="C32" s="43" t="s">
        <v>2019</v>
      </c>
      <c r="D32" s="43" t="s">
        <v>2019</v>
      </c>
      <c r="E32" s="42">
        <v>2068</v>
      </c>
      <c r="F32" s="42">
        <v>2068</v>
      </c>
      <c r="G32" s="44">
        <v>1</v>
      </c>
      <c r="H32" s="42" t="s">
        <v>50</v>
      </c>
      <c r="I32" s="42" t="s">
        <v>1977</v>
      </c>
      <c r="J32" s="42"/>
      <c r="K32" s="45">
        <v>788</v>
      </c>
      <c r="L32" s="46">
        <v>-0.61895551260000004</v>
      </c>
    </row>
    <row r="33" spans="1:12" x14ac:dyDescent="0.25">
      <c r="A33" s="48">
        <v>20003030200018</v>
      </c>
      <c r="B33" s="42" t="s">
        <v>2018</v>
      </c>
      <c r="C33" s="43" t="s">
        <v>2019</v>
      </c>
      <c r="D33" s="43" t="s">
        <v>2020</v>
      </c>
      <c r="E33" s="42">
        <v>1290</v>
      </c>
      <c r="F33" s="42">
        <v>1289</v>
      </c>
      <c r="G33" s="44">
        <v>0.99919999999999998</v>
      </c>
      <c r="H33" s="42" t="s">
        <v>71</v>
      </c>
      <c r="I33" s="42" t="s">
        <v>1977</v>
      </c>
      <c r="J33" s="42"/>
      <c r="K33" s="45">
        <v>881</v>
      </c>
      <c r="L33" s="46">
        <v>-0.31652443749999998</v>
      </c>
    </row>
    <row r="34" spans="1:12" x14ac:dyDescent="0.25">
      <c r="A34" s="48">
        <v>20003041900010</v>
      </c>
      <c r="B34" s="42" t="s">
        <v>2018</v>
      </c>
      <c r="C34" s="43" t="s">
        <v>2019</v>
      </c>
      <c r="D34" s="43" t="s">
        <v>2019</v>
      </c>
      <c r="E34" s="42">
        <v>2327</v>
      </c>
      <c r="F34" s="42">
        <v>2320</v>
      </c>
      <c r="G34" s="44">
        <v>0.997</v>
      </c>
      <c r="H34" s="42" t="s">
        <v>57</v>
      </c>
      <c r="I34" s="42" t="s">
        <v>1977</v>
      </c>
      <c r="J34" s="42"/>
      <c r="K34" s="45">
        <v>1460</v>
      </c>
      <c r="L34" s="46">
        <v>-0.37068965520000002</v>
      </c>
    </row>
    <row r="35" spans="1:12" x14ac:dyDescent="0.25">
      <c r="A35" s="48">
        <v>20003097100010</v>
      </c>
      <c r="B35" s="42" t="s">
        <v>2018</v>
      </c>
      <c r="C35" s="43" t="s">
        <v>2019</v>
      </c>
      <c r="D35" s="43" t="s">
        <v>2019</v>
      </c>
      <c r="E35" s="42">
        <v>914</v>
      </c>
      <c r="F35" s="42">
        <v>912</v>
      </c>
      <c r="G35" s="44">
        <v>0.99780000000000002</v>
      </c>
      <c r="H35" s="42" t="s">
        <v>50</v>
      </c>
      <c r="I35" s="42"/>
      <c r="J35" s="42"/>
      <c r="K35" s="45">
        <v>289</v>
      </c>
      <c r="L35" s="46">
        <v>-0.68311403510000002</v>
      </c>
    </row>
    <row r="36" spans="1:12" x14ac:dyDescent="0.25">
      <c r="A36" s="48">
        <v>20003106000011</v>
      </c>
      <c r="B36" s="42" t="s">
        <v>2018</v>
      </c>
      <c r="C36" s="43" t="s">
        <v>2019</v>
      </c>
      <c r="D36" s="43" t="s">
        <v>2019</v>
      </c>
      <c r="E36" s="42">
        <v>1514</v>
      </c>
      <c r="F36" s="42">
        <v>83</v>
      </c>
      <c r="G36" s="44">
        <v>5.4800000000000001E-2</v>
      </c>
      <c r="H36" s="42" t="s">
        <v>57</v>
      </c>
      <c r="I36" s="42" t="s">
        <v>1977</v>
      </c>
      <c r="J36" s="42"/>
      <c r="K36" s="45">
        <v>326</v>
      </c>
      <c r="L36" s="46">
        <v>2.9277108433999999</v>
      </c>
    </row>
    <row r="37" spans="1:12" x14ac:dyDescent="0.25">
      <c r="A37" s="48">
        <v>20003308200013</v>
      </c>
      <c r="B37" s="42" t="s">
        <v>2018</v>
      </c>
      <c r="C37" s="43" t="s">
        <v>2019</v>
      </c>
      <c r="D37" s="43" t="s">
        <v>2020</v>
      </c>
      <c r="E37" s="42">
        <v>5363</v>
      </c>
      <c r="F37" s="42">
        <v>5343</v>
      </c>
      <c r="G37" s="44">
        <v>0.99629999999999996</v>
      </c>
      <c r="H37" s="42" t="s">
        <v>38</v>
      </c>
      <c r="I37" s="42" t="s">
        <v>1977</v>
      </c>
      <c r="J37" s="42"/>
      <c r="K37" s="45">
        <v>2974</v>
      </c>
      <c r="L37" s="46">
        <v>-0.44338386670000002</v>
      </c>
    </row>
    <row r="38" spans="1:12" x14ac:dyDescent="0.25">
      <c r="A38" s="48">
        <v>20003452800014</v>
      </c>
      <c r="B38" s="42" t="s">
        <v>2018</v>
      </c>
      <c r="C38" s="43" t="s">
        <v>2019</v>
      </c>
      <c r="D38" s="43" t="s">
        <v>2019</v>
      </c>
      <c r="E38" s="42">
        <v>6823</v>
      </c>
      <c r="F38" s="42">
        <v>4804</v>
      </c>
      <c r="G38" s="44">
        <v>0.70409999999999995</v>
      </c>
      <c r="H38" s="42" t="s">
        <v>2011</v>
      </c>
      <c r="I38" s="42" t="s">
        <v>1977</v>
      </c>
      <c r="J38" s="42"/>
      <c r="K38" s="45">
        <v>2265</v>
      </c>
      <c r="L38" s="46">
        <v>-0.52851790170000001</v>
      </c>
    </row>
    <row r="39" spans="1:12" x14ac:dyDescent="0.25">
      <c r="A39" s="48">
        <v>20003465000016</v>
      </c>
      <c r="B39" s="42" t="s">
        <v>2018</v>
      </c>
      <c r="C39" s="43" t="s">
        <v>2019</v>
      </c>
      <c r="D39" s="43" t="s">
        <v>2019</v>
      </c>
      <c r="E39" s="42">
        <v>12273</v>
      </c>
      <c r="F39" s="42">
        <v>12272</v>
      </c>
      <c r="G39" s="44">
        <v>0.99990000000000001</v>
      </c>
      <c r="H39" s="42" t="s">
        <v>50</v>
      </c>
      <c r="I39" s="42" t="s">
        <v>1977</v>
      </c>
      <c r="J39" s="42" t="s">
        <v>9</v>
      </c>
      <c r="K39" s="45">
        <v>5542</v>
      </c>
      <c r="L39" s="46">
        <v>-0.54840286829999996</v>
      </c>
    </row>
    <row r="40" spans="1:12" x14ac:dyDescent="0.25">
      <c r="A40" s="48">
        <v>20003476700018</v>
      </c>
      <c r="B40" s="42" t="s">
        <v>2018</v>
      </c>
      <c r="C40" s="43" t="s">
        <v>2019</v>
      </c>
      <c r="D40" s="43" t="s">
        <v>2020</v>
      </c>
      <c r="E40" s="42">
        <v>1800</v>
      </c>
      <c r="F40" s="42">
        <v>2</v>
      </c>
      <c r="G40" s="44">
        <v>1.1000000000000001E-3</v>
      </c>
      <c r="H40" s="42" t="s">
        <v>38</v>
      </c>
      <c r="I40" s="42" t="s">
        <v>1977</v>
      </c>
      <c r="J40" s="42"/>
      <c r="K40" s="45">
        <v>1148</v>
      </c>
      <c r="L40" s="46">
        <v>573</v>
      </c>
    </row>
    <row r="41" spans="1:12" x14ac:dyDescent="0.25">
      <c r="A41" s="48">
        <v>20003493200018</v>
      </c>
      <c r="B41" s="42" t="s">
        <v>2018</v>
      </c>
      <c r="C41" s="43" t="s">
        <v>2019</v>
      </c>
      <c r="D41" s="43" t="s">
        <v>2020</v>
      </c>
      <c r="E41" s="42">
        <v>4781</v>
      </c>
      <c r="F41" s="42">
        <v>4301</v>
      </c>
      <c r="G41" s="44">
        <v>0.89959999999999996</v>
      </c>
      <c r="H41" s="42" t="s">
        <v>57</v>
      </c>
      <c r="I41" s="42" t="s">
        <v>1977</v>
      </c>
      <c r="J41" s="42"/>
      <c r="K41" s="45">
        <v>2862</v>
      </c>
      <c r="L41" s="46">
        <v>-0.33457335500000002</v>
      </c>
    </row>
    <row r="42" spans="1:12" x14ac:dyDescent="0.25">
      <c r="A42" s="48">
        <v>20003523600013</v>
      </c>
      <c r="B42" s="42" t="s">
        <v>2018</v>
      </c>
      <c r="C42" s="43" t="s">
        <v>2019</v>
      </c>
      <c r="D42" s="43" t="s">
        <v>2020</v>
      </c>
      <c r="E42" s="42">
        <v>1901</v>
      </c>
      <c r="F42" s="42">
        <v>511</v>
      </c>
      <c r="G42" s="44">
        <v>0.26879999999999998</v>
      </c>
      <c r="H42" s="42" t="s">
        <v>50</v>
      </c>
      <c r="I42" s="42" t="s">
        <v>1977</v>
      </c>
      <c r="J42" s="42"/>
      <c r="K42" s="45">
        <v>1059</v>
      </c>
      <c r="L42" s="46">
        <v>1.0724070450000001</v>
      </c>
    </row>
    <row r="43" spans="1:12" x14ac:dyDescent="0.25">
      <c r="A43" s="48">
        <v>20003754700011</v>
      </c>
      <c r="B43" s="42" t="s">
        <v>2018</v>
      </c>
      <c r="C43" s="43" t="s">
        <v>2019</v>
      </c>
      <c r="D43" s="43" t="s">
        <v>2019</v>
      </c>
      <c r="E43" s="42">
        <v>2427</v>
      </c>
      <c r="F43" s="42">
        <v>474</v>
      </c>
      <c r="G43" s="44">
        <v>0.1953</v>
      </c>
      <c r="H43" s="42" t="s">
        <v>50</v>
      </c>
      <c r="I43" s="42"/>
      <c r="J43" s="42"/>
      <c r="K43" s="45">
        <v>806</v>
      </c>
      <c r="L43" s="46">
        <v>0.70042194089999998</v>
      </c>
    </row>
    <row r="44" spans="1:12" x14ac:dyDescent="0.25">
      <c r="A44" s="48">
        <v>20003978200012</v>
      </c>
      <c r="B44" s="42" t="s">
        <v>2018</v>
      </c>
      <c r="C44" s="43" t="s">
        <v>2019</v>
      </c>
      <c r="D44" s="43" t="s">
        <v>2019</v>
      </c>
      <c r="E44" s="42">
        <v>4823</v>
      </c>
      <c r="F44" s="42">
        <v>4208</v>
      </c>
      <c r="G44" s="44">
        <v>0.87250000000000005</v>
      </c>
      <c r="H44" s="42" t="s">
        <v>2011</v>
      </c>
      <c r="I44" s="42" t="s">
        <v>1977</v>
      </c>
      <c r="J44" s="42" t="s">
        <v>9</v>
      </c>
      <c r="K44" s="45">
        <v>3505</v>
      </c>
      <c r="L44" s="46">
        <v>-0.16706273760000001</v>
      </c>
    </row>
    <row r="45" spans="1:12" x14ac:dyDescent="0.25">
      <c r="A45" s="48">
        <v>20004030100018</v>
      </c>
      <c r="B45" s="42" t="s">
        <v>2018</v>
      </c>
      <c r="C45" s="43" t="s">
        <v>2019</v>
      </c>
      <c r="D45" s="43" t="s">
        <v>2019</v>
      </c>
      <c r="E45" s="42">
        <v>1319</v>
      </c>
      <c r="F45" s="42">
        <v>1247</v>
      </c>
      <c r="G45" s="44">
        <v>0.94540000000000002</v>
      </c>
      <c r="H45" s="42" t="s">
        <v>65</v>
      </c>
      <c r="I45" s="42" t="s">
        <v>1977</v>
      </c>
      <c r="J45" s="42"/>
      <c r="K45" s="45">
        <v>902</v>
      </c>
      <c r="L45" s="46">
        <v>-0.27666399359999999</v>
      </c>
    </row>
    <row r="46" spans="1:12" x14ac:dyDescent="0.25">
      <c r="A46" s="48">
        <v>20004069900015</v>
      </c>
      <c r="B46" s="42" t="s">
        <v>2018</v>
      </c>
      <c r="C46" s="43" t="s">
        <v>2019</v>
      </c>
      <c r="D46" s="43" t="s">
        <v>2020</v>
      </c>
      <c r="E46" s="42">
        <v>6445</v>
      </c>
      <c r="F46" s="42">
        <v>0</v>
      </c>
      <c r="G46" s="44">
        <v>0</v>
      </c>
      <c r="H46" s="42" t="s">
        <v>2011</v>
      </c>
      <c r="I46" s="42" t="s">
        <v>1977</v>
      </c>
      <c r="J46" s="42"/>
      <c r="K46" s="45">
        <v>2260</v>
      </c>
      <c r="L46" s="46">
        <v>2259</v>
      </c>
    </row>
    <row r="47" spans="1:12" x14ac:dyDescent="0.25">
      <c r="A47" s="48">
        <v>20004216600013</v>
      </c>
      <c r="B47" s="42" t="s">
        <v>2018</v>
      </c>
      <c r="C47" s="43" t="s">
        <v>2019</v>
      </c>
      <c r="D47" s="43" t="s">
        <v>2020</v>
      </c>
      <c r="E47" s="42">
        <v>24221</v>
      </c>
      <c r="F47" s="42">
        <v>15097</v>
      </c>
      <c r="G47" s="44">
        <v>0.62329999999999997</v>
      </c>
      <c r="H47" s="42" t="s">
        <v>2011</v>
      </c>
      <c r="I47" s="42" t="s">
        <v>1977</v>
      </c>
      <c r="J47" s="42" t="s">
        <v>9</v>
      </c>
      <c r="K47" s="45">
        <v>18523</v>
      </c>
      <c r="L47" s="46">
        <v>0.22693250309999999</v>
      </c>
    </row>
    <row r="48" spans="1:12" x14ac:dyDescent="0.25">
      <c r="A48" s="48">
        <v>20004497200012</v>
      </c>
      <c r="B48" s="42" t="s">
        <v>2018</v>
      </c>
      <c r="C48" s="43" t="s">
        <v>2019</v>
      </c>
      <c r="D48" s="43" t="s">
        <v>2019</v>
      </c>
      <c r="E48" s="42">
        <v>3967</v>
      </c>
      <c r="F48" s="42">
        <v>3656</v>
      </c>
      <c r="G48" s="44">
        <v>0.92159999999999997</v>
      </c>
      <c r="H48" s="42" t="s">
        <v>71</v>
      </c>
      <c r="I48" s="42" t="s">
        <v>1977</v>
      </c>
      <c r="J48" s="42"/>
      <c r="K48" s="45">
        <v>1541</v>
      </c>
      <c r="L48" s="46">
        <v>-0.57850109409999995</v>
      </c>
    </row>
    <row r="49" spans="1:12" x14ac:dyDescent="0.25">
      <c r="A49" s="48">
        <v>20004698500012</v>
      </c>
      <c r="B49" s="42" t="s">
        <v>2018</v>
      </c>
      <c r="C49" s="43" t="s">
        <v>2019</v>
      </c>
      <c r="D49" s="43" t="s">
        <v>2020</v>
      </c>
      <c r="E49" s="42">
        <v>22736</v>
      </c>
      <c r="F49" s="42">
        <v>868</v>
      </c>
      <c r="G49" s="44">
        <v>3.8199999999999998E-2</v>
      </c>
      <c r="H49" s="42" t="s">
        <v>50</v>
      </c>
      <c r="I49" s="42" t="s">
        <v>1977</v>
      </c>
      <c r="J49" s="42" t="s">
        <v>9</v>
      </c>
      <c r="K49" s="45">
        <v>8374</v>
      </c>
      <c r="L49" s="46">
        <v>8.6474654377999993</v>
      </c>
    </row>
    <row r="50" spans="1:12" x14ac:dyDescent="0.25">
      <c r="A50" s="48">
        <v>20004781900012</v>
      </c>
      <c r="B50" s="42" t="s">
        <v>2018</v>
      </c>
      <c r="C50" s="43" t="s">
        <v>2019</v>
      </c>
      <c r="D50" s="43" t="s">
        <v>2019</v>
      </c>
      <c r="E50" s="42">
        <v>4113</v>
      </c>
      <c r="F50" s="42">
        <v>4076</v>
      </c>
      <c r="G50" s="44">
        <v>0.99099999999999999</v>
      </c>
      <c r="H50" s="42" t="s">
        <v>38</v>
      </c>
      <c r="I50" s="42" t="s">
        <v>1977</v>
      </c>
      <c r="J50" s="42"/>
      <c r="K50" s="45">
        <v>2151</v>
      </c>
      <c r="L50" s="46">
        <v>-0.47227674190000002</v>
      </c>
    </row>
    <row r="51" spans="1:12" x14ac:dyDescent="0.25">
      <c r="A51" s="48">
        <v>20004782700015</v>
      </c>
      <c r="B51" s="42" t="s">
        <v>2018</v>
      </c>
      <c r="C51" s="43" t="s">
        <v>2019</v>
      </c>
      <c r="D51" s="43" t="s">
        <v>2020</v>
      </c>
      <c r="E51" s="42">
        <v>6816</v>
      </c>
      <c r="F51" s="42">
        <v>3</v>
      </c>
      <c r="G51" s="44">
        <v>4.0000000000000002E-4</v>
      </c>
      <c r="H51" s="42" t="s">
        <v>2011</v>
      </c>
      <c r="I51" s="42" t="s">
        <v>1977</v>
      </c>
      <c r="J51" s="42" t="s">
        <v>9</v>
      </c>
      <c r="K51" s="45">
        <v>3192</v>
      </c>
      <c r="L51" s="46">
        <v>1063</v>
      </c>
    </row>
    <row r="52" spans="1:12" x14ac:dyDescent="0.25">
      <c r="A52" s="48">
        <v>20004783500018</v>
      </c>
      <c r="B52" s="42" t="s">
        <v>2018</v>
      </c>
      <c r="C52" s="43" t="s">
        <v>2019</v>
      </c>
      <c r="D52" s="43" t="s">
        <v>2020</v>
      </c>
      <c r="E52" s="42">
        <v>13806</v>
      </c>
      <c r="F52" s="42">
        <v>0</v>
      </c>
      <c r="G52" s="44">
        <v>0</v>
      </c>
      <c r="H52" s="42" t="s">
        <v>2011</v>
      </c>
      <c r="I52" s="42" t="s">
        <v>1977</v>
      </c>
      <c r="J52" s="42" t="s">
        <v>9</v>
      </c>
      <c r="K52" s="45">
        <v>7315</v>
      </c>
      <c r="L52" s="46">
        <v>7314</v>
      </c>
    </row>
    <row r="53" spans="1:12" x14ac:dyDescent="0.25">
      <c r="A53" s="48">
        <v>20004866800012</v>
      </c>
      <c r="B53" s="42" t="s">
        <v>2018</v>
      </c>
      <c r="C53" s="43" t="s">
        <v>2019</v>
      </c>
      <c r="D53" s="43" t="s">
        <v>2019</v>
      </c>
      <c r="E53" s="42">
        <v>3114</v>
      </c>
      <c r="F53" s="42">
        <v>1214</v>
      </c>
      <c r="G53" s="44">
        <v>0.38990000000000002</v>
      </c>
      <c r="H53" s="42" t="s">
        <v>38</v>
      </c>
      <c r="I53" s="42" t="s">
        <v>1977</v>
      </c>
      <c r="J53" s="42"/>
      <c r="K53" s="45">
        <v>2540</v>
      </c>
      <c r="L53" s="46">
        <v>1.0922570015999999</v>
      </c>
    </row>
    <row r="54" spans="1:12" x14ac:dyDescent="0.25">
      <c r="A54" s="48">
        <v>20005029200016</v>
      </c>
      <c r="B54" s="42" t="s">
        <v>2018</v>
      </c>
      <c r="C54" s="43" t="s">
        <v>2019</v>
      </c>
      <c r="D54" s="43" t="s">
        <v>2019</v>
      </c>
      <c r="E54" s="42">
        <v>16543</v>
      </c>
      <c r="F54" s="42">
        <v>16542</v>
      </c>
      <c r="G54" s="44">
        <v>0.99990000000000001</v>
      </c>
      <c r="H54" s="42" t="s">
        <v>50</v>
      </c>
      <c r="I54" s="42" t="s">
        <v>1977</v>
      </c>
      <c r="J54" s="42" t="s">
        <v>9</v>
      </c>
      <c r="K54" s="45">
        <v>7982</v>
      </c>
      <c r="L54" s="46">
        <v>-0.51747068070000002</v>
      </c>
    </row>
    <row r="55" spans="1:12" x14ac:dyDescent="0.25">
      <c r="A55" s="48">
        <v>20005038300013</v>
      </c>
      <c r="B55" s="42" t="s">
        <v>2018</v>
      </c>
      <c r="C55" s="43" t="s">
        <v>2019</v>
      </c>
      <c r="D55" s="43" t="s">
        <v>2019</v>
      </c>
      <c r="E55" s="42">
        <v>1334</v>
      </c>
      <c r="F55" s="42">
        <v>1316</v>
      </c>
      <c r="G55" s="44">
        <v>0.98650000000000004</v>
      </c>
      <c r="H55" s="42" t="s">
        <v>65</v>
      </c>
      <c r="I55" s="42"/>
      <c r="J55" s="42"/>
      <c r="K55" s="45">
        <v>786</v>
      </c>
      <c r="L55" s="46">
        <v>-0.40273556230000002</v>
      </c>
    </row>
    <row r="56" spans="1:12" x14ac:dyDescent="0.25">
      <c r="A56" s="48">
        <v>20005274400014</v>
      </c>
      <c r="B56" s="42" t="s">
        <v>2018</v>
      </c>
      <c r="C56" s="43" t="s">
        <v>2019</v>
      </c>
      <c r="D56" s="43" t="s">
        <v>2019</v>
      </c>
      <c r="E56" s="42">
        <v>2155</v>
      </c>
      <c r="F56" s="42">
        <v>2115</v>
      </c>
      <c r="G56" s="44">
        <v>0.98140000000000005</v>
      </c>
      <c r="H56" s="42" t="s">
        <v>57</v>
      </c>
      <c r="I56" s="42"/>
      <c r="J56" s="42"/>
      <c r="K56" s="45">
        <v>1295</v>
      </c>
      <c r="L56" s="46">
        <v>-0.38770685580000003</v>
      </c>
    </row>
    <row r="57" spans="1:12" x14ac:dyDescent="0.25">
      <c r="A57" s="48">
        <v>20005293400011</v>
      </c>
      <c r="B57" s="42" t="s">
        <v>2018</v>
      </c>
      <c r="C57" s="43" t="s">
        <v>2019</v>
      </c>
      <c r="D57" s="43" t="s">
        <v>2019</v>
      </c>
      <c r="E57" s="42">
        <v>2538</v>
      </c>
      <c r="F57" s="42">
        <v>2538</v>
      </c>
      <c r="G57" s="44">
        <v>1</v>
      </c>
      <c r="H57" s="42" t="s">
        <v>71</v>
      </c>
      <c r="I57" s="42"/>
      <c r="J57" s="42"/>
      <c r="K57" s="45">
        <v>1280</v>
      </c>
      <c r="L57" s="46">
        <v>-0.4956658786</v>
      </c>
    </row>
    <row r="58" spans="1:12" x14ac:dyDescent="0.25">
      <c r="A58" s="48">
        <v>20005309800014</v>
      </c>
      <c r="B58" s="42" t="s">
        <v>2018</v>
      </c>
      <c r="C58" s="43" t="s">
        <v>2019</v>
      </c>
      <c r="D58" s="43" t="s">
        <v>2019</v>
      </c>
      <c r="E58" s="42">
        <v>7830</v>
      </c>
      <c r="F58" s="42">
        <v>7829</v>
      </c>
      <c r="G58" s="44">
        <v>0.99990000000000001</v>
      </c>
      <c r="H58" s="42" t="s">
        <v>50</v>
      </c>
      <c r="I58" s="42" t="s">
        <v>1977</v>
      </c>
      <c r="J58" s="42" t="s">
        <v>9</v>
      </c>
      <c r="K58" s="45">
        <v>4124</v>
      </c>
      <c r="L58" s="46">
        <v>-0.473240516</v>
      </c>
    </row>
    <row r="59" spans="1:12" x14ac:dyDescent="0.25">
      <c r="A59" s="48">
        <v>20005514300016</v>
      </c>
      <c r="B59" s="42" t="s">
        <v>2018</v>
      </c>
      <c r="C59" s="43" t="s">
        <v>2019</v>
      </c>
      <c r="D59" s="43" t="s">
        <v>2019</v>
      </c>
      <c r="E59" s="42">
        <v>1198</v>
      </c>
      <c r="F59" s="42">
        <v>1174</v>
      </c>
      <c r="G59" s="44">
        <v>0.98</v>
      </c>
      <c r="H59" s="42" t="s">
        <v>71</v>
      </c>
      <c r="I59" s="42"/>
      <c r="J59" s="42"/>
      <c r="K59" s="45">
        <v>742</v>
      </c>
      <c r="L59" s="46">
        <v>-0.36797274279999997</v>
      </c>
    </row>
    <row r="60" spans="1:12" x14ac:dyDescent="0.25">
      <c r="A60" s="48">
        <v>20005535800010</v>
      </c>
      <c r="B60" s="42" t="s">
        <v>2018</v>
      </c>
      <c r="C60" s="43" t="s">
        <v>2019</v>
      </c>
      <c r="D60" s="43" t="s">
        <v>2019</v>
      </c>
      <c r="E60" s="42">
        <v>21735</v>
      </c>
      <c r="F60" s="42">
        <v>21732</v>
      </c>
      <c r="G60" s="44">
        <v>0.99990000000000001</v>
      </c>
      <c r="H60" s="42" t="s">
        <v>50</v>
      </c>
      <c r="I60" s="42" t="s">
        <v>1977</v>
      </c>
      <c r="J60" s="42" t="s">
        <v>9</v>
      </c>
      <c r="K60" s="45">
        <v>11367</v>
      </c>
      <c r="L60" s="46">
        <v>-0.47694643840000001</v>
      </c>
    </row>
    <row r="61" spans="1:12" x14ac:dyDescent="0.25">
      <c r="A61" s="48">
        <v>20005564800014</v>
      </c>
      <c r="B61" s="42" t="s">
        <v>2018</v>
      </c>
      <c r="C61" s="43" t="s">
        <v>2019</v>
      </c>
      <c r="D61" s="43" t="s">
        <v>2020</v>
      </c>
      <c r="E61" s="42">
        <v>3593</v>
      </c>
      <c r="F61" s="42">
        <v>580</v>
      </c>
      <c r="G61" s="44">
        <v>0.16139999999999999</v>
      </c>
      <c r="H61" s="42" t="s">
        <v>50</v>
      </c>
      <c r="I61" s="42" t="s">
        <v>1977</v>
      </c>
      <c r="J61" s="42"/>
      <c r="K61" s="45">
        <v>2035</v>
      </c>
      <c r="L61" s="46">
        <v>2.5086206896999999</v>
      </c>
    </row>
    <row r="62" spans="1:12" x14ac:dyDescent="0.25">
      <c r="A62" s="48">
        <v>20006345100013</v>
      </c>
      <c r="B62" s="42" t="s">
        <v>2018</v>
      </c>
      <c r="C62" s="43" t="s">
        <v>2019</v>
      </c>
      <c r="D62" s="43" t="s">
        <v>2020</v>
      </c>
      <c r="E62" s="42">
        <v>6283</v>
      </c>
      <c r="F62" s="42">
        <v>0</v>
      </c>
      <c r="G62" s="44">
        <v>0</v>
      </c>
      <c r="H62" s="42" t="s">
        <v>38</v>
      </c>
      <c r="I62" s="42" t="s">
        <v>1977</v>
      </c>
      <c r="J62" s="42"/>
      <c r="K62" s="45">
        <v>3574</v>
      </c>
      <c r="L62" s="46">
        <v>3573</v>
      </c>
    </row>
    <row r="63" spans="1:12" x14ac:dyDescent="0.25">
      <c r="A63" s="48">
        <v>20006347700018</v>
      </c>
      <c r="B63" s="42" t="s">
        <v>2018</v>
      </c>
      <c r="C63" s="43" t="s">
        <v>2019</v>
      </c>
      <c r="D63" s="43" t="s">
        <v>2019</v>
      </c>
      <c r="E63" s="42">
        <v>17007</v>
      </c>
      <c r="F63" s="42">
        <v>121</v>
      </c>
      <c r="G63" s="44">
        <v>7.1000000000000004E-3</v>
      </c>
      <c r="H63" s="42" t="s">
        <v>50</v>
      </c>
      <c r="I63" s="42" t="s">
        <v>1977</v>
      </c>
      <c r="J63" s="42" t="s">
        <v>9</v>
      </c>
      <c r="K63" s="45">
        <v>10474</v>
      </c>
      <c r="L63" s="46">
        <v>85.561983471100007</v>
      </c>
    </row>
    <row r="64" spans="1:12" x14ac:dyDescent="0.25">
      <c r="A64" s="48">
        <v>20006353500013</v>
      </c>
      <c r="B64" s="42" t="s">
        <v>2018</v>
      </c>
      <c r="C64" s="43" t="s">
        <v>2019</v>
      </c>
      <c r="D64" s="43" t="s">
        <v>2019</v>
      </c>
      <c r="E64" s="42">
        <v>6411</v>
      </c>
      <c r="F64" s="42">
        <v>5682</v>
      </c>
      <c r="G64" s="44">
        <v>0.88629999999999998</v>
      </c>
      <c r="H64" s="42" t="s">
        <v>2011</v>
      </c>
      <c r="I64" s="42"/>
      <c r="J64" s="42" t="s">
        <v>9</v>
      </c>
      <c r="K64" s="45">
        <v>2794</v>
      </c>
      <c r="L64" s="46">
        <v>-0.50827173530000003</v>
      </c>
    </row>
    <row r="65" spans="1:12" x14ac:dyDescent="0.25">
      <c r="A65" s="48">
        <v>20007304700017</v>
      </c>
      <c r="B65" s="42" t="s">
        <v>2018</v>
      </c>
      <c r="C65" s="43" t="s">
        <v>2019</v>
      </c>
      <c r="D65" s="43" t="s">
        <v>2020</v>
      </c>
      <c r="E65" s="42">
        <v>3431</v>
      </c>
      <c r="F65" s="42">
        <v>0</v>
      </c>
      <c r="G65" s="44">
        <v>0</v>
      </c>
      <c r="H65" s="42" t="s">
        <v>2011</v>
      </c>
      <c r="I65" s="42"/>
      <c r="J65" s="42"/>
      <c r="K65" s="45">
        <v>1285</v>
      </c>
      <c r="L65" s="46">
        <v>1284</v>
      </c>
    </row>
    <row r="66" spans="1:12" x14ac:dyDescent="0.25">
      <c r="A66" s="48">
        <v>20007630500016</v>
      </c>
      <c r="B66" s="42" t="s">
        <v>2018</v>
      </c>
      <c r="C66" s="43" t="s">
        <v>2019</v>
      </c>
      <c r="D66" s="43" t="s">
        <v>2020</v>
      </c>
      <c r="E66" s="42">
        <v>2247</v>
      </c>
      <c r="F66" s="42">
        <v>604</v>
      </c>
      <c r="G66" s="44">
        <v>0.26879999999999998</v>
      </c>
      <c r="H66" s="42" t="s">
        <v>57</v>
      </c>
      <c r="I66" s="42"/>
      <c r="J66" s="42"/>
      <c r="K66" s="45">
        <v>883</v>
      </c>
      <c r="L66" s="46">
        <v>0.46192052979999998</v>
      </c>
    </row>
    <row r="67" spans="1:12" x14ac:dyDescent="0.25">
      <c r="A67" s="48">
        <v>20007663600014</v>
      </c>
      <c r="B67" s="42" t="s">
        <v>2018</v>
      </c>
      <c r="C67" s="43" t="s">
        <v>2019</v>
      </c>
      <c r="D67" s="43" t="s">
        <v>2020</v>
      </c>
      <c r="E67" s="42">
        <v>805</v>
      </c>
      <c r="F67" s="42">
        <v>1</v>
      </c>
      <c r="G67" s="44">
        <v>1.1999999999999999E-3</v>
      </c>
      <c r="H67" s="42" t="s">
        <v>38</v>
      </c>
      <c r="I67" s="42"/>
      <c r="J67" s="42"/>
      <c r="K67" s="45">
        <v>351</v>
      </c>
      <c r="L67" s="46">
        <v>350</v>
      </c>
    </row>
    <row r="68" spans="1:12" x14ac:dyDescent="0.25">
      <c r="A68" s="48">
        <v>20007678400012</v>
      </c>
      <c r="B68" s="42" t="s">
        <v>2018</v>
      </c>
      <c r="C68" s="43" t="s">
        <v>2019</v>
      </c>
      <c r="D68" s="43" t="s">
        <v>2019</v>
      </c>
      <c r="E68" s="42">
        <v>1283</v>
      </c>
      <c r="F68" s="42">
        <v>1275</v>
      </c>
      <c r="G68" s="44">
        <v>0.99380000000000002</v>
      </c>
      <c r="H68" s="42" t="s">
        <v>57</v>
      </c>
      <c r="I68" s="42"/>
      <c r="J68" s="42"/>
      <c r="K68" s="45">
        <v>343</v>
      </c>
      <c r="L68" s="46">
        <v>-0.7309803922</v>
      </c>
    </row>
    <row r="69" spans="1:12" x14ac:dyDescent="0.25">
      <c r="A69" s="48">
        <v>20007689100015</v>
      </c>
      <c r="B69" s="42" t="s">
        <v>2018</v>
      </c>
      <c r="C69" s="43" t="s">
        <v>2019</v>
      </c>
      <c r="D69" s="43" t="s">
        <v>2020</v>
      </c>
      <c r="E69" s="42">
        <v>2089</v>
      </c>
      <c r="F69" s="42">
        <v>1891</v>
      </c>
      <c r="G69" s="44">
        <v>0.9052</v>
      </c>
      <c r="H69" s="42" t="s">
        <v>71</v>
      </c>
      <c r="I69" s="42"/>
      <c r="J69" s="42"/>
      <c r="K69" s="45">
        <v>1133</v>
      </c>
      <c r="L69" s="46">
        <v>-0.40084611320000002</v>
      </c>
    </row>
    <row r="70" spans="1:12" x14ac:dyDescent="0.25">
      <c r="A70" s="48">
        <v>20008210500012</v>
      </c>
      <c r="B70" s="42" t="s">
        <v>2018</v>
      </c>
      <c r="C70" s="43" t="s">
        <v>2019</v>
      </c>
      <c r="D70" s="43" t="s">
        <v>2020</v>
      </c>
      <c r="E70" s="42">
        <v>7658</v>
      </c>
      <c r="F70" s="42">
        <v>420</v>
      </c>
      <c r="G70" s="44">
        <v>5.4800000000000001E-2</v>
      </c>
      <c r="H70" s="42" t="s">
        <v>2011</v>
      </c>
      <c r="I70" s="42"/>
      <c r="J70" s="42"/>
      <c r="K70" s="45">
        <v>3550</v>
      </c>
      <c r="L70" s="46">
        <v>7.4523809524000004</v>
      </c>
    </row>
    <row r="71" spans="1:12" x14ac:dyDescent="0.25">
      <c r="A71" s="48">
        <v>20008480400018</v>
      </c>
      <c r="B71" s="42" t="s">
        <v>2018</v>
      </c>
      <c r="C71" s="43" t="s">
        <v>2019</v>
      </c>
      <c r="D71" s="43" t="s">
        <v>2019</v>
      </c>
      <c r="E71" s="42">
        <v>2533</v>
      </c>
      <c r="F71" s="42">
        <v>2530</v>
      </c>
      <c r="G71" s="44">
        <v>0.99880000000000002</v>
      </c>
      <c r="H71" s="42" t="s">
        <v>65</v>
      </c>
      <c r="I71" s="42"/>
      <c r="J71" s="42"/>
      <c r="K71" s="45">
        <v>1026</v>
      </c>
      <c r="L71" s="46">
        <v>-0.59446640319999999</v>
      </c>
    </row>
    <row r="72" spans="1:12" x14ac:dyDescent="0.25">
      <c r="A72" s="48">
        <v>22985001100011</v>
      </c>
      <c r="B72" s="42" t="s">
        <v>2018</v>
      </c>
      <c r="C72" s="43" t="s">
        <v>2019</v>
      </c>
      <c r="D72" s="43" t="s">
        <v>2019</v>
      </c>
      <c r="E72" s="42">
        <v>4526</v>
      </c>
      <c r="F72" s="42">
        <v>4433</v>
      </c>
      <c r="G72" s="44">
        <v>0.97950000000000004</v>
      </c>
      <c r="H72" s="42" t="s">
        <v>57</v>
      </c>
      <c r="I72" s="42" t="s">
        <v>1977</v>
      </c>
      <c r="J72" s="42"/>
      <c r="K72" s="45">
        <v>641</v>
      </c>
      <c r="L72" s="46">
        <v>-0.85540266190000003</v>
      </c>
    </row>
    <row r="73" spans="1:12" x14ac:dyDescent="0.25">
      <c r="A73" s="48">
        <v>26010003700019</v>
      </c>
      <c r="B73" s="42" t="s">
        <v>2018</v>
      </c>
      <c r="C73" s="43" t="s">
        <v>2019</v>
      </c>
      <c r="D73" s="43" t="s">
        <v>2019</v>
      </c>
      <c r="E73" s="42">
        <v>2410</v>
      </c>
      <c r="F73" s="42">
        <v>2338</v>
      </c>
      <c r="G73" s="44">
        <v>0.97009999999999996</v>
      </c>
      <c r="H73" s="42" t="s">
        <v>38</v>
      </c>
      <c r="I73" s="42" t="s">
        <v>1977</v>
      </c>
      <c r="J73" s="42"/>
      <c r="K73" s="45">
        <v>1330</v>
      </c>
      <c r="L73" s="46">
        <v>-0.43113772459999999</v>
      </c>
    </row>
    <row r="74" spans="1:12" x14ac:dyDescent="0.25">
      <c r="A74" s="48">
        <v>26010004500012</v>
      </c>
      <c r="B74" s="42" t="s">
        <v>2018</v>
      </c>
      <c r="C74" s="43" t="s">
        <v>2019</v>
      </c>
      <c r="D74" s="43" t="s">
        <v>2019</v>
      </c>
      <c r="E74" s="42">
        <v>10033</v>
      </c>
      <c r="F74" s="42">
        <v>10031</v>
      </c>
      <c r="G74" s="44">
        <v>0.99980000000000002</v>
      </c>
      <c r="H74" s="42" t="s">
        <v>50</v>
      </c>
      <c r="I74" s="42" t="s">
        <v>1977</v>
      </c>
      <c r="J74" s="42" t="s">
        <v>9</v>
      </c>
      <c r="K74" s="45">
        <v>4535</v>
      </c>
      <c r="L74" s="46">
        <v>-0.54790150530000004</v>
      </c>
    </row>
    <row r="75" spans="1:12" x14ac:dyDescent="0.25">
      <c r="A75" s="48">
        <v>26010010200011</v>
      </c>
      <c r="B75" s="42" t="s">
        <v>2018</v>
      </c>
      <c r="C75" s="43" t="s">
        <v>2019</v>
      </c>
      <c r="D75" s="43" t="s">
        <v>2020</v>
      </c>
      <c r="E75" s="42">
        <v>1312</v>
      </c>
      <c r="F75" s="42">
        <v>31</v>
      </c>
      <c r="G75" s="44">
        <v>2.3599999999999999E-2</v>
      </c>
      <c r="H75" s="42" t="s">
        <v>57</v>
      </c>
      <c r="I75" s="42"/>
      <c r="J75" s="42"/>
      <c r="K75" s="45">
        <v>742</v>
      </c>
      <c r="L75" s="46">
        <v>22.935483870999999</v>
      </c>
    </row>
    <row r="76" spans="1:12" x14ac:dyDescent="0.25">
      <c r="A76" s="48">
        <v>26010013600019</v>
      </c>
      <c r="B76" s="42" t="s">
        <v>2018</v>
      </c>
      <c r="C76" s="43" t="s">
        <v>2019</v>
      </c>
      <c r="D76" s="43" t="s">
        <v>2019</v>
      </c>
      <c r="E76" s="42">
        <v>1077</v>
      </c>
      <c r="F76" s="42">
        <v>786</v>
      </c>
      <c r="G76" s="44">
        <v>0.7298</v>
      </c>
      <c r="H76" s="42" t="s">
        <v>71</v>
      </c>
      <c r="I76" s="42"/>
      <c r="J76" s="42"/>
      <c r="K76" s="45">
        <v>503</v>
      </c>
      <c r="L76" s="46">
        <v>-0.36005089060000001</v>
      </c>
    </row>
    <row r="77" spans="1:12" x14ac:dyDescent="0.25">
      <c r="A77" s="48">
        <v>26010020100052</v>
      </c>
      <c r="B77" s="42" t="s">
        <v>2018</v>
      </c>
      <c r="C77" s="43" t="s">
        <v>2019</v>
      </c>
      <c r="D77" s="43" t="s">
        <v>2019</v>
      </c>
      <c r="E77" s="42">
        <v>1481</v>
      </c>
      <c r="F77" s="42">
        <v>1481</v>
      </c>
      <c r="G77" s="44">
        <v>1</v>
      </c>
      <c r="H77" s="42" t="s">
        <v>71</v>
      </c>
      <c r="I77" s="42"/>
      <c r="J77" s="42"/>
      <c r="K77" s="45">
        <v>575</v>
      </c>
      <c r="L77" s="46">
        <v>-0.61174881839999995</v>
      </c>
    </row>
    <row r="78" spans="1:12" x14ac:dyDescent="0.25">
      <c r="A78" s="48">
        <v>26010028400017</v>
      </c>
      <c r="B78" s="42" t="s">
        <v>2018</v>
      </c>
      <c r="C78" s="43" t="s">
        <v>2019</v>
      </c>
      <c r="D78" s="43" t="s">
        <v>2020</v>
      </c>
      <c r="E78" s="42">
        <v>1411</v>
      </c>
      <c r="F78" s="42">
        <v>539</v>
      </c>
      <c r="G78" s="44">
        <v>0.38200000000000001</v>
      </c>
      <c r="H78" s="42" t="s">
        <v>50</v>
      </c>
      <c r="I78" s="42" t="s">
        <v>1977</v>
      </c>
      <c r="J78" s="42"/>
      <c r="K78" s="45">
        <v>925</v>
      </c>
      <c r="L78" s="46">
        <v>0.71614100189999996</v>
      </c>
    </row>
    <row r="79" spans="1:12" x14ac:dyDescent="0.25">
      <c r="A79" s="48">
        <v>26011019200010</v>
      </c>
      <c r="B79" s="42" t="s">
        <v>2018</v>
      </c>
      <c r="C79" s="43" t="s">
        <v>2019</v>
      </c>
      <c r="D79" s="43" t="s">
        <v>2019</v>
      </c>
      <c r="E79" s="42">
        <v>1668</v>
      </c>
      <c r="F79" s="42">
        <v>1641</v>
      </c>
      <c r="G79" s="44">
        <v>0.98380000000000001</v>
      </c>
      <c r="H79" s="42" t="s">
        <v>57</v>
      </c>
      <c r="I79" s="42" t="s">
        <v>1977</v>
      </c>
      <c r="J79" s="42"/>
      <c r="K79" s="45">
        <v>970</v>
      </c>
      <c r="L79" s="46">
        <v>-0.408897014</v>
      </c>
    </row>
    <row r="80" spans="1:12" x14ac:dyDescent="0.25">
      <c r="A80" s="48">
        <v>26011021800112</v>
      </c>
      <c r="B80" s="42" t="s">
        <v>2018</v>
      </c>
      <c r="C80" s="43" t="s">
        <v>2019</v>
      </c>
      <c r="D80" s="43" t="s">
        <v>2019</v>
      </c>
      <c r="E80" s="42">
        <v>3069</v>
      </c>
      <c r="F80" s="42">
        <v>2992</v>
      </c>
      <c r="G80" s="44">
        <v>0.97489999999999999</v>
      </c>
      <c r="H80" s="42" t="s">
        <v>57</v>
      </c>
      <c r="I80" s="42" t="s">
        <v>1977</v>
      </c>
      <c r="J80" s="42"/>
      <c r="K80" s="45">
        <v>1915</v>
      </c>
      <c r="L80" s="46">
        <v>-0.35995989299999998</v>
      </c>
    </row>
    <row r="81" spans="1:12" x14ac:dyDescent="0.25">
      <c r="A81" s="48">
        <v>26020007600016</v>
      </c>
      <c r="B81" s="42" t="s">
        <v>2018</v>
      </c>
      <c r="C81" s="43" t="s">
        <v>2019</v>
      </c>
      <c r="D81" s="43" t="s">
        <v>2019</v>
      </c>
      <c r="E81" s="42">
        <v>1522</v>
      </c>
      <c r="F81" s="42">
        <v>1522</v>
      </c>
      <c r="G81" s="44">
        <v>1</v>
      </c>
      <c r="H81" s="42" t="s">
        <v>50</v>
      </c>
      <c r="I81" s="42" t="s">
        <v>1977</v>
      </c>
      <c r="J81" s="42"/>
      <c r="K81" s="45">
        <v>913</v>
      </c>
      <c r="L81" s="46">
        <v>-0.40013140600000002</v>
      </c>
    </row>
    <row r="82" spans="1:12" x14ac:dyDescent="0.25">
      <c r="A82" s="48">
        <v>26020009200013</v>
      </c>
      <c r="B82" s="42" t="s">
        <v>2018</v>
      </c>
      <c r="C82" s="43" t="s">
        <v>2019</v>
      </c>
      <c r="D82" s="43" t="s">
        <v>2019</v>
      </c>
      <c r="E82" s="42">
        <v>865</v>
      </c>
      <c r="F82" s="42">
        <v>865</v>
      </c>
      <c r="G82" s="44">
        <v>1</v>
      </c>
      <c r="H82" s="42" t="s">
        <v>50</v>
      </c>
      <c r="I82" s="42"/>
      <c r="J82" s="42"/>
      <c r="K82" s="45">
        <v>245</v>
      </c>
      <c r="L82" s="46">
        <v>-0.71676300579999996</v>
      </c>
    </row>
    <row r="83" spans="1:12" x14ac:dyDescent="0.25">
      <c r="A83" s="48">
        <v>26020010000014</v>
      </c>
      <c r="B83" s="42" t="s">
        <v>2018</v>
      </c>
      <c r="C83" s="43" t="s">
        <v>2019</v>
      </c>
      <c r="D83" s="43" t="s">
        <v>2019</v>
      </c>
      <c r="E83" s="42">
        <v>948</v>
      </c>
      <c r="F83" s="42">
        <v>948</v>
      </c>
      <c r="G83" s="44">
        <v>1</v>
      </c>
      <c r="H83" s="42" t="s">
        <v>50</v>
      </c>
      <c r="I83" s="42"/>
      <c r="J83" s="42"/>
      <c r="K83" s="45">
        <v>247</v>
      </c>
      <c r="L83" s="46">
        <v>-0.73945147680000001</v>
      </c>
    </row>
    <row r="84" spans="1:12" x14ac:dyDescent="0.25">
      <c r="A84" s="48">
        <v>26020034000016</v>
      </c>
      <c r="B84" s="42" t="s">
        <v>2018</v>
      </c>
      <c r="C84" s="43" t="s">
        <v>2019</v>
      </c>
      <c r="D84" s="43" t="s">
        <v>2019</v>
      </c>
      <c r="E84" s="42">
        <v>4017</v>
      </c>
      <c r="F84" s="42">
        <v>4015</v>
      </c>
      <c r="G84" s="44">
        <v>0.99950000000000006</v>
      </c>
      <c r="H84" s="42" t="s">
        <v>50</v>
      </c>
      <c r="I84" s="42" t="s">
        <v>1977</v>
      </c>
      <c r="J84" s="42"/>
      <c r="K84" s="45">
        <v>1807</v>
      </c>
      <c r="L84" s="46">
        <v>-0.54993773349999997</v>
      </c>
    </row>
    <row r="85" spans="1:12" x14ac:dyDescent="0.25">
      <c r="A85" s="48">
        <v>26020035700010</v>
      </c>
      <c r="B85" s="42" t="s">
        <v>2018</v>
      </c>
      <c r="C85" s="43" t="s">
        <v>2019</v>
      </c>
      <c r="D85" s="43" t="s">
        <v>2019</v>
      </c>
      <c r="E85" s="42">
        <v>1544</v>
      </c>
      <c r="F85" s="42">
        <v>1504</v>
      </c>
      <c r="G85" s="44">
        <v>0.97409999999999997</v>
      </c>
      <c r="H85" s="42" t="s">
        <v>65</v>
      </c>
      <c r="I85" s="42"/>
      <c r="J85" s="42"/>
      <c r="K85" s="45">
        <v>706</v>
      </c>
      <c r="L85" s="46">
        <v>-0.53058510640000001</v>
      </c>
    </row>
    <row r="86" spans="1:12" x14ac:dyDescent="0.25">
      <c r="A86" s="48">
        <v>26020861600011</v>
      </c>
      <c r="B86" s="42" t="s">
        <v>2018</v>
      </c>
      <c r="C86" s="43" t="s">
        <v>2019</v>
      </c>
      <c r="D86" s="43" t="s">
        <v>2019</v>
      </c>
      <c r="E86" s="42">
        <v>8633</v>
      </c>
      <c r="F86" s="42">
        <v>8630</v>
      </c>
      <c r="G86" s="44">
        <v>0.99970000000000003</v>
      </c>
      <c r="H86" s="42" t="s">
        <v>50</v>
      </c>
      <c r="I86" s="42" t="s">
        <v>1977</v>
      </c>
      <c r="J86" s="42" t="s">
        <v>9</v>
      </c>
      <c r="K86" s="45">
        <v>4363</v>
      </c>
      <c r="L86" s="46">
        <v>-0.49443800700000001</v>
      </c>
    </row>
    <row r="87" spans="1:12" x14ac:dyDescent="0.25">
      <c r="A87" s="48">
        <v>26020862400015</v>
      </c>
      <c r="B87" s="42" t="s">
        <v>2018</v>
      </c>
      <c r="C87" s="43" t="s">
        <v>2019</v>
      </c>
      <c r="D87" s="43" t="s">
        <v>2019</v>
      </c>
      <c r="E87" s="42">
        <v>6800</v>
      </c>
      <c r="F87" s="42">
        <v>6797</v>
      </c>
      <c r="G87" s="44">
        <v>0.99960000000000004</v>
      </c>
      <c r="H87" s="42" t="s">
        <v>50</v>
      </c>
      <c r="I87" s="42" t="s">
        <v>1977</v>
      </c>
      <c r="J87" s="42" t="s">
        <v>9</v>
      </c>
      <c r="K87" s="45">
        <v>3381</v>
      </c>
      <c r="L87" s="46">
        <v>-0.50257466529999995</v>
      </c>
    </row>
    <row r="88" spans="1:12" x14ac:dyDescent="0.25">
      <c r="A88" s="48">
        <v>26020863200018</v>
      </c>
      <c r="B88" s="42" t="s">
        <v>2018</v>
      </c>
      <c r="C88" s="43" t="s">
        <v>2019</v>
      </c>
      <c r="D88" s="43" t="s">
        <v>2019</v>
      </c>
      <c r="E88" s="42">
        <v>3082</v>
      </c>
      <c r="F88" s="42">
        <v>3082</v>
      </c>
      <c r="G88" s="44">
        <v>1</v>
      </c>
      <c r="H88" s="42" t="s">
        <v>50</v>
      </c>
      <c r="I88" s="42" t="s">
        <v>1977</v>
      </c>
      <c r="J88" s="42"/>
      <c r="K88" s="45">
        <v>1669</v>
      </c>
      <c r="L88" s="46">
        <v>-0.45846852690000001</v>
      </c>
    </row>
    <row r="89" spans="1:12" x14ac:dyDescent="0.25">
      <c r="A89" s="48">
        <v>26020864000011</v>
      </c>
      <c r="B89" s="42" t="s">
        <v>2018</v>
      </c>
      <c r="C89" s="43" t="s">
        <v>2019</v>
      </c>
      <c r="D89" s="43" t="s">
        <v>2019</v>
      </c>
      <c r="E89" s="42">
        <v>3411</v>
      </c>
      <c r="F89" s="42">
        <v>3409</v>
      </c>
      <c r="G89" s="44">
        <v>0.99939999999999996</v>
      </c>
      <c r="H89" s="42" t="s">
        <v>50</v>
      </c>
      <c r="I89" s="42" t="s">
        <v>1977</v>
      </c>
      <c r="J89" s="42"/>
      <c r="K89" s="45">
        <v>1603</v>
      </c>
      <c r="L89" s="46">
        <v>-0.52977412729999995</v>
      </c>
    </row>
    <row r="90" spans="1:12" x14ac:dyDescent="0.25">
      <c r="A90" s="48">
        <v>26020865700015</v>
      </c>
      <c r="B90" s="42" t="s">
        <v>2018</v>
      </c>
      <c r="C90" s="43" t="s">
        <v>2019</v>
      </c>
      <c r="D90" s="43" t="s">
        <v>2019</v>
      </c>
      <c r="E90" s="42">
        <v>1410</v>
      </c>
      <c r="F90" s="42">
        <v>1410</v>
      </c>
      <c r="G90" s="44">
        <v>1</v>
      </c>
      <c r="H90" s="42" t="s">
        <v>50</v>
      </c>
      <c r="I90" s="42"/>
      <c r="J90" s="42"/>
      <c r="K90" s="45">
        <v>490</v>
      </c>
      <c r="L90" s="46">
        <v>-0.65248226949999999</v>
      </c>
    </row>
    <row r="91" spans="1:12" x14ac:dyDescent="0.25">
      <c r="A91" s="48">
        <v>26020866500018</v>
      </c>
      <c r="B91" s="42" t="s">
        <v>2018</v>
      </c>
      <c r="C91" s="43" t="s">
        <v>2019</v>
      </c>
      <c r="D91" s="43" t="s">
        <v>2019</v>
      </c>
      <c r="E91" s="42">
        <v>1631</v>
      </c>
      <c r="F91" s="42">
        <v>1631</v>
      </c>
      <c r="G91" s="44">
        <v>1</v>
      </c>
      <c r="H91" s="42" t="s">
        <v>50</v>
      </c>
      <c r="I91" s="42"/>
      <c r="J91" s="42"/>
      <c r="K91" s="45">
        <v>572</v>
      </c>
      <c r="L91" s="46">
        <v>-0.64929491110000004</v>
      </c>
    </row>
    <row r="92" spans="1:12" x14ac:dyDescent="0.25">
      <c r="A92" s="48">
        <v>26020867300012</v>
      </c>
      <c r="B92" s="42" t="s">
        <v>2018</v>
      </c>
      <c r="C92" s="43" t="s">
        <v>2019</v>
      </c>
      <c r="D92" s="43" t="s">
        <v>2019</v>
      </c>
      <c r="E92" s="42">
        <v>359</v>
      </c>
      <c r="F92" s="42">
        <v>359</v>
      </c>
      <c r="G92" s="44">
        <v>1</v>
      </c>
      <c r="H92" s="42" t="s">
        <v>65</v>
      </c>
      <c r="I92" s="42"/>
      <c r="J92" s="42"/>
      <c r="K92" s="45">
        <v>199</v>
      </c>
      <c r="L92" s="46">
        <v>-0.4456824513</v>
      </c>
    </row>
    <row r="93" spans="1:12" x14ac:dyDescent="0.25">
      <c r="A93" s="48">
        <v>26020871500011</v>
      </c>
      <c r="B93" s="42" t="s">
        <v>2018</v>
      </c>
      <c r="C93" s="43" t="s">
        <v>2019</v>
      </c>
      <c r="D93" s="43" t="s">
        <v>2019</v>
      </c>
      <c r="E93" s="42">
        <v>5437</v>
      </c>
      <c r="F93" s="42">
        <v>5436</v>
      </c>
      <c r="G93" s="44">
        <v>0.99980000000000002</v>
      </c>
      <c r="H93" s="42" t="s">
        <v>50</v>
      </c>
      <c r="I93" s="42" t="s">
        <v>1977</v>
      </c>
      <c r="J93" s="42"/>
      <c r="K93" s="45">
        <v>2575</v>
      </c>
      <c r="L93" s="46">
        <v>-0.52630610739999995</v>
      </c>
    </row>
    <row r="94" spans="1:12" x14ac:dyDescent="0.25">
      <c r="A94" s="48">
        <v>26030001700068</v>
      </c>
      <c r="B94" s="42" t="s">
        <v>2018</v>
      </c>
      <c r="C94" s="43" t="s">
        <v>2019</v>
      </c>
      <c r="D94" s="43" t="s">
        <v>2019</v>
      </c>
      <c r="E94" s="42">
        <v>983</v>
      </c>
      <c r="F94" s="42">
        <v>983</v>
      </c>
      <c r="G94" s="44">
        <v>1</v>
      </c>
      <c r="H94" s="42" t="s">
        <v>65</v>
      </c>
      <c r="I94" s="42"/>
      <c r="J94" s="42"/>
      <c r="K94" s="45">
        <v>613</v>
      </c>
      <c r="L94" s="46">
        <v>-0.37639877919999998</v>
      </c>
    </row>
    <row r="95" spans="1:12" x14ac:dyDescent="0.25">
      <c r="A95" s="48">
        <v>26030017300010</v>
      </c>
      <c r="B95" s="42" t="s">
        <v>2018</v>
      </c>
      <c r="C95" s="43" t="s">
        <v>2019</v>
      </c>
      <c r="D95" s="43" t="s">
        <v>2019</v>
      </c>
      <c r="E95" s="42">
        <v>6395</v>
      </c>
      <c r="F95" s="42">
        <v>6338</v>
      </c>
      <c r="G95" s="44">
        <v>0.99109999999999998</v>
      </c>
      <c r="H95" s="42" t="s">
        <v>57</v>
      </c>
      <c r="I95" s="42" t="s">
        <v>1977</v>
      </c>
      <c r="J95" s="42"/>
      <c r="K95" s="45">
        <v>3549</v>
      </c>
      <c r="L95" s="46">
        <v>-0.44004417800000001</v>
      </c>
    </row>
    <row r="96" spans="1:12" x14ac:dyDescent="0.25">
      <c r="A96" s="48">
        <v>26030026400017</v>
      </c>
      <c r="B96" s="42" t="s">
        <v>2018</v>
      </c>
      <c r="C96" s="43" t="s">
        <v>2019</v>
      </c>
      <c r="D96" s="43" t="s">
        <v>2019</v>
      </c>
      <c r="E96" s="42">
        <v>6997</v>
      </c>
      <c r="F96" s="42">
        <v>6932</v>
      </c>
      <c r="G96" s="44">
        <v>0.99070000000000003</v>
      </c>
      <c r="H96" s="42" t="s">
        <v>57</v>
      </c>
      <c r="I96" s="42" t="s">
        <v>1977</v>
      </c>
      <c r="J96" s="42"/>
      <c r="K96" s="45">
        <v>3740</v>
      </c>
      <c r="L96" s="46">
        <v>-0.46047316789999998</v>
      </c>
    </row>
    <row r="97" spans="1:12" x14ac:dyDescent="0.25">
      <c r="A97" s="48">
        <v>26030383900013</v>
      </c>
      <c r="B97" s="42" t="s">
        <v>2018</v>
      </c>
      <c r="C97" s="43" t="s">
        <v>2019</v>
      </c>
      <c r="D97" s="43" t="s">
        <v>2020</v>
      </c>
      <c r="E97" s="42">
        <v>6416</v>
      </c>
      <c r="F97" s="42">
        <v>0</v>
      </c>
      <c r="G97" s="44">
        <v>0</v>
      </c>
      <c r="H97" s="42" t="s">
        <v>2011</v>
      </c>
      <c r="I97" s="42" t="s">
        <v>1977</v>
      </c>
      <c r="J97" s="42"/>
      <c r="K97" s="45">
        <v>3044</v>
      </c>
      <c r="L97" s="46">
        <v>3043</v>
      </c>
    </row>
    <row r="98" spans="1:12" x14ac:dyDescent="0.25">
      <c r="A98" s="48">
        <v>26030493600016</v>
      </c>
      <c r="B98" s="42" t="s">
        <v>2018</v>
      </c>
      <c r="C98" s="43" t="s">
        <v>2019</v>
      </c>
      <c r="D98" s="43" t="s">
        <v>2019</v>
      </c>
      <c r="E98" s="42">
        <v>1485</v>
      </c>
      <c r="F98" s="42">
        <v>1458</v>
      </c>
      <c r="G98" s="44">
        <v>0.98180000000000001</v>
      </c>
      <c r="H98" s="42" t="s">
        <v>38</v>
      </c>
      <c r="I98" s="42" t="s">
        <v>1977</v>
      </c>
      <c r="J98" s="42"/>
      <c r="K98" s="45">
        <v>683</v>
      </c>
      <c r="L98" s="46">
        <v>-0.53155006859999998</v>
      </c>
    </row>
    <row r="99" spans="1:12" x14ac:dyDescent="0.25">
      <c r="A99" s="48">
        <v>26030498500013</v>
      </c>
      <c r="B99" s="42" t="s">
        <v>2018</v>
      </c>
      <c r="C99" s="43" t="s">
        <v>2019</v>
      </c>
      <c r="D99" s="43" t="s">
        <v>2019</v>
      </c>
      <c r="E99" s="42">
        <v>638</v>
      </c>
      <c r="F99" s="42">
        <v>631</v>
      </c>
      <c r="G99" s="44">
        <v>0.98899999999999999</v>
      </c>
      <c r="H99" s="42" t="s">
        <v>65</v>
      </c>
      <c r="I99" s="42"/>
      <c r="J99" s="42"/>
      <c r="K99" s="45">
        <v>448</v>
      </c>
      <c r="L99" s="46">
        <v>-0.29001584790000001</v>
      </c>
    </row>
    <row r="100" spans="1:12" x14ac:dyDescent="0.25">
      <c r="A100" s="48">
        <v>26030501600016</v>
      </c>
      <c r="B100" s="42" t="s">
        <v>2018</v>
      </c>
      <c r="C100" s="43" t="s">
        <v>2019</v>
      </c>
      <c r="D100" s="43" t="s">
        <v>2019</v>
      </c>
      <c r="E100" s="42">
        <v>2066</v>
      </c>
      <c r="F100" s="42">
        <v>2013</v>
      </c>
      <c r="G100" s="44">
        <v>0.97430000000000005</v>
      </c>
      <c r="H100" s="42" t="s">
        <v>57</v>
      </c>
      <c r="I100" s="42" t="s">
        <v>1977</v>
      </c>
      <c r="J100" s="42"/>
      <c r="K100" s="45">
        <v>1344</v>
      </c>
      <c r="L100" s="46">
        <v>-0.33233979139999997</v>
      </c>
    </row>
    <row r="101" spans="1:12" x14ac:dyDescent="0.25">
      <c r="A101" s="48">
        <v>26040001500012</v>
      </c>
      <c r="B101" s="42" t="s">
        <v>2018</v>
      </c>
      <c r="C101" s="43" t="s">
        <v>2019</v>
      </c>
      <c r="D101" s="43" t="s">
        <v>2020</v>
      </c>
      <c r="E101" s="42">
        <v>186</v>
      </c>
      <c r="F101" s="42">
        <v>186</v>
      </c>
      <c r="G101" s="44">
        <v>1</v>
      </c>
      <c r="H101" s="42" t="s">
        <v>65</v>
      </c>
      <c r="I101" s="42"/>
      <c r="J101" s="42"/>
      <c r="K101" s="45">
        <v>145</v>
      </c>
      <c r="L101" s="46">
        <v>-0.2204301075</v>
      </c>
    </row>
    <row r="102" spans="1:12" x14ac:dyDescent="0.25">
      <c r="A102" s="48">
        <v>26040002300040</v>
      </c>
      <c r="B102" s="42" t="s">
        <v>2018</v>
      </c>
      <c r="C102" s="43" t="s">
        <v>2019</v>
      </c>
      <c r="D102" s="43" t="s">
        <v>2019</v>
      </c>
      <c r="E102" s="42">
        <v>751</v>
      </c>
      <c r="F102" s="42">
        <v>745</v>
      </c>
      <c r="G102" s="44">
        <v>0.99199999999999999</v>
      </c>
      <c r="H102" s="42" t="s">
        <v>65</v>
      </c>
      <c r="I102" s="42"/>
      <c r="J102" s="42"/>
      <c r="K102" s="45">
        <v>435</v>
      </c>
      <c r="L102" s="46">
        <v>-0.41610738260000002</v>
      </c>
    </row>
    <row r="103" spans="1:12" x14ac:dyDescent="0.25">
      <c r="A103" s="48">
        <v>26040009800018</v>
      </c>
      <c r="B103" s="42" t="s">
        <v>2018</v>
      </c>
      <c r="C103" s="43" t="s">
        <v>2019</v>
      </c>
      <c r="D103" s="43" t="s">
        <v>2020</v>
      </c>
      <c r="E103" s="42">
        <v>370</v>
      </c>
      <c r="F103" s="42">
        <v>369</v>
      </c>
      <c r="G103" s="44">
        <v>0.99729999999999996</v>
      </c>
      <c r="H103" s="42" t="s">
        <v>65</v>
      </c>
      <c r="I103" s="42"/>
      <c r="J103" s="42"/>
      <c r="K103" s="45">
        <v>319</v>
      </c>
      <c r="L103" s="46">
        <v>-0.13550135499999999</v>
      </c>
    </row>
    <row r="104" spans="1:12" x14ac:dyDescent="0.25">
      <c r="A104" s="48">
        <v>26040011400013</v>
      </c>
      <c r="B104" s="42" t="s">
        <v>2018</v>
      </c>
      <c r="C104" s="43" t="s">
        <v>2019</v>
      </c>
      <c r="D104" s="43" t="s">
        <v>2020</v>
      </c>
      <c r="E104" s="42">
        <v>481</v>
      </c>
      <c r="F104" s="42">
        <v>481</v>
      </c>
      <c r="G104" s="44">
        <v>1</v>
      </c>
      <c r="H104" s="42" t="s">
        <v>65</v>
      </c>
      <c r="I104" s="42"/>
      <c r="J104" s="42"/>
      <c r="K104" s="45">
        <v>405</v>
      </c>
      <c r="L104" s="46">
        <v>-0.15800415800000001</v>
      </c>
    </row>
    <row r="105" spans="1:12" x14ac:dyDescent="0.25">
      <c r="A105" s="48">
        <v>26040012200057</v>
      </c>
      <c r="B105" s="42" t="s">
        <v>2018</v>
      </c>
      <c r="C105" s="43" t="s">
        <v>2019</v>
      </c>
      <c r="D105" s="43" t="s">
        <v>2019</v>
      </c>
      <c r="E105" s="42">
        <v>180</v>
      </c>
      <c r="F105" s="42">
        <v>180</v>
      </c>
      <c r="G105" s="44">
        <v>1</v>
      </c>
      <c r="H105" s="42" t="s">
        <v>65</v>
      </c>
      <c r="I105" s="42"/>
      <c r="J105" s="42"/>
      <c r="K105" s="45">
        <v>77</v>
      </c>
      <c r="L105" s="46">
        <v>-0.57222222219999996</v>
      </c>
    </row>
    <row r="106" spans="1:12" x14ac:dyDescent="0.25">
      <c r="A106" s="48">
        <v>26040015500040</v>
      </c>
      <c r="B106" s="42" t="s">
        <v>2018</v>
      </c>
      <c r="C106" s="43" t="s">
        <v>2019</v>
      </c>
      <c r="D106" s="43" t="s">
        <v>2020</v>
      </c>
      <c r="E106" s="42">
        <v>303</v>
      </c>
      <c r="F106" s="42">
        <v>297</v>
      </c>
      <c r="G106" s="44">
        <v>0.98019999999999996</v>
      </c>
      <c r="H106" s="42" t="s">
        <v>65</v>
      </c>
      <c r="I106" s="42"/>
      <c r="J106" s="42"/>
      <c r="K106" s="45">
        <v>46</v>
      </c>
      <c r="L106" s="46">
        <v>-0.84511784509999999</v>
      </c>
    </row>
    <row r="107" spans="1:12" x14ac:dyDescent="0.25">
      <c r="A107" s="48">
        <v>26040016300077</v>
      </c>
      <c r="B107" s="42" t="s">
        <v>2018</v>
      </c>
      <c r="C107" s="43" t="s">
        <v>2019</v>
      </c>
      <c r="D107" s="43" t="s">
        <v>2019</v>
      </c>
      <c r="E107" s="42">
        <v>2417</v>
      </c>
      <c r="F107" s="42">
        <v>2376</v>
      </c>
      <c r="G107" s="44">
        <v>0.98299999999999998</v>
      </c>
      <c r="H107" s="42" t="s">
        <v>57</v>
      </c>
      <c r="I107" s="42" t="s">
        <v>1977</v>
      </c>
      <c r="J107" s="42"/>
      <c r="K107" s="45">
        <v>2095</v>
      </c>
      <c r="L107" s="46">
        <v>-0.1182659933</v>
      </c>
    </row>
    <row r="108" spans="1:12" x14ac:dyDescent="0.25">
      <c r="A108" s="48">
        <v>26040358900013</v>
      </c>
      <c r="B108" s="42" t="s">
        <v>2018</v>
      </c>
      <c r="C108" s="43" t="s">
        <v>2019</v>
      </c>
      <c r="D108" s="43" t="s">
        <v>2019</v>
      </c>
      <c r="E108" s="42">
        <v>4340</v>
      </c>
      <c r="F108" s="42">
        <v>4286</v>
      </c>
      <c r="G108" s="44">
        <v>0.98760000000000003</v>
      </c>
      <c r="H108" s="42" t="s">
        <v>50</v>
      </c>
      <c r="I108" s="42" t="s">
        <v>1977</v>
      </c>
      <c r="J108" s="42" t="s">
        <v>9</v>
      </c>
      <c r="K108" s="45">
        <v>2349</v>
      </c>
      <c r="L108" s="46">
        <v>-0.45193653760000002</v>
      </c>
    </row>
    <row r="109" spans="1:12" x14ac:dyDescent="0.25">
      <c r="A109" s="48">
        <v>26050003800013</v>
      </c>
      <c r="B109" s="42" t="s">
        <v>2018</v>
      </c>
      <c r="C109" s="43" t="s">
        <v>2019</v>
      </c>
      <c r="D109" s="43" t="s">
        <v>2019</v>
      </c>
      <c r="E109" s="42">
        <v>556</v>
      </c>
      <c r="F109" s="42">
        <v>556</v>
      </c>
      <c r="G109" s="44">
        <v>1</v>
      </c>
      <c r="H109" s="42" t="s">
        <v>65</v>
      </c>
      <c r="I109" s="42"/>
      <c r="J109" s="42"/>
      <c r="K109" s="45">
        <v>367</v>
      </c>
      <c r="L109" s="46">
        <v>-0.3399280576</v>
      </c>
    </row>
    <row r="110" spans="1:12" x14ac:dyDescent="0.25">
      <c r="A110" s="48">
        <v>26050004600016</v>
      </c>
      <c r="B110" s="42" t="s">
        <v>2018</v>
      </c>
      <c r="C110" s="43" t="s">
        <v>2019</v>
      </c>
      <c r="D110" s="43" t="s">
        <v>2019</v>
      </c>
      <c r="E110" s="42">
        <v>1219</v>
      </c>
      <c r="F110" s="42">
        <v>1219</v>
      </c>
      <c r="G110" s="44">
        <v>1</v>
      </c>
      <c r="H110" s="42" t="s">
        <v>50</v>
      </c>
      <c r="I110" s="42" t="s">
        <v>1977</v>
      </c>
      <c r="J110" s="42"/>
      <c r="K110" s="45">
        <v>554</v>
      </c>
      <c r="L110" s="46">
        <v>-0.54552912220000005</v>
      </c>
    </row>
    <row r="111" spans="1:12" x14ac:dyDescent="0.25">
      <c r="A111" s="48">
        <v>26050005300012</v>
      </c>
      <c r="B111" s="42" t="s">
        <v>2018</v>
      </c>
      <c r="C111" s="43" t="s">
        <v>2019</v>
      </c>
      <c r="D111" s="43" t="s">
        <v>2019</v>
      </c>
      <c r="E111" s="42">
        <v>1642</v>
      </c>
      <c r="F111" s="42">
        <v>1642</v>
      </c>
      <c r="G111" s="44">
        <v>1</v>
      </c>
      <c r="H111" s="42" t="s">
        <v>50</v>
      </c>
      <c r="I111" s="42" t="s">
        <v>1977</v>
      </c>
      <c r="J111" s="42"/>
      <c r="K111" s="45">
        <v>758</v>
      </c>
      <c r="L111" s="46">
        <v>-0.53836784410000005</v>
      </c>
    </row>
    <row r="112" spans="1:12" x14ac:dyDescent="0.25">
      <c r="A112" s="48">
        <v>26050347900016</v>
      </c>
      <c r="B112" s="42" t="s">
        <v>2018</v>
      </c>
      <c r="C112" s="43" t="s">
        <v>2019</v>
      </c>
      <c r="D112" s="43" t="s">
        <v>2019</v>
      </c>
      <c r="E112" s="42">
        <v>9126</v>
      </c>
      <c r="F112" s="42">
        <v>9122</v>
      </c>
      <c r="G112" s="44">
        <v>0.99960000000000004</v>
      </c>
      <c r="H112" s="42" t="s">
        <v>50</v>
      </c>
      <c r="I112" s="42" t="s">
        <v>1977</v>
      </c>
      <c r="J112" s="42" t="s">
        <v>9</v>
      </c>
      <c r="K112" s="45">
        <v>3226</v>
      </c>
      <c r="L112" s="46">
        <v>-0.64634948479999998</v>
      </c>
    </row>
    <row r="113" spans="1:12" x14ac:dyDescent="0.25">
      <c r="A113" s="48">
        <v>26060002800013</v>
      </c>
      <c r="B113" s="42" t="s">
        <v>2018</v>
      </c>
      <c r="C113" s="43" t="s">
        <v>2019</v>
      </c>
      <c r="D113" s="43" t="s">
        <v>2019</v>
      </c>
      <c r="E113" s="42">
        <v>1335</v>
      </c>
      <c r="F113" s="42">
        <v>1268</v>
      </c>
      <c r="G113" s="44">
        <v>0.94979999999999998</v>
      </c>
      <c r="H113" s="42" t="s">
        <v>71</v>
      </c>
      <c r="I113" s="42"/>
      <c r="J113" s="42"/>
      <c r="K113" s="45">
        <v>474</v>
      </c>
      <c r="L113" s="46">
        <v>-0.62618296529999995</v>
      </c>
    </row>
    <row r="114" spans="1:12" x14ac:dyDescent="0.25">
      <c r="A114" s="48">
        <v>26060006900017</v>
      </c>
      <c r="B114" s="42" t="s">
        <v>2018</v>
      </c>
      <c r="C114" s="43" t="s">
        <v>2019</v>
      </c>
      <c r="D114" s="43" t="s">
        <v>2019</v>
      </c>
      <c r="E114" s="42">
        <v>935</v>
      </c>
      <c r="F114" s="42">
        <v>924</v>
      </c>
      <c r="G114" s="44">
        <v>0.98819999999999997</v>
      </c>
      <c r="H114" s="42" t="s">
        <v>71</v>
      </c>
      <c r="I114" s="42"/>
      <c r="J114" s="42"/>
      <c r="K114" s="45">
        <v>517</v>
      </c>
      <c r="L114" s="46">
        <v>-0.44047619049999998</v>
      </c>
    </row>
    <row r="115" spans="1:12" x14ac:dyDescent="0.25">
      <c r="A115" s="48">
        <v>26060010100018</v>
      </c>
      <c r="B115" s="42" t="s">
        <v>2018</v>
      </c>
      <c r="C115" s="43" t="s">
        <v>2019</v>
      </c>
      <c r="D115" s="43" t="s">
        <v>2019</v>
      </c>
      <c r="E115" s="42">
        <v>265</v>
      </c>
      <c r="F115" s="42">
        <v>264</v>
      </c>
      <c r="G115" s="44">
        <v>0.99619999999999997</v>
      </c>
      <c r="H115" s="42" t="s">
        <v>65</v>
      </c>
      <c r="I115" s="42"/>
      <c r="J115" s="42"/>
      <c r="K115" s="45">
        <v>112</v>
      </c>
      <c r="L115" s="46">
        <v>-0.57575757579999998</v>
      </c>
    </row>
    <row r="116" spans="1:12" x14ac:dyDescent="0.25">
      <c r="A116" s="48">
        <v>26060011900010</v>
      </c>
      <c r="B116" s="42" t="s">
        <v>2018</v>
      </c>
      <c r="C116" s="43" t="s">
        <v>2019</v>
      </c>
      <c r="D116" s="43" t="s">
        <v>2019</v>
      </c>
      <c r="E116" s="42">
        <v>888</v>
      </c>
      <c r="F116" s="42">
        <v>864</v>
      </c>
      <c r="G116" s="44">
        <v>0.97299999999999998</v>
      </c>
      <c r="H116" s="42" t="s">
        <v>71</v>
      </c>
      <c r="I116" s="42"/>
      <c r="J116" s="42"/>
      <c r="K116" s="45">
        <v>435</v>
      </c>
      <c r="L116" s="46">
        <v>-0.49652777780000001</v>
      </c>
    </row>
    <row r="117" spans="1:12" x14ac:dyDescent="0.25">
      <c r="A117" s="48">
        <v>26060013500057</v>
      </c>
      <c r="B117" s="42" t="s">
        <v>2018</v>
      </c>
      <c r="C117" s="43" t="s">
        <v>2019</v>
      </c>
      <c r="D117" s="43" t="s">
        <v>2019</v>
      </c>
      <c r="E117" s="42">
        <v>662</v>
      </c>
      <c r="F117" s="42">
        <v>631</v>
      </c>
      <c r="G117" s="44">
        <v>0.95320000000000005</v>
      </c>
      <c r="H117" s="42" t="s">
        <v>71</v>
      </c>
      <c r="I117" s="42"/>
      <c r="J117" s="42"/>
      <c r="K117" s="45">
        <v>332</v>
      </c>
      <c r="L117" s="46">
        <v>-0.47385103010000001</v>
      </c>
    </row>
    <row r="118" spans="1:12" x14ac:dyDescent="0.25">
      <c r="A118" s="48">
        <v>26060015000015</v>
      </c>
      <c r="B118" s="42" t="s">
        <v>2018</v>
      </c>
      <c r="C118" s="43" t="s">
        <v>2019</v>
      </c>
      <c r="D118" s="43" t="s">
        <v>2019</v>
      </c>
      <c r="E118" s="42">
        <v>4419</v>
      </c>
      <c r="F118" s="42">
        <v>4409</v>
      </c>
      <c r="G118" s="44">
        <v>0.99770000000000003</v>
      </c>
      <c r="H118" s="42" t="s">
        <v>38</v>
      </c>
      <c r="I118" s="42" t="s">
        <v>1977</v>
      </c>
      <c r="J118" s="42"/>
      <c r="K118" s="45">
        <v>2955</v>
      </c>
      <c r="L118" s="46">
        <v>-0.32977999549999998</v>
      </c>
    </row>
    <row r="119" spans="1:12" x14ac:dyDescent="0.25">
      <c r="A119" s="48">
        <v>26060017600010</v>
      </c>
      <c r="B119" s="42" t="s">
        <v>2018</v>
      </c>
      <c r="C119" s="43" t="s">
        <v>2019</v>
      </c>
      <c r="D119" s="43" t="s">
        <v>2019</v>
      </c>
      <c r="E119" s="42">
        <v>4562</v>
      </c>
      <c r="F119" s="42">
        <v>4496</v>
      </c>
      <c r="G119" s="44">
        <v>0.98550000000000004</v>
      </c>
      <c r="H119" s="42" t="s">
        <v>57</v>
      </c>
      <c r="I119" s="42" t="s">
        <v>1977</v>
      </c>
      <c r="J119" s="42"/>
      <c r="K119" s="45">
        <v>2479</v>
      </c>
      <c r="L119" s="46">
        <v>-0.44862099640000003</v>
      </c>
    </row>
    <row r="120" spans="1:12" x14ac:dyDescent="0.25">
      <c r="A120" s="48">
        <v>26060018400014</v>
      </c>
      <c r="B120" s="42" t="s">
        <v>2018</v>
      </c>
      <c r="C120" s="43" t="s">
        <v>2019</v>
      </c>
      <c r="D120" s="43" t="s">
        <v>2019</v>
      </c>
      <c r="E120" s="42">
        <v>36</v>
      </c>
      <c r="F120" s="42">
        <v>36</v>
      </c>
      <c r="G120" s="44">
        <v>1</v>
      </c>
      <c r="H120" s="42" t="s">
        <v>71</v>
      </c>
      <c r="I120" s="42"/>
      <c r="J120" s="42"/>
      <c r="K120" s="45">
        <v>355</v>
      </c>
      <c r="L120" s="46">
        <v>8.8611111110999996</v>
      </c>
    </row>
    <row r="121" spans="1:12" x14ac:dyDescent="0.25">
      <c r="A121" s="48">
        <v>26060020000018</v>
      </c>
      <c r="B121" s="42" t="s">
        <v>2018</v>
      </c>
      <c r="C121" s="43" t="s">
        <v>2019</v>
      </c>
      <c r="D121" s="43" t="s">
        <v>2019</v>
      </c>
      <c r="E121" s="42">
        <v>5797</v>
      </c>
      <c r="F121" s="42">
        <v>5797</v>
      </c>
      <c r="G121" s="44">
        <v>1</v>
      </c>
      <c r="H121" s="42" t="s">
        <v>50</v>
      </c>
      <c r="I121" s="42" t="s">
        <v>1977</v>
      </c>
      <c r="J121" s="42"/>
      <c r="K121" s="45">
        <v>3109</v>
      </c>
      <c r="L121" s="46">
        <v>-0.46368811450000003</v>
      </c>
    </row>
    <row r="122" spans="1:12" x14ac:dyDescent="0.25">
      <c r="A122" s="48">
        <v>26060021800010</v>
      </c>
      <c r="B122" s="42" t="s">
        <v>2018</v>
      </c>
      <c r="C122" s="43" t="s">
        <v>2019</v>
      </c>
      <c r="D122" s="43" t="s">
        <v>2019</v>
      </c>
      <c r="E122" s="42">
        <v>3066</v>
      </c>
      <c r="F122" s="42">
        <v>3062</v>
      </c>
      <c r="G122" s="44">
        <v>0.99870000000000003</v>
      </c>
      <c r="H122" s="42" t="s">
        <v>71</v>
      </c>
      <c r="I122" s="42" t="s">
        <v>1977</v>
      </c>
      <c r="J122" s="42"/>
      <c r="K122" s="45">
        <v>1410</v>
      </c>
      <c r="L122" s="46">
        <v>-0.53951665579999997</v>
      </c>
    </row>
    <row r="123" spans="1:12" x14ac:dyDescent="0.25">
      <c r="A123" s="48">
        <v>26060070500040</v>
      </c>
      <c r="B123" s="42" t="s">
        <v>2018</v>
      </c>
      <c r="C123" s="43" t="s">
        <v>2019</v>
      </c>
      <c r="D123" s="43" t="s">
        <v>2019</v>
      </c>
      <c r="E123" s="42">
        <v>20804</v>
      </c>
      <c r="F123" s="42">
        <v>20804</v>
      </c>
      <c r="G123" s="44">
        <v>1</v>
      </c>
      <c r="H123" s="42" t="s">
        <v>50</v>
      </c>
      <c r="I123" s="42" t="s">
        <v>1977</v>
      </c>
      <c r="J123" s="42" t="s">
        <v>9</v>
      </c>
      <c r="K123" s="45">
        <v>12229</v>
      </c>
      <c r="L123" s="46">
        <v>-0.41218034990000002</v>
      </c>
    </row>
    <row r="124" spans="1:12" x14ac:dyDescent="0.25">
      <c r="A124" s="48">
        <v>26060331100010</v>
      </c>
      <c r="B124" s="42" t="s">
        <v>2018</v>
      </c>
      <c r="C124" s="43" t="s">
        <v>2019</v>
      </c>
      <c r="D124" s="43" t="s">
        <v>2019</v>
      </c>
      <c r="E124" s="42">
        <v>1318</v>
      </c>
      <c r="F124" s="42">
        <v>1304</v>
      </c>
      <c r="G124" s="44">
        <v>0.98939999999999995</v>
      </c>
      <c r="H124" s="42" t="s">
        <v>71</v>
      </c>
      <c r="I124" s="42"/>
      <c r="J124" s="42"/>
      <c r="K124" s="45">
        <v>790</v>
      </c>
      <c r="L124" s="46">
        <v>-0.39417177910000001</v>
      </c>
    </row>
    <row r="125" spans="1:12" x14ac:dyDescent="0.25">
      <c r="A125" s="48">
        <v>26070001800013</v>
      </c>
      <c r="B125" s="42" t="s">
        <v>2018</v>
      </c>
      <c r="C125" s="43" t="s">
        <v>2019</v>
      </c>
      <c r="D125" s="43" t="s">
        <v>2020</v>
      </c>
      <c r="E125" s="42">
        <v>5034</v>
      </c>
      <c r="F125" s="42">
        <v>0</v>
      </c>
      <c r="G125" s="44">
        <v>0</v>
      </c>
      <c r="H125" s="42" t="s">
        <v>2011</v>
      </c>
      <c r="I125" s="42" t="s">
        <v>1977</v>
      </c>
      <c r="J125" s="42"/>
      <c r="K125" s="45">
        <v>2362</v>
      </c>
      <c r="L125" s="46">
        <v>2361</v>
      </c>
    </row>
    <row r="126" spans="1:12" x14ac:dyDescent="0.25">
      <c r="A126" s="48">
        <v>26070006700010</v>
      </c>
      <c r="B126" s="42" t="s">
        <v>2018</v>
      </c>
      <c r="C126" s="43" t="s">
        <v>2019</v>
      </c>
      <c r="D126" s="43" t="s">
        <v>2019</v>
      </c>
      <c r="E126" s="42">
        <v>1083</v>
      </c>
      <c r="F126" s="42">
        <v>1043</v>
      </c>
      <c r="G126" s="44">
        <v>0.96309999999999996</v>
      </c>
      <c r="H126" s="42" t="s">
        <v>71</v>
      </c>
      <c r="I126" s="42"/>
      <c r="J126" s="42"/>
      <c r="K126" s="45">
        <v>510</v>
      </c>
      <c r="L126" s="46">
        <v>-0.51102588689999995</v>
      </c>
    </row>
    <row r="127" spans="1:12" x14ac:dyDescent="0.25">
      <c r="A127" s="48">
        <v>26070010900010</v>
      </c>
      <c r="B127" s="42" t="s">
        <v>2018</v>
      </c>
      <c r="C127" s="43" t="s">
        <v>2019</v>
      </c>
      <c r="D127" s="43" t="s">
        <v>2019</v>
      </c>
      <c r="E127" s="42">
        <v>1003</v>
      </c>
      <c r="F127" s="42">
        <v>1000</v>
      </c>
      <c r="G127" s="44">
        <v>0.997</v>
      </c>
      <c r="H127" s="42" t="s">
        <v>65</v>
      </c>
      <c r="I127" s="42"/>
      <c r="J127" s="42"/>
      <c r="K127" s="45">
        <v>519</v>
      </c>
      <c r="L127" s="46">
        <v>-0.48099999999999998</v>
      </c>
    </row>
    <row r="128" spans="1:12" x14ac:dyDescent="0.25">
      <c r="A128" s="48">
        <v>26070011700013</v>
      </c>
      <c r="B128" s="42" t="s">
        <v>2018</v>
      </c>
      <c r="C128" s="43" t="s">
        <v>2019</v>
      </c>
      <c r="D128" s="43" t="s">
        <v>2019</v>
      </c>
      <c r="E128" s="42">
        <v>1066</v>
      </c>
      <c r="F128" s="42">
        <v>1066</v>
      </c>
      <c r="G128" s="44">
        <v>1</v>
      </c>
      <c r="H128" s="42" t="s">
        <v>57</v>
      </c>
      <c r="I128" s="42"/>
      <c r="J128" s="42"/>
      <c r="K128" s="45">
        <v>536</v>
      </c>
      <c r="L128" s="46">
        <v>-0.49718574110000002</v>
      </c>
    </row>
    <row r="129" spans="1:12" x14ac:dyDescent="0.25">
      <c r="A129" s="48">
        <v>26070015800017</v>
      </c>
      <c r="B129" s="42" t="s">
        <v>2018</v>
      </c>
      <c r="C129" s="43" t="s">
        <v>2019</v>
      </c>
      <c r="D129" s="43" t="s">
        <v>2019</v>
      </c>
      <c r="E129" s="42">
        <v>929</v>
      </c>
      <c r="F129" s="42">
        <v>924</v>
      </c>
      <c r="G129" s="44">
        <v>0.99460000000000004</v>
      </c>
      <c r="H129" s="42" t="s">
        <v>71</v>
      </c>
      <c r="I129" s="42"/>
      <c r="J129" s="42"/>
      <c r="K129" s="45">
        <v>522</v>
      </c>
      <c r="L129" s="46">
        <v>-0.43506493509999999</v>
      </c>
    </row>
    <row r="130" spans="1:12" x14ac:dyDescent="0.25">
      <c r="A130" s="48">
        <v>26070018200017</v>
      </c>
      <c r="B130" s="42" t="s">
        <v>2018</v>
      </c>
      <c r="C130" s="43" t="s">
        <v>2019</v>
      </c>
      <c r="D130" s="43" t="s">
        <v>2020</v>
      </c>
      <c r="E130" s="42">
        <v>586</v>
      </c>
      <c r="F130" s="42">
        <v>580</v>
      </c>
      <c r="G130" s="44">
        <v>0.98980000000000001</v>
      </c>
      <c r="H130" s="42" t="s">
        <v>57</v>
      </c>
      <c r="I130" s="42"/>
      <c r="J130" s="42"/>
      <c r="K130" s="45">
        <v>391</v>
      </c>
      <c r="L130" s="46">
        <v>-0.32586206899999998</v>
      </c>
    </row>
    <row r="131" spans="1:12" x14ac:dyDescent="0.25">
      <c r="A131" s="48">
        <v>26070019000069</v>
      </c>
      <c r="B131" s="42" t="s">
        <v>2018</v>
      </c>
      <c r="C131" s="43" t="s">
        <v>2019</v>
      </c>
      <c r="D131" s="43" t="s">
        <v>2020</v>
      </c>
      <c r="E131" s="42">
        <v>1072</v>
      </c>
      <c r="F131" s="42">
        <v>1053</v>
      </c>
      <c r="G131" s="44">
        <v>0.98229999999999995</v>
      </c>
      <c r="H131" s="42" t="s">
        <v>57</v>
      </c>
      <c r="I131" s="42"/>
      <c r="J131" s="42"/>
      <c r="K131" s="45">
        <v>533</v>
      </c>
      <c r="L131" s="46">
        <v>-0.49382716049999997</v>
      </c>
    </row>
    <row r="132" spans="1:12" x14ac:dyDescent="0.25">
      <c r="A132" s="48">
        <v>26070021600013</v>
      </c>
      <c r="B132" s="42" t="s">
        <v>2018</v>
      </c>
      <c r="C132" s="43" t="s">
        <v>2019</v>
      </c>
      <c r="D132" s="43" t="s">
        <v>2019</v>
      </c>
      <c r="E132" s="42">
        <v>1231</v>
      </c>
      <c r="F132" s="42">
        <v>1204</v>
      </c>
      <c r="G132" s="44">
        <v>0.97809999999999997</v>
      </c>
      <c r="H132" s="42" t="s">
        <v>71</v>
      </c>
      <c r="I132" s="42"/>
      <c r="J132" s="42"/>
      <c r="K132" s="45">
        <v>615</v>
      </c>
      <c r="L132" s="46">
        <v>-0.4892026578</v>
      </c>
    </row>
    <row r="133" spans="1:12" x14ac:dyDescent="0.25">
      <c r="A133" s="48">
        <v>26070025700017</v>
      </c>
      <c r="B133" s="42" t="s">
        <v>2018</v>
      </c>
      <c r="C133" s="43" t="s">
        <v>2019</v>
      </c>
      <c r="D133" s="43" t="s">
        <v>2019</v>
      </c>
      <c r="E133" s="42">
        <v>1682</v>
      </c>
      <c r="F133" s="42">
        <v>1642</v>
      </c>
      <c r="G133" s="44">
        <v>0.97619999999999996</v>
      </c>
      <c r="H133" s="42" t="s">
        <v>71</v>
      </c>
      <c r="I133" s="42" t="s">
        <v>1977</v>
      </c>
      <c r="J133" s="42"/>
      <c r="K133" s="45">
        <v>905</v>
      </c>
      <c r="L133" s="46">
        <v>-0.44884287449999999</v>
      </c>
    </row>
    <row r="134" spans="1:12" x14ac:dyDescent="0.25">
      <c r="A134" s="48">
        <v>26071114800015</v>
      </c>
      <c r="B134" s="42" t="s">
        <v>2018</v>
      </c>
      <c r="C134" s="43" t="s">
        <v>2019</v>
      </c>
      <c r="D134" s="43" t="s">
        <v>2020</v>
      </c>
      <c r="E134" s="42">
        <v>1675</v>
      </c>
      <c r="F134" s="42">
        <v>0</v>
      </c>
      <c r="G134" s="44">
        <v>0</v>
      </c>
      <c r="H134" s="42" t="s">
        <v>2011</v>
      </c>
      <c r="I134" s="42" t="s">
        <v>1977</v>
      </c>
      <c r="J134" s="42"/>
      <c r="K134" s="45">
        <v>1145</v>
      </c>
      <c r="L134" s="46">
        <v>1144</v>
      </c>
    </row>
    <row r="135" spans="1:12" x14ac:dyDescent="0.25">
      <c r="A135" s="48">
        <v>26080486900014</v>
      </c>
      <c r="B135" s="42" t="s">
        <v>2018</v>
      </c>
      <c r="C135" s="43" t="s">
        <v>2019</v>
      </c>
      <c r="D135" s="43" t="s">
        <v>2020</v>
      </c>
      <c r="E135" s="42">
        <v>1010</v>
      </c>
      <c r="F135" s="42">
        <v>0</v>
      </c>
      <c r="G135" s="44">
        <v>0</v>
      </c>
      <c r="H135" s="42" t="s">
        <v>71</v>
      </c>
      <c r="I135" s="42"/>
      <c r="J135" s="42"/>
      <c r="K135" s="45">
        <v>405</v>
      </c>
      <c r="L135" s="46">
        <v>404</v>
      </c>
    </row>
    <row r="136" spans="1:12" x14ac:dyDescent="0.25">
      <c r="A136" s="48">
        <v>26080489300014</v>
      </c>
      <c r="B136" s="42" t="s">
        <v>2018</v>
      </c>
      <c r="C136" s="43" t="s">
        <v>2019</v>
      </c>
      <c r="D136" s="43" t="s">
        <v>2019</v>
      </c>
      <c r="E136" s="42">
        <v>3280</v>
      </c>
      <c r="F136" s="42">
        <v>3279</v>
      </c>
      <c r="G136" s="44">
        <v>0.99970000000000003</v>
      </c>
      <c r="H136" s="42" t="s">
        <v>50</v>
      </c>
      <c r="I136" s="42" t="s">
        <v>1977</v>
      </c>
      <c r="J136" s="42"/>
      <c r="K136" s="45">
        <v>1595</v>
      </c>
      <c r="L136" s="46">
        <v>-0.5135712107</v>
      </c>
    </row>
    <row r="137" spans="1:12" x14ac:dyDescent="0.25">
      <c r="A137" s="48">
        <v>26080490100015</v>
      </c>
      <c r="B137" s="42" t="s">
        <v>2018</v>
      </c>
      <c r="C137" s="43" t="s">
        <v>2019</v>
      </c>
      <c r="D137" s="43" t="s">
        <v>2019</v>
      </c>
      <c r="E137" s="42">
        <v>7183</v>
      </c>
      <c r="F137" s="42">
        <v>7179</v>
      </c>
      <c r="G137" s="44">
        <v>0.99939999999999996</v>
      </c>
      <c r="H137" s="42" t="s">
        <v>50</v>
      </c>
      <c r="I137" s="42" t="s">
        <v>1977</v>
      </c>
      <c r="J137" s="42" t="s">
        <v>9</v>
      </c>
      <c r="K137" s="45">
        <v>3780</v>
      </c>
      <c r="L137" s="46">
        <v>-0.47346427079999998</v>
      </c>
    </row>
    <row r="138" spans="1:12" x14ac:dyDescent="0.25">
      <c r="A138" s="48">
        <v>26080491900017</v>
      </c>
      <c r="B138" s="42" t="s">
        <v>2018</v>
      </c>
      <c r="C138" s="43" t="s">
        <v>2019</v>
      </c>
      <c r="D138" s="43" t="s">
        <v>2020</v>
      </c>
      <c r="E138" s="42">
        <v>744</v>
      </c>
      <c r="F138" s="42">
        <v>743</v>
      </c>
      <c r="G138" s="44">
        <v>0.99870000000000003</v>
      </c>
      <c r="H138" s="42" t="s">
        <v>50</v>
      </c>
      <c r="I138" s="42"/>
      <c r="J138" s="42"/>
      <c r="K138" s="45">
        <v>235</v>
      </c>
      <c r="L138" s="46">
        <v>-0.68371467029999999</v>
      </c>
    </row>
    <row r="139" spans="1:12" x14ac:dyDescent="0.25">
      <c r="A139" s="48">
        <v>26080492700010</v>
      </c>
      <c r="B139" s="42" t="s">
        <v>2018</v>
      </c>
      <c r="C139" s="43" t="s">
        <v>2019</v>
      </c>
      <c r="D139" s="43" t="s">
        <v>2019</v>
      </c>
      <c r="E139" s="42">
        <v>2482</v>
      </c>
      <c r="F139" s="42">
        <v>2481</v>
      </c>
      <c r="G139" s="44">
        <v>0.99960000000000004</v>
      </c>
      <c r="H139" s="42" t="s">
        <v>50</v>
      </c>
      <c r="I139" s="42" t="s">
        <v>1977</v>
      </c>
      <c r="J139" s="42"/>
      <c r="K139" s="45">
        <v>853</v>
      </c>
      <c r="L139" s="46">
        <v>-0.65618702139999996</v>
      </c>
    </row>
    <row r="140" spans="1:12" x14ac:dyDescent="0.25">
      <c r="A140" s="48">
        <v>26080533800019</v>
      </c>
      <c r="B140" s="42" t="s">
        <v>2018</v>
      </c>
      <c r="C140" s="43" t="s">
        <v>2019</v>
      </c>
      <c r="D140" s="43" t="s">
        <v>2019</v>
      </c>
      <c r="E140" s="42">
        <v>3225</v>
      </c>
      <c r="F140" s="42">
        <v>3204</v>
      </c>
      <c r="G140" s="44">
        <v>0.99350000000000005</v>
      </c>
      <c r="H140" s="42" t="s">
        <v>50</v>
      </c>
      <c r="I140" s="42" t="s">
        <v>1977</v>
      </c>
      <c r="J140" s="42"/>
      <c r="K140" s="45">
        <v>1432</v>
      </c>
      <c r="L140" s="46">
        <v>-0.55305867669999997</v>
      </c>
    </row>
    <row r="141" spans="1:12" x14ac:dyDescent="0.25">
      <c r="A141" s="48">
        <v>26090001400010</v>
      </c>
      <c r="B141" s="42" t="s">
        <v>2018</v>
      </c>
      <c r="C141" s="43" t="s">
        <v>2019</v>
      </c>
      <c r="D141" s="43" t="s">
        <v>2020</v>
      </c>
      <c r="E141" s="42">
        <v>685</v>
      </c>
      <c r="F141" s="42">
        <v>606</v>
      </c>
      <c r="G141" s="44">
        <v>0.88470000000000004</v>
      </c>
      <c r="H141" s="42" t="s">
        <v>71</v>
      </c>
      <c r="I141" s="42"/>
      <c r="J141" s="42"/>
      <c r="K141" s="45">
        <v>425</v>
      </c>
      <c r="L141" s="46">
        <v>-0.29867986800000002</v>
      </c>
    </row>
    <row r="142" spans="1:12" x14ac:dyDescent="0.25">
      <c r="A142" s="48">
        <v>26090010500016</v>
      </c>
      <c r="B142" s="42" t="s">
        <v>2018</v>
      </c>
      <c r="C142" s="43" t="s">
        <v>2019</v>
      </c>
      <c r="D142" s="43" t="s">
        <v>2020</v>
      </c>
      <c r="E142" s="42">
        <v>342</v>
      </c>
      <c r="F142" s="42">
        <v>342</v>
      </c>
      <c r="G142" s="44">
        <v>1</v>
      </c>
      <c r="H142" s="42" t="s">
        <v>71</v>
      </c>
      <c r="I142" s="42"/>
      <c r="J142" s="42"/>
      <c r="K142" s="45">
        <v>453</v>
      </c>
      <c r="L142" s="46">
        <v>0.32456140350000001</v>
      </c>
    </row>
    <row r="143" spans="1:12" x14ac:dyDescent="0.25">
      <c r="A143" s="48">
        <v>26090016200017</v>
      </c>
      <c r="B143" s="42" t="s">
        <v>2018</v>
      </c>
      <c r="C143" s="43" t="s">
        <v>2019</v>
      </c>
      <c r="D143" s="43" t="s">
        <v>2019</v>
      </c>
      <c r="E143" s="42">
        <v>3722</v>
      </c>
      <c r="F143" s="42">
        <v>3722</v>
      </c>
      <c r="G143" s="44">
        <v>1</v>
      </c>
      <c r="H143" s="42" t="s">
        <v>50</v>
      </c>
      <c r="I143" s="42" t="s">
        <v>1977</v>
      </c>
      <c r="J143" s="42"/>
      <c r="K143" s="45">
        <v>1712</v>
      </c>
      <c r="L143" s="46">
        <v>-0.5400322407</v>
      </c>
    </row>
    <row r="144" spans="1:12" x14ac:dyDescent="0.25">
      <c r="A144" s="48">
        <v>26090023800148</v>
      </c>
      <c r="B144" s="42" t="s">
        <v>2018</v>
      </c>
      <c r="C144" s="43" t="s">
        <v>2019</v>
      </c>
      <c r="D144" s="43" t="s">
        <v>2019</v>
      </c>
      <c r="E144" s="42">
        <v>6299</v>
      </c>
      <c r="F144" s="42">
        <v>6298</v>
      </c>
      <c r="G144" s="44">
        <v>0.99980000000000002</v>
      </c>
      <c r="H144" s="42" t="s">
        <v>50</v>
      </c>
      <c r="I144" s="42" t="s">
        <v>1977</v>
      </c>
      <c r="J144" s="42" t="s">
        <v>9</v>
      </c>
      <c r="K144" s="45">
        <v>3336</v>
      </c>
      <c r="L144" s="46">
        <v>-0.47030803430000001</v>
      </c>
    </row>
    <row r="145" spans="1:12" x14ac:dyDescent="0.25">
      <c r="A145" s="48">
        <v>26100001200011</v>
      </c>
      <c r="B145" s="42" t="s">
        <v>2018</v>
      </c>
      <c r="C145" s="43" t="s">
        <v>2019</v>
      </c>
      <c r="D145" s="43" t="s">
        <v>2019</v>
      </c>
      <c r="E145" s="42">
        <v>1367</v>
      </c>
      <c r="F145" s="42">
        <v>1366</v>
      </c>
      <c r="G145" s="44">
        <v>0.99929999999999997</v>
      </c>
      <c r="H145" s="42" t="s">
        <v>38</v>
      </c>
      <c r="I145" s="42" t="s">
        <v>1977</v>
      </c>
      <c r="J145" s="42"/>
      <c r="K145" s="45">
        <v>641</v>
      </c>
      <c r="L145" s="46">
        <v>-0.53074670570000004</v>
      </c>
    </row>
    <row r="146" spans="1:12" x14ac:dyDescent="0.25">
      <c r="A146" s="48">
        <v>26100002000014</v>
      </c>
      <c r="B146" s="42" t="s">
        <v>2018</v>
      </c>
      <c r="C146" s="43" t="s">
        <v>2019</v>
      </c>
      <c r="D146" s="43" t="s">
        <v>2019</v>
      </c>
      <c r="E146" s="42">
        <v>7092</v>
      </c>
      <c r="F146" s="42">
        <v>5351</v>
      </c>
      <c r="G146" s="44">
        <v>0.75449999999999995</v>
      </c>
      <c r="H146" s="42" t="s">
        <v>38</v>
      </c>
      <c r="I146" s="42" t="s">
        <v>1977</v>
      </c>
      <c r="J146" s="42" t="s">
        <v>9</v>
      </c>
      <c r="K146" s="45">
        <v>5073</v>
      </c>
      <c r="L146" s="46">
        <v>-5.1952906E-2</v>
      </c>
    </row>
    <row r="147" spans="1:12" x14ac:dyDescent="0.25">
      <c r="A147" s="48">
        <v>26100004600019</v>
      </c>
      <c r="B147" s="42" t="s">
        <v>2018</v>
      </c>
      <c r="C147" s="43" t="s">
        <v>2019</v>
      </c>
      <c r="D147" s="43" t="s">
        <v>2019</v>
      </c>
      <c r="E147" s="42">
        <v>984</v>
      </c>
      <c r="F147" s="42">
        <v>711</v>
      </c>
      <c r="G147" s="44">
        <v>0.72260000000000002</v>
      </c>
      <c r="H147" s="42" t="s">
        <v>71</v>
      </c>
      <c r="I147" s="42"/>
      <c r="J147" s="42"/>
      <c r="K147" s="45">
        <v>400</v>
      </c>
      <c r="L147" s="46">
        <v>-0.43741209559999999</v>
      </c>
    </row>
    <row r="148" spans="1:12" x14ac:dyDescent="0.25">
      <c r="A148" s="48">
        <v>26100736300011</v>
      </c>
      <c r="B148" s="42" t="s">
        <v>2018</v>
      </c>
      <c r="C148" s="43" t="s">
        <v>2019</v>
      </c>
      <c r="D148" s="43" t="s">
        <v>2019</v>
      </c>
      <c r="E148" s="42">
        <v>638</v>
      </c>
      <c r="F148" s="42">
        <v>583</v>
      </c>
      <c r="G148" s="44">
        <v>0.91379999999999995</v>
      </c>
      <c r="H148" s="42" t="s">
        <v>38</v>
      </c>
      <c r="I148" s="42"/>
      <c r="J148" s="42"/>
      <c r="K148" s="45">
        <v>721</v>
      </c>
      <c r="L148" s="46">
        <v>0.23670668950000001</v>
      </c>
    </row>
    <row r="149" spans="1:12" x14ac:dyDescent="0.25">
      <c r="A149" s="48">
        <v>26110002800149</v>
      </c>
      <c r="B149" s="42" t="s">
        <v>2018</v>
      </c>
      <c r="C149" s="43" t="s">
        <v>2019</v>
      </c>
      <c r="D149" s="43" t="s">
        <v>2020</v>
      </c>
      <c r="E149" s="42">
        <v>2153</v>
      </c>
      <c r="F149" s="42">
        <v>851</v>
      </c>
      <c r="G149" s="44">
        <v>0.39529999999999998</v>
      </c>
      <c r="H149" s="42" t="s">
        <v>38</v>
      </c>
      <c r="I149" s="42" t="s">
        <v>1977</v>
      </c>
      <c r="J149" s="42" t="s">
        <v>9</v>
      </c>
      <c r="K149" s="45">
        <v>1241</v>
      </c>
      <c r="L149" s="46">
        <v>0.45828437129999999</v>
      </c>
    </row>
    <row r="150" spans="1:12" x14ac:dyDescent="0.25">
      <c r="A150" s="48">
        <v>26110003600019</v>
      </c>
      <c r="B150" s="42" t="s">
        <v>2018</v>
      </c>
      <c r="C150" s="43" t="s">
        <v>2019</v>
      </c>
      <c r="D150" s="43" t="s">
        <v>2019</v>
      </c>
      <c r="E150" s="42">
        <v>1680</v>
      </c>
      <c r="F150" s="42">
        <v>1676</v>
      </c>
      <c r="G150" s="44">
        <v>0.99760000000000004</v>
      </c>
      <c r="H150" s="42" t="s">
        <v>50</v>
      </c>
      <c r="I150" s="42"/>
      <c r="J150" s="42"/>
      <c r="K150" s="45">
        <v>417</v>
      </c>
      <c r="L150" s="46">
        <v>-0.75119331739999995</v>
      </c>
    </row>
    <row r="151" spans="1:12" x14ac:dyDescent="0.25">
      <c r="A151" s="48">
        <v>26110007700013</v>
      </c>
      <c r="B151" s="42" t="s">
        <v>2018</v>
      </c>
      <c r="C151" s="43" t="s">
        <v>2019</v>
      </c>
      <c r="D151" s="43" t="s">
        <v>2019</v>
      </c>
      <c r="E151" s="42">
        <v>1274</v>
      </c>
      <c r="F151" s="42">
        <v>1158</v>
      </c>
      <c r="G151" s="44">
        <v>0.90890000000000004</v>
      </c>
      <c r="H151" s="42" t="s">
        <v>71</v>
      </c>
      <c r="I151" s="42"/>
      <c r="J151" s="42"/>
      <c r="K151" s="45">
        <v>653</v>
      </c>
      <c r="L151" s="46">
        <v>-0.43609671849999998</v>
      </c>
    </row>
    <row r="152" spans="1:12" x14ac:dyDescent="0.25">
      <c r="A152" s="48">
        <v>26110008500016</v>
      </c>
      <c r="B152" s="42" t="s">
        <v>2018</v>
      </c>
      <c r="C152" s="43" t="s">
        <v>2019</v>
      </c>
      <c r="D152" s="43" t="s">
        <v>2019</v>
      </c>
      <c r="E152" s="42">
        <v>637</v>
      </c>
      <c r="F152" s="42">
        <v>609</v>
      </c>
      <c r="G152" s="44">
        <v>0.95599999999999996</v>
      </c>
      <c r="H152" s="42" t="s">
        <v>71</v>
      </c>
      <c r="I152" s="42" t="s">
        <v>1977</v>
      </c>
      <c r="J152" s="42"/>
      <c r="K152" s="45">
        <v>617</v>
      </c>
      <c r="L152" s="46">
        <v>1.3136289000000001E-2</v>
      </c>
    </row>
    <row r="153" spans="1:12" x14ac:dyDescent="0.25">
      <c r="A153" s="48">
        <v>26110010100011</v>
      </c>
      <c r="B153" s="42" t="s">
        <v>2018</v>
      </c>
      <c r="C153" s="43" t="s">
        <v>2019</v>
      </c>
      <c r="D153" s="43" t="s">
        <v>2020</v>
      </c>
      <c r="E153" s="42">
        <v>5597</v>
      </c>
      <c r="F153" s="42">
        <v>5543</v>
      </c>
      <c r="G153" s="44">
        <v>0.99039999999999995</v>
      </c>
      <c r="H153" s="42" t="s">
        <v>57</v>
      </c>
      <c r="I153" s="42" t="s">
        <v>1977</v>
      </c>
      <c r="J153" s="42"/>
      <c r="K153" s="45">
        <v>2857</v>
      </c>
      <c r="L153" s="46">
        <v>-0.4845751398</v>
      </c>
    </row>
    <row r="154" spans="1:12" x14ac:dyDescent="0.25">
      <c r="A154" s="48">
        <v>26110011900013</v>
      </c>
      <c r="B154" s="42" t="s">
        <v>2018</v>
      </c>
      <c r="C154" s="43" t="s">
        <v>2019</v>
      </c>
      <c r="D154" s="43" t="s">
        <v>2019</v>
      </c>
      <c r="E154" s="42">
        <v>1047</v>
      </c>
      <c r="F154" s="42">
        <v>1042</v>
      </c>
      <c r="G154" s="44">
        <v>0.99519999999999997</v>
      </c>
      <c r="H154" s="42" t="s">
        <v>71</v>
      </c>
      <c r="I154" s="42"/>
      <c r="J154" s="42"/>
      <c r="K154" s="45">
        <v>300</v>
      </c>
      <c r="L154" s="46">
        <v>-0.71209213049999998</v>
      </c>
    </row>
    <row r="155" spans="1:12" x14ac:dyDescent="0.25">
      <c r="A155" s="48">
        <v>26120011700123</v>
      </c>
      <c r="B155" s="42" t="s">
        <v>2018</v>
      </c>
      <c r="C155" s="43" t="s">
        <v>2019</v>
      </c>
      <c r="D155" s="43" t="s">
        <v>2019</v>
      </c>
      <c r="E155" s="42">
        <v>8540</v>
      </c>
      <c r="F155" s="42">
        <v>8497</v>
      </c>
      <c r="G155" s="44">
        <v>0.995</v>
      </c>
      <c r="H155" s="42" t="s">
        <v>50</v>
      </c>
      <c r="I155" s="42" t="s">
        <v>1977</v>
      </c>
      <c r="J155" s="42" t="s">
        <v>9</v>
      </c>
      <c r="K155" s="45">
        <v>4775</v>
      </c>
      <c r="L155" s="46">
        <v>-0.43803695419999999</v>
      </c>
    </row>
    <row r="156" spans="1:12" x14ac:dyDescent="0.25">
      <c r="A156" s="48">
        <v>26120012500019</v>
      </c>
      <c r="B156" s="42" t="s">
        <v>2018</v>
      </c>
      <c r="C156" s="43" t="s">
        <v>2019</v>
      </c>
      <c r="D156" s="43" t="s">
        <v>2019</v>
      </c>
      <c r="E156" s="42">
        <v>1197</v>
      </c>
      <c r="F156" s="42">
        <v>1100</v>
      </c>
      <c r="G156" s="44">
        <v>0.91900000000000004</v>
      </c>
      <c r="H156" s="42" t="s">
        <v>50</v>
      </c>
      <c r="I156" s="42"/>
      <c r="J156" s="42"/>
      <c r="K156" s="45">
        <v>546</v>
      </c>
      <c r="L156" s="46">
        <v>-0.50363636359999997</v>
      </c>
    </row>
    <row r="157" spans="1:12" x14ac:dyDescent="0.25">
      <c r="A157" s="48">
        <v>26120013300013</v>
      </c>
      <c r="B157" s="42" t="s">
        <v>2018</v>
      </c>
      <c r="C157" s="43" t="s">
        <v>2019</v>
      </c>
      <c r="D157" s="43" t="s">
        <v>2020</v>
      </c>
      <c r="E157" s="42">
        <v>626</v>
      </c>
      <c r="F157" s="42">
        <v>511</v>
      </c>
      <c r="G157" s="44">
        <v>0.81630000000000003</v>
      </c>
      <c r="H157" s="42" t="s">
        <v>71</v>
      </c>
      <c r="I157" s="42"/>
      <c r="J157" s="42"/>
      <c r="K157" s="45">
        <v>219</v>
      </c>
      <c r="L157" s="46">
        <v>-0.57142857140000003</v>
      </c>
    </row>
    <row r="158" spans="1:12" x14ac:dyDescent="0.25">
      <c r="A158" s="48">
        <v>26120014100016</v>
      </c>
      <c r="B158" s="42" t="s">
        <v>2018</v>
      </c>
      <c r="C158" s="43" t="s">
        <v>2019</v>
      </c>
      <c r="D158" s="43" t="s">
        <v>2019</v>
      </c>
      <c r="E158" s="42">
        <v>4535</v>
      </c>
      <c r="F158" s="42">
        <v>4533</v>
      </c>
      <c r="G158" s="44">
        <v>0.99960000000000004</v>
      </c>
      <c r="H158" s="42" t="s">
        <v>50</v>
      </c>
      <c r="I158" s="42" t="s">
        <v>1977</v>
      </c>
      <c r="J158" s="42"/>
      <c r="K158" s="45">
        <v>2480</v>
      </c>
      <c r="L158" s="46">
        <v>-0.45290094860000002</v>
      </c>
    </row>
    <row r="159" spans="1:12" x14ac:dyDescent="0.25">
      <c r="A159" s="48">
        <v>26120015800010</v>
      </c>
      <c r="B159" s="42" t="s">
        <v>2018</v>
      </c>
      <c r="C159" s="43" t="s">
        <v>2019</v>
      </c>
      <c r="D159" s="43" t="s">
        <v>2019</v>
      </c>
      <c r="E159" s="42">
        <v>2386</v>
      </c>
      <c r="F159" s="42">
        <v>2386</v>
      </c>
      <c r="G159" s="44">
        <v>1</v>
      </c>
      <c r="H159" s="42" t="s">
        <v>50</v>
      </c>
      <c r="I159" s="42" t="s">
        <v>1977</v>
      </c>
      <c r="J159" s="42"/>
      <c r="K159" s="45">
        <v>1423</v>
      </c>
      <c r="L159" s="46">
        <v>-0.40360435880000001</v>
      </c>
    </row>
    <row r="160" spans="1:12" x14ac:dyDescent="0.25">
      <c r="A160" s="48">
        <v>26120019000013</v>
      </c>
      <c r="B160" s="42" t="s">
        <v>2018</v>
      </c>
      <c r="C160" s="43" t="s">
        <v>2019</v>
      </c>
      <c r="D160" s="43" t="s">
        <v>2019</v>
      </c>
      <c r="E160" s="42">
        <v>1772</v>
      </c>
      <c r="F160" s="42">
        <v>1772</v>
      </c>
      <c r="G160" s="44">
        <v>1</v>
      </c>
      <c r="H160" s="42" t="s">
        <v>50</v>
      </c>
      <c r="I160" s="42" t="s">
        <v>1977</v>
      </c>
      <c r="J160" s="42"/>
      <c r="K160" s="45">
        <v>1166</v>
      </c>
      <c r="L160" s="46">
        <v>-0.34198645599999999</v>
      </c>
    </row>
    <row r="161" spans="1:12" x14ac:dyDescent="0.25">
      <c r="A161" s="48">
        <v>26120020800013</v>
      </c>
      <c r="B161" s="42" t="s">
        <v>2018</v>
      </c>
      <c r="C161" s="43" t="s">
        <v>2019</v>
      </c>
      <c r="D161" s="43" t="s">
        <v>2019</v>
      </c>
      <c r="E161" s="42">
        <v>3986</v>
      </c>
      <c r="F161" s="42">
        <v>3973</v>
      </c>
      <c r="G161" s="44">
        <v>0.99670000000000003</v>
      </c>
      <c r="H161" s="42" t="s">
        <v>50</v>
      </c>
      <c r="I161" s="42" t="s">
        <v>1977</v>
      </c>
      <c r="J161" s="42"/>
      <c r="K161" s="45">
        <v>2142</v>
      </c>
      <c r="L161" s="46">
        <v>-0.4608608105</v>
      </c>
    </row>
    <row r="162" spans="1:12" x14ac:dyDescent="0.25">
      <c r="A162" s="48">
        <v>26120648600019</v>
      </c>
      <c r="B162" s="42" t="s">
        <v>2018</v>
      </c>
      <c r="C162" s="43" t="s">
        <v>2019</v>
      </c>
      <c r="D162" s="43" t="s">
        <v>2019</v>
      </c>
      <c r="E162" s="42">
        <v>1261</v>
      </c>
      <c r="F162" s="42">
        <v>1168</v>
      </c>
      <c r="G162" s="44">
        <v>0.92620000000000002</v>
      </c>
      <c r="H162" s="42" t="s">
        <v>50</v>
      </c>
      <c r="I162" s="42"/>
      <c r="J162" s="42"/>
      <c r="K162" s="45">
        <v>571</v>
      </c>
      <c r="L162" s="46">
        <v>-0.51113013699999998</v>
      </c>
    </row>
    <row r="163" spans="1:12" x14ac:dyDescent="0.25">
      <c r="A163" s="48">
        <v>26130001600043</v>
      </c>
      <c r="B163" s="42" t="s">
        <v>2018</v>
      </c>
      <c r="C163" s="43" t="s">
        <v>2019</v>
      </c>
      <c r="D163" s="43" t="s">
        <v>2019</v>
      </c>
      <c r="E163" s="42">
        <v>2523</v>
      </c>
      <c r="F163" s="42">
        <v>2521</v>
      </c>
      <c r="G163" s="44">
        <v>0.99919999999999998</v>
      </c>
      <c r="H163" s="42" t="s">
        <v>50</v>
      </c>
      <c r="I163" s="42" t="s">
        <v>1977</v>
      </c>
      <c r="J163" s="42"/>
      <c r="K163" s="45">
        <v>961</v>
      </c>
      <c r="L163" s="46">
        <v>-0.61880206270000004</v>
      </c>
    </row>
    <row r="164" spans="1:12" x14ac:dyDescent="0.25">
      <c r="A164" s="48">
        <v>26130002400013</v>
      </c>
      <c r="B164" s="42" t="s">
        <v>2018</v>
      </c>
      <c r="C164" s="43" t="s">
        <v>2019</v>
      </c>
      <c r="D164" s="43" t="s">
        <v>2019</v>
      </c>
      <c r="E164" s="42">
        <v>3348</v>
      </c>
      <c r="F164" s="42">
        <v>3346</v>
      </c>
      <c r="G164" s="44">
        <v>0.99939999999999996</v>
      </c>
      <c r="H164" s="42" t="s">
        <v>50</v>
      </c>
      <c r="I164" s="42" t="s">
        <v>1977</v>
      </c>
      <c r="J164" s="42"/>
      <c r="K164" s="45">
        <v>1707</v>
      </c>
      <c r="L164" s="46">
        <v>-0.4898386133</v>
      </c>
    </row>
    <row r="165" spans="1:12" x14ac:dyDescent="0.25">
      <c r="A165" s="48">
        <v>26130004000019</v>
      </c>
      <c r="B165" s="42" t="s">
        <v>2018</v>
      </c>
      <c r="C165" s="43" t="s">
        <v>2019</v>
      </c>
      <c r="D165" s="43" t="s">
        <v>2019</v>
      </c>
      <c r="E165" s="42">
        <v>2120</v>
      </c>
      <c r="F165" s="42">
        <v>2120</v>
      </c>
      <c r="G165" s="44">
        <v>1</v>
      </c>
      <c r="H165" s="42" t="s">
        <v>50</v>
      </c>
      <c r="I165" s="42" t="s">
        <v>1977</v>
      </c>
      <c r="J165" s="42"/>
      <c r="K165" s="45">
        <v>838</v>
      </c>
      <c r="L165" s="46">
        <v>-0.60471698110000005</v>
      </c>
    </row>
    <row r="166" spans="1:12" x14ac:dyDescent="0.25">
      <c r="A166" s="48">
        <v>26130005700013</v>
      </c>
      <c r="B166" s="42" t="s">
        <v>2018</v>
      </c>
      <c r="C166" s="43" t="s">
        <v>2019</v>
      </c>
      <c r="D166" s="43" t="s">
        <v>2019</v>
      </c>
      <c r="E166" s="42">
        <v>2865</v>
      </c>
      <c r="F166" s="42">
        <v>2865</v>
      </c>
      <c r="G166" s="44">
        <v>1</v>
      </c>
      <c r="H166" s="42" t="s">
        <v>50</v>
      </c>
      <c r="I166" s="42" t="s">
        <v>1977</v>
      </c>
      <c r="J166" s="42"/>
      <c r="K166" s="45">
        <v>1385</v>
      </c>
      <c r="L166" s="46">
        <v>-0.51657940660000001</v>
      </c>
    </row>
    <row r="167" spans="1:12" x14ac:dyDescent="0.25">
      <c r="A167" s="48">
        <v>26130006500016</v>
      </c>
      <c r="B167" s="42" t="s">
        <v>2018</v>
      </c>
      <c r="C167" s="43" t="s">
        <v>2019</v>
      </c>
      <c r="D167" s="43" t="s">
        <v>2019</v>
      </c>
      <c r="E167" s="42">
        <v>1779</v>
      </c>
      <c r="F167" s="42">
        <v>1777</v>
      </c>
      <c r="G167" s="44">
        <v>0.99890000000000001</v>
      </c>
      <c r="H167" s="42" t="s">
        <v>50</v>
      </c>
      <c r="I167" s="42" t="s">
        <v>1977</v>
      </c>
      <c r="J167" s="42"/>
      <c r="K167" s="45">
        <v>701</v>
      </c>
      <c r="L167" s="46">
        <v>-0.60551491280000003</v>
      </c>
    </row>
    <row r="168" spans="1:12" x14ac:dyDescent="0.25">
      <c r="A168" s="48">
        <v>26130007300010</v>
      </c>
      <c r="B168" s="42" t="s">
        <v>2018</v>
      </c>
      <c r="C168" s="43" t="s">
        <v>2019</v>
      </c>
      <c r="D168" s="43" t="s">
        <v>2019</v>
      </c>
      <c r="E168" s="42">
        <v>2123</v>
      </c>
      <c r="F168" s="42">
        <v>2051</v>
      </c>
      <c r="G168" s="44">
        <v>0.96609999999999996</v>
      </c>
      <c r="H168" s="42" t="s">
        <v>57</v>
      </c>
      <c r="I168" s="42" t="s">
        <v>1977</v>
      </c>
      <c r="J168" s="42"/>
      <c r="K168" s="45">
        <v>1366</v>
      </c>
      <c r="L168" s="46">
        <v>-0.33398342269999998</v>
      </c>
    </row>
    <row r="169" spans="1:12" x14ac:dyDescent="0.25">
      <c r="A169" s="48">
        <v>26130008100484</v>
      </c>
      <c r="B169" s="42" t="s">
        <v>2018</v>
      </c>
      <c r="C169" s="43" t="s">
        <v>2019</v>
      </c>
      <c r="D169" s="43" t="s">
        <v>2019</v>
      </c>
      <c r="E169" s="42">
        <v>49388</v>
      </c>
      <c r="F169" s="42">
        <v>47459</v>
      </c>
      <c r="G169" s="44">
        <v>0.96089999999999998</v>
      </c>
      <c r="H169" s="42" t="s">
        <v>50</v>
      </c>
      <c r="I169" s="42" t="s">
        <v>1977</v>
      </c>
      <c r="J169" s="42" t="s">
        <v>9</v>
      </c>
      <c r="K169" s="45">
        <v>35624</v>
      </c>
      <c r="L169" s="46">
        <v>-0.2493731431</v>
      </c>
    </row>
    <row r="170" spans="1:12" x14ac:dyDescent="0.25">
      <c r="A170" s="48">
        <v>26130011500019</v>
      </c>
      <c r="B170" s="42" t="s">
        <v>2018</v>
      </c>
      <c r="C170" s="43" t="s">
        <v>2019</v>
      </c>
      <c r="D170" s="43" t="s">
        <v>2019</v>
      </c>
      <c r="E170" s="42">
        <v>4053</v>
      </c>
      <c r="F170" s="42">
        <v>4053</v>
      </c>
      <c r="G170" s="44">
        <v>1</v>
      </c>
      <c r="H170" s="42" t="s">
        <v>50</v>
      </c>
      <c r="I170" s="42" t="s">
        <v>1977</v>
      </c>
      <c r="J170" s="42"/>
      <c r="K170" s="45">
        <v>1698</v>
      </c>
      <c r="L170" s="46">
        <v>-0.58105107330000005</v>
      </c>
    </row>
    <row r="171" spans="1:12" x14ac:dyDescent="0.25">
      <c r="A171" s="48">
        <v>26130019800015</v>
      </c>
      <c r="B171" s="42" t="s">
        <v>2018</v>
      </c>
      <c r="C171" s="43" t="s">
        <v>2019</v>
      </c>
      <c r="D171" s="43" t="s">
        <v>2020</v>
      </c>
      <c r="E171" s="42">
        <v>4811</v>
      </c>
      <c r="F171" s="42">
        <v>907</v>
      </c>
      <c r="G171" s="44">
        <v>0.1885</v>
      </c>
      <c r="H171" s="42" t="s">
        <v>2011</v>
      </c>
      <c r="I171" s="42" t="s">
        <v>1977</v>
      </c>
      <c r="J171" s="42"/>
      <c r="K171" s="45">
        <v>2949</v>
      </c>
      <c r="L171" s="46">
        <v>2.2513781698000002</v>
      </c>
    </row>
    <row r="172" spans="1:12" x14ac:dyDescent="0.25">
      <c r="A172" s="48">
        <v>26130020600016</v>
      </c>
      <c r="B172" s="42" t="s">
        <v>2018</v>
      </c>
      <c r="C172" s="43" t="s">
        <v>2019</v>
      </c>
      <c r="D172" s="43" t="s">
        <v>2019</v>
      </c>
      <c r="E172" s="42">
        <v>3070</v>
      </c>
      <c r="F172" s="42">
        <v>3044</v>
      </c>
      <c r="G172" s="44">
        <v>0.99150000000000005</v>
      </c>
      <c r="H172" s="42" t="s">
        <v>57</v>
      </c>
      <c r="I172" s="42" t="s">
        <v>1977</v>
      </c>
      <c r="J172" s="42"/>
      <c r="K172" s="45">
        <v>2339</v>
      </c>
      <c r="L172" s="46">
        <v>-0.23160315370000001</v>
      </c>
    </row>
    <row r="173" spans="1:12" x14ac:dyDescent="0.25">
      <c r="A173" s="48">
        <v>26130022200013</v>
      </c>
      <c r="B173" s="42" t="s">
        <v>2018</v>
      </c>
      <c r="C173" s="43" t="s">
        <v>2019</v>
      </c>
      <c r="D173" s="43" t="s">
        <v>2019</v>
      </c>
      <c r="E173" s="42">
        <v>5810</v>
      </c>
      <c r="F173" s="42">
        <v>5806</v>
      </c>
      <c r="G173" s="44">
        <v>0.99929999999999997</v>
      </c>
      <c r="H173" s="42" t="s">
        <v>50</v>
      </c>
      <c r="I173" s="42" t="s">
        <v>1977</v>
      </c>
      <c r="J173" s="42"/>
      <c r="K173" s="45">
        <v>3098</v>
      </c>
      <c r="L173" s="46">
        <v>-0.4664140544</v>
      </c>
    </row>
    <row r="174" spans="1:12" x14ac:dyDescent="0.25">
      <c r="A174" s="48">
        <v>26140091500011</v>
      </c>
      <c r="B174" s="42" t="s">
        <v>2018</v>
      </c>
      <c r="C174" s="43" t="s">
        <v>2019</v>
      </c>
      <c r="D174" s="43" t="s">
        <v>2019</v>
      </c>
      <c r="E174" s="42">
        <v>4389</v>
      </c>
      <c r="F174" s="42">
        <v>4389</v>
      </c>
      <c r="G174" s="44">
        <v>1</v>
      </c>
      <c r="H174" s="42" t="s">
        <v>50</v>
      </c>
      <c r="I174" s="42" t="s">
        <v>1977</v>
      </c>
      <c r="J174" s="42"/>
      <c r="K174" s="45">
        <v>3000</v>
      </c>
      <c r="L174" s="46">
        <v>-0.31647300070000001</v>
      </c>
    </row>
    <row r="175" spans="1:12" x14ac:dyDescent="0.25">
      <c r="A175" s="48">
        <v>26140092300015</v>
      </c>
      <c r="B175" s="42" t="s">
        <v>2018</v>
      </c>
      <c r="C175" s="43" t="s">
        <v>2019</v>
      </c>
      <c r="D175" s="43" t="s">
        <v>2019</v>
      </c>
      <c r="E175" s="42">
        <v>5112</v>
      </c>
      <c r="F175" s="42">
        <v>5014</v>
      </c>
      <c r="G175" s="44">
        <v>0.98080000000000001</v>
      </c>
      <c r="H175" s="42" t="s">
        <v>50</v>
      </c>
      <c r="I175" s="42" t="s">
        <v>1977</v>
      </c>
      <c r="J175" s="42"/>
      <c r="K175" s="45">
        <v>2932</v>
      </c>
      <c r="L175" s="46">
        <v>-0.41523733550000003</v>
      </c>
    </row>
    <row r="176" spans="1:12" x14ac:dyDescent="0.25">
      <c r="A176" s="48">
        <v>26140093100018</v>
      </c>
      <c r="B176" s="42" t="s">
        <v>2018</v>
      </c>
      <c r="C176" s="43" t="s">
        <v>2019</v>
      </c>
      <c r="D176" s="43" t="s">
        <v>2020</v>
      </c>
      <c r="E176" s="42">
        <v>16840</v>
      </c>
      <c r="F176" s="42">
        <v>8842</v>
      </c>
      <c r="G176" s="44">
        <v>0.52510000000000001</v>
      </c>
      <c r="H176" s="42" t="s">
        <v>2011</v>
      </c>
      <c r="I176" s="42" t="s">
        <v>1977</v>
      </c>
      <c r="J176" s="42" t="s">
        <v>9</v>
      </c>
      <c r="K176" s="45">
        <v>11019</v>
      </c>
      <c r="L176" s="46">
        <v>0.24621126439999999</v>
      </c>
    </row>
    <row r="177" spans="1:12" x14ac:dyDescent="0.25">
      <c r="A177" s="48">
        <v>26140095600015</v>
      </c>
      <c r="B177" s="42" t="s">
        <v>2018</v>
      </c>
      <c r="C177" s="43" t="s">
        <v>2019</v>
      </c>
      <c r="D177" s="43" t="s">
        <v>2019</v>
      </c>
      <c r="E177" s="42">
        <v>1314</v>
      </c>
      <c r="F177" s="42">
        <v>311</v>
      </c>
      <c r="G177" s="44">
        <v>0.23669999999999999</v>
      </c>
      <c r="H177" s="42" t="s">
        <v>50</v>
      </c>
      <c r="I177" s="42"/>
      <c r="J177" s="42"/>
      <c r="K177" s="45">
        <v>1011</v>
      </c>
      <c r="L177" s="46">
        <v>2.2508038584999999</v>
      </c>
    </row>
    <row r="178" spans="1:12" x14ac:dyDescent="0.25">
      <c r="A178" s="48">
        <v>26140097200012</v>
      </c>
      <c r="B178" s="42" t="s">
        <v>2018</v>
      </c>
      <c r="C178" s="43" t="s">
        <v>2019</v>
      </c>
      <c r="D178" s="43" t="s">
        <v>2019</v>
      </c>
      <c r="E178" s="42">
        <v>2784</v>
      </c>
      <c r="F178" s="42">
        <v>2776</v>
      </c>
      <c r="G178" s="44">
        <v>0.99709999999999999</v>
      </c>
      <c r="H178" s="42" t="s">
        <v>50</v>
      </c>
      <c r="I178" s="42" t="s">
        <v>1977</v>
      </c>
      <c r="J178" s="42"/>
      <c r="K178" s="45">
        <v>561</v>
      </c>
      <c r="L178" s="46">
        <v>-0.7979106628</v>
      </c>
    </row>
    <row r="179" spans="1:12" x14ac:dyDescent="0.25">
      <c r="A179" s="48">
        <v>26140100400013</v>
      </c>
      <c r="B179" s="42" t="s">
        <v>2018</v>
      </c>
      <c r="C179" s="43" t="s">
        <v>2019</v>
      </c>
      <c r="D179" s="43" t="s">
        <v>2019</v>
      </c>
      <c r="E179" s="42">
        <v>3326</v>
      </c>
      <c r="F179" s="42">
        <v>3319</v>
      </c>
      <c r="G179" s="44">
        <v>0.99790000000000001</v>
      </c>
      <c r="H179" s="42" t="s">
        <v>50</v>
      </c>
      <c r="I179" s="42" t="s">
        <v>1977</v>
      </c>
      <c r="J179" s="42"/>
      <c r="K179" s="45">
        <v>1682</v>
      </c>
      <c r="L179" s="46">
        <v>-0.49322084970000002</v>
      </c>
    </row>
    <row r="180" spans="1:12" x14ac:dyDescent="0.25">
      <c r="A180" s="48">
        <v>26140127700015</v>
      </c>
      <c r="B180" s="42" t="s">
        <v>2018</v>
      </c>
      <c r="C180" s="43" t="s">
        <v>2019</v>
      </c>
      <c r="D180" s="43" t="s">
        <v>2019</v>
      </c>
      <c r="E180" s="42">
        <v>2681</v>
      </c>
      <c r="F180" s="42">
        <v>2681</v>
      </c>
      <c r="G180" s="44">
        <v>1</v>
      </c>
      <c r="H180" s="42" t="s">
        <v>50</v>
      </c>
      <c r="I180" s="42" t="s">
        <v>1977</v>
      </c>
      <c r="J180" s="42"/>
      <c r="K180" s="45">
        <v>899</v>
      </c>
      <c r="L180" s="46">
        <v>-0.66467735920000004</v>
      </c>
    </row>
    <row r="181" spans="1:12" x14ac:dyDescent="0.25">
      <c r="A181" s="48">
        <v>26150005200012</v>
      </c>
      <c r="B181" s="42" t="s">
        <v>2018</v>
      </c>
      <c r="C181" s="43" t="s">
        <v>2019</v>
      </c>
      <c r="D181" s="43" t="s">
        <v>2020</v>
      </c>
      <c r="E181" s="42">
        <v>1912</v>
      </c>
      <c r="F181" s="42">
        <v>0</v>
      </c>
      <c r="G181" s="44">
        <v>0</v>
      </c>
      <c r="H181" s="42" t="s">
        <v>2011</v>
      </c>
      <c r="I181" s="42"/>
      <c r="J181" s="42"/>
      <c r="K181" s="45">
        <v>833</v>
      </c>
      <c r="L181" s="46">
        <v>832</v>
      </c>
    </row>
    <row r="182" spans="1:12" x14ac:dyDescent="0.25">
      <c r="A182" s="48">
        <v>26150007800017</v>
      </c>
      <c r="B182" s="42" t="s">
        <v>2018</v>
      </c>
      <c r="C182" s="43" t="s">
        <v>2019</v>
      </c>
      <c r="D182" s="43" t="s">
        <v>2020</v>
      </c>
      <c r="E182" s="42">
        <v>818</v>
      </c>
      <c r="F182" s="42">
        <v>755</v>
      </c>
      <c r="G182" s="44">
        <v>0.92300000000000004</v>
      </c>
      <c r="H182" s="42" t="s">
        <v>65</v>
      </c>
      <c r="I182" s="42"/>
      <c r="J182" s="42"/>
      <c r="K182" s="45">
        <v>620</v>
      </c>
      <c r="L182" s="46">
        <v>-0.17880794699999999</v>
      </c>
    </row>
    <row r="183" spans="1:12" x14ac:dyDescent="0.25">
      <c r="A183" s="48">
        <v>26150013600013</v>
      </c>
      <c r="B183" s="42" t="s">
        <v>2018</v>
      </c>
      <c r="C183" s="43" t="s">
        <v>2019</v>
      </c>
      <c r="D183" s="43" t="s">
        <v>2020</v>
      </c>
      <c r="E183" s="42">
        <v>2110</v>
      </c>
      <c r="F183" s="42">
        <v>0</v>
      </c>
      <c r="G183" s="44">
        <v>0</v>
      </c>
      <c r="H183" s="42" t="s">
        <v>38</v>
      </c>
      <c r="I183" s="42" t="s">
        <v>1977</v>
      </c>
      <c r="J183" s="42"/>
      <c r="K183" s="45">
        <v>1224</v>
      </c>
      <c r="L183" s="46">
        <v>1223</v>
      </c>
    </row>
    <row r="184" spans="1:12" x14ac:dyDescent="0.25">
      <c r="A184" s="48">
        <v>26150016900014</v>
      </c>
      <c r="B184" s="42" t="s">
        <v>2018</v>
      </c>
      <c r="C184" s="43" t="s">
        <v>2019</v>
      </c>
      <c r="D184" s="43" t="s">
        <v>2020</v>
      </c>
      <c r="E184" s="42">
        <v>273</v>
      </c>
      <c r="F184" s="42">
        <v>0</v>
      </c>
      <c r="G184" s="44">
        <v>0</v>
      </c>
      <c r="H184" s="42" t="s">
        <v>38</v>
      </c>
      <c r="I184" s="42"/>
      <c r="J184" s="42"/>
      <c r="K184" s="45">
        <v>208</v>
      </c>
      <c r="L184" s="46">
        <v>207</v>
      </c>
    </row>
    <row r="185" spans="1:12" x14ac:dyDescent="0.25">
      <c r="A185" s="48">
        <v>26150283500018</v>
      </c>
      <c r="B185" s="42" t="s">
        <v>2018</v>
      </c>
      <c r="C185" s="43" t="s">
        <v>2019</v>
      </c>
      <c r="D185" s="43" t="s">
        <v>2019</v>
      </c>
      <c r="E185" s="42">
        <v>324</v>
      </c>
      <c r="F185" s="42">
        <v>322</v>
      </c>
      <c r="G185" s="44">
        <v>0.99380000000000002</v>
      </c>
      <c r="H185" s="42" t="s">
        <v>65</v>
      </c>
      <c r="I185" s="42"/>
      <c r="J185" s="42"/>
      <c r="K185" s="45">
        <v>349</v>
      </c>
      <c r="L185" s="46">
        <v>8.3850931700000006E-2</v>
      </c>
    </row>
    <row r="186" spans="1:12" x14ac:dyDescent="0.25">
      <c r="A186" s="48">
        <v>26150284300012</v>
      </c>
      <c r="B186" s="42" t="s">
        <v>2018</v>
      </c>
      <c r="C186" s="43" t="s">
        <v>2019</v>
      </c>
      <c r="D186" s="43" t="s">
        <v>2020</v>
      </c>
      <c r="E186" s="42">
        <v>6906</v>
      </c>
      <c r="F186" s="42">
        <v>0</v>
      </c>
      <c r="G186" s="44">
        <v>0</v>
      </c>
      <c r="H186" s="42" t="s">
        <v>2011</v>
      </c>
      <c r="I186" s="42" t="s">
        <v>1977</v>
      </c>
      <c r="J186" s="42" t="s">
        <v>9</v>
      </c>
      <c r="K186" s="45">
        <v>3764</v>
      </c>
      <c r="L186" s="46">
        <v>3763</v>
      </c>
    </row>
    <row r="187" spans="1:12" x14ac:dyDescent="0.25">
      <c r="A187" s="48">
        <v>26160018300014</v>
      </c>
      <c r="B187" s="42" t="s">
        <v>2018</v>
      </c>
      <c r="C187" s="43" t="s">
        <v>2019</v>
      </c>
      <c r="D187" s="43" t="s">
        <v>2019</v>
      </c>
      <c r="E187" s="42">
        <v>871</v>
      </c>
      <c r="F187" s="42">
        <v>552</v>
      </c>
      <c r="G187" s="44">
        <v>0.63380000000000003</v>
      </c>
      <c r="H187" s="42" t="s">
        <v>2011</v>
      </c>
      <c r="I187" s="42"/>
      <c r="J187" s="42"/>
      <c r="K187" s="45">
        <v>452</v>
      </c>
      <c r="L187" s="46">
        <v>-0.18115942030000001</v>
      </c>
    </row>
    <row r="188" spans="1:12" x14ac:dyDescent="0.25">
      <c r="A188" s="48">
        <v>26160022500062</v>
      </c>
      <c r="B188" s="42" t="s">
        <v>2018</v>
      </c>
      <c r="C188" s="43" t="s">
        <v>2019</v>
      </c>
      <c r="D188" s="43" t="s">
        <v>2019</v>
      </c>
      <c r="E188" s="42">
        <v>2281</v>
      </c>
      <c r="F188" s="42">
        <v>2213</v>
      </c>
      <c r="G188" s="44">
        <v>0.97019999999999995</v>
      </c>
      <c r="H188" s="42" t="s">
        <v>65</v>
      </c>
      <c r="I188" s="42"/>
      <c r="J188" s="42"/>
      <c r="K188" s="45">
        <v>972</v>
      </c>
      <c r="L188" s="46">
        <v>-0.56077722549999998</v>
      </c>
    </row>
    <row r="189" spans="1:12" x14ac:dyDescent="0.25">
      <c r="A189" s="48">
        <v>26160026600017</v>
      </c>
      <c r="B189" s="42" t="s">
        <v>2018</v>
      </c>
      <c r="C189" s="43" t="s">
        <v>2019</v>
      </c>
      <c r="D189" s="43" t="s">
        <v>2019</v>
      </c>
      <c r="E189" s="42">
        <v>1865</v>
      </c>
      <c r="F189" s="42">
        <v>1865</v>
      </c>
      <c r="G189" s="44">
        <v>1</v>
      </c>
      <c r="H189" s="42" t="s">
        <v>65</v>
      </c>
      <c r="I189" s="42" t="s">
        <v>1977</v>
      </c>
      <c r="J189" s="42"/>
      <c r="K189" s="45">
        <v>1062</v>
      </c>
      <c r="L189" s="46">
        <v>-0.43056300269999997</v>
      </c>
    </row>
    <row r="190" spans="1:12" x14ac:dyDescent="0.25">
      <c r="A190" s="48">
        <v>26160028200014</v>
      </c>
      <c r="B190" s="42" t="s">
        <v>2018</v>
      </c>
      <c r="C190" s="43" t="s">
        <v>2019</v>
      </c>
      <c r="D190" s="43" t="s">
        <v>2020</v>
      </c>
      <c r="E190" s="42">
        <v>1847</v>
      </c>
      <c r="F190" s="42">
        <v>1833</v>
      </c>
      <c r="G190" s="44">
        <v>0.99239999999999995</v>
      </c>
      <c r="H190" s="42" t="s">
        <v>65</v>
      </c>
      <c r="I190" s="42"/>
      <c r="J190" s="42"/>
      <c r="K190" s="45">
        <v>822</v>
      </c>
      <c r="L190" s="46">
        <v>-0.55155482820000001</v>
      </c>
    </row>
    <row r="191" spans="1:12" x14ac:dyDescent="0.25">
      <c r="A191" s="48">
        <v>26160032400014</v>
      </c>
      <c r="B191" s="42" t="s">
        <v>2018</v>
      </c>
      <c r="C191" s="43" t="s">
        <v>2019</v>
      </c>
      <c r="D191" s="43" t="s">
        <v>2019</v>
      </c>
      <c r="E191" s="42">
        <v>2912</v>
      </c>
      <c r="F191" s="42">
        <v>2335</v>
      </c>
      <c r="G191" s="44">
        <v>0.80189999999999995</v>
      </c>
      <c r="H191" s="42" t="s">
        <v>2011</v>
      </c>
      <c r="I191" s="42" t="s">
        <v>1977</v>
      </c>
      <c r="J191" s="42"/>
      <c r="K191" s="45">
        <v>1004</v>
      </c>
      <c r="L191" s="46">
        <v>-0.5700214133</v>
      </c>
    </row>
    <row r="192" spans="1:12" x14ac:dyDescent="0.25">
      <c r="A192" s="48">
        <v>26160034000010</v>
      </c>
      <c r="B192" s="42" t="s">
        <v>2018</v>
      </c>
      <c r="C192" s="43" t="s">
        <v>2019</v>
      </c>
      <c r="D192" s="43" t="s">
        <v>2019</v>
      </c>
      <c r="E192" s="42">
        <v>9470</v>
      </c>
      <c r="F192" s="42">
        <v>9470</v>
      </c>
      <c r="G192" s="44">
        <v>1</v>
      </c>
      <c r="H192" s="42" t="s">
        <v>50</v>
      </c>
      <c r="I192" s="42" t="s">
        <v>1977</v>
      </c>
      <c r="J192" s="42" t="s">
        <v>9</v>
      </c>
      <c r="K192" s="45">
        <v>4438</v>
      </c>
      <c r="L192" s="46">
        <v>-0.53136219640000004</v>
      </c>
    </row>
    <row r="193" spans="1:12" x14ac:dyDescent="0.25">
      <c r="A193" s="48">
        <v>26161071100010</v>
      </c>
      <c r="B193" s="42" t="s">
        <v>2018</v>
      </c>
      <c r="C193" s="43" t="s">
        <v>2019</v>
      </c>
      <c r="D193" s="43" t="s">
        <v>2019</v>
      </c>
      <c r="E193" s="42">
        <v>2916</v>
      </c>
      <c r="F193" s="42">
        <v>2262</v>
      </c>
      <c r="G193" s="44">
        <v>0.77569999999999995</v>
      </c>
      <c r="H193" s="42" t="s">
        <v>2011</v>
      </c>
      <c r="I193" s="42" t="s">
        <v>1977</v>
      </c>
      <c r="J193" s="42"/>
      <c r="K193" s="45">
        <v>1302</v>
      </c>
      <c r="L193" s="46">
        <v>-0.42440318300000002</v>
      </c>
    </row>
    <row r="194" spans="1:12" x14ac:dyDescent="0.25">
      <c r="A194" s="48">
        <v>26170002500339</v>
      </c>
      <c r="B194" s="42" t="s">
        <v>2018</v>
      </c>
      <c r="C194" s="43" t="s">
        <v>2019</v>
      </c>
      <c r="D194" s="43" t="s">
        <v>2020</v>
      </c>
      <c r="E194" s="42">
        <v>8323</v>
      </c>
      <c r="F194" s="42">
        <v>4415</v>
      </c>
      <c r="G194" s="44">
        <v>0.53049999999999997</v>
      </c>
      <c r="H194" s="42" t="s">
        <v>2011</v>
      </c>
      <c r="I194" s="42" t="s">
        <v>1977</v>
      </c>
      <c r="J194" s="42" t="s">
        <v>9</v>
      </c>
      <c r="K194" s="45">
        <v>6134</v>
      </c>
      <c r="L194" s="46">
        <v>0.38935447340000001</v>
      </c>
    </row>
    <row r="195" spans="1:12" x14ac:dyDescent="0.25">
      <c r="A195" s="48">
        <v>26170026400011</v>
      </c>
      <c r="B195" s="42" t="s">
        <v>2018</v>
      </c>
      <c r="C195" s="43" t="s">
        <v>2019</v>
      </c>
      <c r="D195" s="43" t="s">
        <v>2019</v>
      </c>
      <c r="E195" s="42">
        <v>1405</v>
      </c>
      <c r="F195" s="42">
        <v>1398</v>
      </c>
      <c r="G195" s="44">
        <v>0.995</v>
      </c>
      <c r="H195" s="42" t="s">
        <v>50</v>
      </c>
      <c r="I195" s="42"/>
      <c r="J195" s="42"/>
      <c r="K195" s="45">
        <v>814</v>
      </c>
      <c r="L195" s="46">
        <v>-0.41773962799999997</v>
      </c>
    </row>
    <row r="196" spans="1:12" x14ac:dyDescent="0.25">
      <c r="A196" s="48">
        <v>26170027200014</v>
      </c>
      <c r="B196" s="42" t="s">
        <v>2018</v>
      </c>
      <c r="C196" s="43" t="s">
        <v>2019</v>
      </c>
      <c r="D196" s="43" t="s">
        <v>2019</v>
      </c>
      <c r="E196" s="42">
        <v>4736</v>
      </c>
      <c r="F196" s="42">
        <v>4616</v>
      </c>
      <c r="G196" s="44">
        <v>0.97470000000000001</v>
      </c>
      <c r="H196" s="42" t="s">
        <v>50</v>
      </c>
      <c r="I196" s="42" t="s">
        <v>1977</v>
      </c>
      <c r="J196" s="42"/>
      <c r="K196" s="45">
        <v>2702</v>
      </c>
      <c r="L196" s="46">
        <v>-0.41464471400000003</v>
      </c>
    </row>
    <row r="197" spans="1:12" x14ac:dyDescent="0.25">
      <c r="A197" s="48">
        <v>26170030600069</v>
      </c>
      <c r="B197" s="42" t="s">
        <v>2018</v>
      </c>
      <c r="C197" s="43" t="s">
        <v>2019</v>
      </c>
      <c r="D197" s="43" t="s">
        <v>2019</v>
      </c>
      <c r="E197" s="42">
        <v>884</v>
      </c>
      <c r="F197" s="42">
        <v>17</v>
      </c>
      <c r="G197" s="44">
        <v>1.9199999999999998E-2</v>
      </c>
      <c r="H197" s="42" t="s">
        <v>2011</v>
      </c>
      <c r="I197" s="42"/>
      <c r="J197" s="42"/>
      <c r="K197" s="45">
        <v>307</v>
      </c>
      <c r="L197" s="46">
        <v>17.058823529400001</v>
      </c>
    </row>
    <row r="198" spans="1:12" x14ac:dyDescent="0.25">
      <c r="A198" s="48">
        <v>26170033000135</v>
      </c>
      <c r="B198" s="42" t="s">
        <v>2018</v>
      </c>
      <c r="C198" s="43" t="s">
        <v>2019</v>
      </c>
      <c r="D198" s="43" t="s">
        <v>2019</v>
      </c>
      <c r="E198" s="42">
        <v>4488</v>
      </c>
      <c r="F198" s="42">
        <v>6</v>
      </c>
      <c r="G198" s="44">
        <v>1.2999999999999999E-3</v>
      </c>
      <c r="H198" s="42" t="s">
        <v>2011</v>
      </c>
      <c r="I198" s="42" t="s">
        <v>1977</v>
      </c>
      <c r="J198" s="42"/>
      <c r="K198" s="45">
        <v>2086</v>
      </c>
      <c r="L198" s="46">
        <v>346.6666666667</v>
      </c>
    </row>
    <row r="199" spans="1:12" x14ac:dyDescent="0.25">
      <c r="A199" s="48">
        <v>26170035500017</v>
      </c>
      <c r="B199" s="42" t="s">
        <v>2018</v>
      </c>
      <c r="C199" s="43" t="s">
        <v>2019</v>
      </c>
      <c r="D199" s="43" t="s">
        <v>2020</v>
      </c>
      <c r="E199" s="42">
        <v>3885</v>
      </c>
      <c r="F199" s="42">
        <v>1796</v>
      </c>
      <c r="G199" s="44">
        <v>0.46229999999999999</v>
      </c>
      <c r="H199" s="42" t="s">
        <v>2011</v>
      </c>
      <c r="I199" s="42" t="s">
        <v>1977</v>
      </c>
      <c r="J199" s="42"/>
      <c r="K199" s="45">
        <v>1867</v>
      </c>
      <c r="L199" s="46">
        <v>3.9532294000000003E-2</v>
      </c>
    </row>
    <row r="200" spans="1:12" x14ac:dyDescent="0.25">
      <c r="A200" s="48">
        <v>26170037100014</v>
      </c>
      <c r="B200" s="42" t="s">
        <v>2018</v>
      </c>
      <c r="C200" s="43" t="s">
        <v>2019</v>
      </c>
      <c r="D200" s="43" t="s">
        <v>2020</v>
      </c>
      <c r="E200" s="42">
        <v>1005</v>
      </c>
      <c r="F200" s="42">
        <v>1005</v>
      </c>
      <c r="G200" s="44">
        <v>1</v>
      </c>
      <c r="H200" s="42" t="s">
        <v>71</v>
      </c>
      <c r="I200" s="42"/>
      <c r="J200" s="42"/>
      <c r="K200" s="45">
        <v>574</v>
      </c>
      <c r="L200" s="46">
        <v>-0.4288557214</v>
      </c>
    </row>
    <row r="201" spans="1:12" x14ac:dyDescent="0.25">
      <c r="A201" s="48">
        <v>26170039700019</v>
      </c>
      <c r="B201" s="42" t="s">
        <v>2018</v>
      </c>
      <c r="C201" s="43" t="s">
        <v>2019</v>
      </c>
      <c r="D201" s="43" t="s">
        <v>2020</v>
      </c>
      <c r="E201" s="42">
        <v>2846</v>
      </c>
      <c r="F201" s="42">
        <v>813</v>
      </c>
      <c r="G201" s="44">
        <v>0.28570000000000001</v>
      </c>
      <c r="H201" s="42" t="s">
        <v>2011</v>
      </c>
      <c r="I201" s="42" t="s">
        <v>1977</v>
      </c>
      <c r="J201" s="42"/>
      <c r="K201" s="45">
        <v>1771</v>
      </c>
      <c r="L201" s="46">
        <v>1.1783517834999999</v>
      </c>
    </row>
    <row r="202" spans="1:12" x14ac:dyDescent="0.25">
      <c r="A202" s="48">
        <v>26180007200124</v>
      </c>
      <c r="B202" s="42" t="s">
        <v>2018</v>
      </c>
      <c r="C202" s="43" t="s">
        <v>2019</v>
      </c>
      <c r="D202" s="43" t="s">
        <v>2019</v>
      </c>
      <c r="E202" s="42">
        <v>10513</v>
      </c>
      <c r="F202" s="42">
        <v>9757</v>
      </c>
      <c r="G202" s="44">
        <v>0.92810000000000004</v>
      </c>
      <c r="H202" s="42" t="s">
        <v>2012</v>
      </c>
      <c r="I202" s="42" t="s">
        <v>1977</v>
      </c>
      <c r="J202" s="42" t="s">
        <v>9</v>
      </c>
      <c r="K202" s="45">
        <v>5017</v>
      </c>
      <c r="L202" s="46">
        <v>-0.48580506299999998</v>
      </c>
    </row>
    <row r="203" spans="1:12" x14ac:dyDescent="0.25">
      <c r="A203" s="48">
        <v>26180018900019</v>
      </c>
      <c r="B203" s="42" t="s">
        <v>2018</v>
      </c>
      <c r="C203" s="43" t="s">
        <v>2019</v>
      </c>
      <c r="D203" s="43" t="s">
        <v>2020</v>
      </c>
      <c r="E203" s="42">
        <v>2403</v>
      </c>
      <c r="F203" s="42">
        <v>814</v>
      </c>
      <c r="G203" s="44">
        <v>0.3387</v>
      </c>
      <c r="H203" s="42" t="s">
        <v>2011</v>
      </c>
      <c r="I203" s="42" t="s">
        <v>1977</v>
      </c>
      <c r="J203" s="42"/>
      <c r="K203" s="45">
        <v>1415</v>
      </c>
      <c r="L203" s="46">
        <v>0.73832923829999997</v>
      </c>
    </row>
    <row r="204" spans="1:12" x14ac:dyDescent="0.25">
      <c r="A204" s="48">
        <v>26180020500013</v>
      </c>
      <c r="B204" s="42" t="s">
        <v>2018</v>
      </c>
      <c r="C204" s="43" t="s">
        <v>2019</v>
      </c>
      <c r="D204" s="43" t="s">
        <v>2019</v>
      </c>
      <c r="E204" s="42">
        <v>956</v>
      </c>
      <c r="F204" s="42">
        <v>952</v>
      </c>
      <c r="G204" s="44">
        <v>0.99580000000000002</v>
      </c>
      <c r="H204" s="42" t="s">
        <v>71</v>
      </c>
      <c r="I204" s="42"/>
      <c r="J204" s="42"/>
      <c r="K204" s="45">
        <v>731</v>
      </c>
      <c r="L204" s="46">
        <v>-0.23214285709999999</v>
      </c>
    </row>
    <row r="205" spans="1:12" x14ac:dyDescent="0.25">
      <c r="A205" s="48">
        <v>26180023900012</v>
      </c>
      <c r="B205" s="42" t="s">
        <v>2018</v>
      </c>
      <c r="C205" s="43" t="s">
        <v>2019</v>
      </c>
      <c r="D205" s="43" t="s">
        <v>2019</v>
      </c>
      <c r="E205" s="42">
        <v>3606</v>
      </c>
      <c r="F205" s="42">
        <v>3586</v>
      </c>
      <c r="G205" s="44">
        <v>0.99450000000000005</v>
      </c>
      <c r="H205" s="42" t="s">
        <v>50</v>
      </c>
      <c r="I205" s="42" t="s">
        <v>1977</v>
      </c>
      <c r="J205" s="42"/>
      <c r="K205" s="45">
        <v>2131</v>
      </c>
      <c r="L205" s="46">
        <v>-0.40574456219999999</v>
      </c>
    </row>
    <row r="206" spans="1:12" x14ac:dyDescent="0.25">
      <c r="A206" s="48">
        <v>26180365400068</v>
      </c>
      <c r="B206" s="42" t="s">
        <v>2018</v>
      </c>
      <c r="C206" s="43" t="s">
        <v>2019</v>
      </c>
      <c r="D206" s="43" t="s">
        <v>2019</v>
      </c>
      <c r="E206" s="42">
        <v>3818</v>
      </c>
      <c r="F206" s="42">
        <v>3705</v>
      </c>
      <c r="G206" s="44">
        <v>0.97040000000000004</v>
      </c>
      <c r="H206" s="42" t="s">
        <v>57</v>
      </c>
      <c r="I206" s="42" t="s">
        <v>1977</v>
      </c>
      <c r="J206" s="42"/>
      <c r="K206" s="45">
        <v>1573</v>
      </c>
      <c r="L206" s="46">
        <v>-0.57543859649999995</v>
      </c>
    </row>
    <row r="207" spans="1:12" x14ac:dyDescent="0.25">
      <c r="A207" s="48">
        <v>26190280300012</v>
      </c>
      <c r="B207" s="42" t="s">
        <v>2018</v>
      </c>
      <c r="C207" s="43" t="s">
        <v>2019</v>
      </c>
      <c r="D207" s="43" t="s">
        <v>2019</v>
      </c>
      <c r="E207" s="42">
        <v>1069</v>
      </c>
      <c r="F207" s="42">
        <v>1063</v>
      </c>
      <c r="G207" s="44">
        <v>0.99439999999999995</v>
      </c>
      <c r="H207" s="42" t="s">
        <v>65</v>
      </c>
      <c r="I207" s="42"/>
      <c r="J207" s="42"/>
      <c r="K207" s="45">
        <v>475</v>
      </c>
      <c r="L207" s="46">
        <v>-0.55315145809999999</v>
      </c>
    </row>
    <row r="208" spans="1:12" x14ac:dyDescent="0.25">
      <c r="A208" s="48">
        <v>26190310800015</v>
      </c>
      <c r="B208" s="42" t="s">
        <v>2018</v>
      </c>
      <c r="C208" s="43" t="s">
        <v>2019</v>
      </c>
      <c r="D208" s="43" t="s">
        <v>2020</v>
      </c>
      <c r="E208" s="42">
        <v>7581</v>
      </c>
      <c r="F208" s="42">
        <v>344</v>
      </c>
      <c r="G208" s="44">
        <v>4.5400000000000003E-2</v>
      </c>
      <c r="H208" s="42" t="s">
        <v>2011</v>
      </c>
      <c r="I208" s="42" t="s">
        <v>1977</v>
      </c>
      <c r="J208" s="42"/>
      <c r="K208" s="45">
        <v>5040</v>
      </c>
      <c r="L208" s="46">
        <v>13.651162790700001</v>
      </c>
    </row>
    <row r="209" spans="1:12" x14ac:dyDescent="0.25">
      <c r="A209" s="48">
        <v>26190610100033</v>
      </c>
      <c r="B209" s="42" t="s">
        <v>2018</v>
      </c>
      <c r="C209" s="43" t="s">
        <v>2019</v>
      </c>
      <c r="D209" s="43" t="s">
        <v>2019</v>
      </c>
      <c r="E209" s="42">
        <v>93</v>
      </c>
      <c r="F209" s="42">
        <v>56</v>
      </c>
      <c r="G209" s="44">
        <v>0.60219999999999996</v>
      </c>
      <c r="H209" s="42" t="s">
        <v>65</v>
      </c>
      <c r="I209" s="42"/>
      <c r="J209" s="42"/>
      <c r="K209" s="45">
        <v>635</v>
      </c>
      <c r="L209" s="46">
        <v>10.339285714300001</v>
      </c>
    </row>
    <row r="210" spans="1:12" x14ac:dyDescent="0.25">
      <c r="A210" s="48">
        <v>26192720600019</v>
      </c>
      <c r="B210" s="42" t="s">
        <v>2018</v>
      </c>
      <c r="C210" s="43" t="s">
        <v>2019</v>
      </c>
      <c r="D210" s="43" t="s">
        <v>2020</v>
      </c>
      <c r="E210" s="42">
        <v>6129</v>
      </c>
      <c r="F210" s="42">
        <v>4</v>
      </c>
      <c r="G210" s="44">
        <v>6.9999999999999999E-4</v>
      </c>
      <c r="H210" s="42" t="s">
        <v>2011</v>
      </c>
      <c r="I210" s="42" t="s">
        <v>1977</v>
      </c>
      <c r="J210" s="42"/>
      <c r="K210" s="45">
        <v>2919</v>
      </c>
      <c r="L210" s="46">
        <v>728.75</v>
      </c>
    </row>
    <row r="211" spans="1:12" x14ac:dyDescent="0.25">
      <c r="A211" s="48">
        <v>26192750300019</v>
      </c>
      <c r="B211" s="42" t="s">
        <v>2018</v>
      </c>
      <c r="C211" s="43" t="s">
        <v>2019</v>
      </c>
      <c r="D211" s="43" t="s">
        <v>2019</v>
      </c>
      <c r="E211" s="42">
        <v>3170</v>
      </c>
      <c r="F211" s="42">
        <v>3168</v>
      </c>
      <c r="G211" s="44">
        <v>0.99939999999999996</v>
      </c>
      <c r="H211" s="42" t="s">
        <v>50</v>
      </c>
      <c r="I211" s="42" t="s">
        <v>1977</v>
      </c>
      <c r="J211" s="42"/>
      <c r="K211" s="45">
        <v>1686</v>
      </c>
      <c r="L211" s="46">
        <v>-0.46780303029999998</v>
      </c>
    </row>
    <row r="212" spans="1:12" x14ac:dyDescent="0.25">
      <c r="A212" s="48">
        <v>26192760200035</v>
      </c>
      <c r="B212" s="42" t="s">
        <v>2018</v>
      </c>
      <c r="C212" s="43" t="s">
        <v>2019</v>
      </c>
      <c r="D212" s="43" t="s">
        <v>2019</v>
      </c>
      <c r="E212" s="42">
        <v>28</v>
      </c>
      <c r="F212" s="42">
        <v>28</v>
      </c>
      <c r="G212" s="44">
        <v>1</v>
      </c>
      <c r="H212" s="42" t="s">
        <v>65</v>
      </c>
      <c r="I212" s="42"/>
      <c r="J212" s="42"/>
      <c r="K212" s="45">
        <v>415</v>
      </c>
      <c r="L212" s="46">
        <v>13.8214285714</v>
      </c>
    </row>
    <row r="213" spans="1:12" x14ac:dyDescent="0.25">
      <c r="A213" s="48">
        <v>26200006000018</v>
      </c>
      <c r="B213" s="42" t="s">
        <v>2018</v>
      </c>
      <c r="C213" s="43" t="s">
        <v>2019</v>
      </c>
      <c r="D213" s="43" t="s">
        <v>2019</v>
      </c>
      <c r="E213" s="42">
        <v>5998</v>
      </c>
      <c r="F213" s="42">
        <v>2358</v>
      </c>
      <c r="G213" s="44">
        <v>0.3931</v>
      </c>
      <c r="H213" s="42" t="s">
        <v>50</v>
      </c>
      <c r="I213" s="42" t="s">
        <v>1977</v>
      </c>
      <c r="J213" s="42" t="s">
        <v>9</v>
      </c>
      <c r="K213" s="45">
        <v>3132</v>
      </c>
      <c r="L213" s="46">
        <v>0.32824427480000001</v>
      </c>
    </row>
    <row r="214" spans="1:12" x14ac:dyDescent="0.25">
      <c r="A214" s="48">
        <v>26200007800010</v>
      </c>
      <c r="B214" s="42" t="s">
        <v>2018</v>
      </c>
      <c r="C214" s="43" t="s">
        <v>2019</v>
      </c>
      <c r="D214" s="43" t="s">
        <v>2019</v>
      </c>
      <c r="E214" s="42">
        <v>1247</v>
      </c>
      <c r="F214" s="42">
        <v>1247</v>
      </c>
      <c r="G214" s="44">
        <v>1</v>
      </c>
      <c r="H214" s="42" t="s">
        <v>50</v>
      </c>
      <c r="I214" s="42"/>
      <c r="J214" s="42"/>
      <c r="K214" s="45">
        <v>315</v>
      </c>
      <c r="L214" s="46">
        <v>-0.747393745</v>
      </c>
    </row>
    <row r="215" spans="1:12" x14ac:dyDescent="0.25">
      <c r="A215" s="48">
        <v>26200008600013</v>
      </c>
      <c r="B215" s="42" t="s">
        <v>2018</v>
      </c>
      <c r="C215" s="43" t="s">
        <v>2019</v>
      </c>
      <c r="D215" s="43" t="s">
        <v>2019</v>
      </c>
      <c r="E215" s="42">
        <v>3390</v>
      </c>
      <c r="F215" s="42">
        <v>3385</v>
      </c>
      <c r="G215" s="44">
        <v>0.99850000000000005</v>
      </c>
      <c r="H215" s="42" t="s">
        <v>50</v>
      </c>
      <c r="I215" s="42" t="s">
        <v>1977</v>
      </c>
      <c r="J215" s="42"/>
      <c r="K215" s="45">
        <v>831</v>
      </c>
      <c r="L215" s="46">
        <v>-0.75450516990000005</v>
      </c>
    </row>
    <row r="216" spans="1:12" x14ac:dyDescent="0.25">
      <c r="A216" s="48">
        <v>26200009400017</v>
      </c>
      <c r="B216" s="42" t="s">
        <v>2018</v>
      </c>
      <c r="C216" s="43" t="s">
        <v>2019</v>
      </c>
      <c r="D216" s="43" t="s">
        <v>2019</v>
      </c>
      <c r="E216" s="42">
        <v>5836</v>
      </c>
      <c r="F216" s="42">
        <v>5836</v>
      </c>
      <c r="G216" s="44">
        <v>1</v>
      </c>
      <c r="H216" s="42" t="s">
        <v>50</v>
      </c>
      <c r="I216" s="42" t="s">
        <v>1977</v>
      </c>
      <c r="J216" s="42" t="s">
        <v>9</v>
      </c>
      <c r="K216" s="45">
        <v>3082</v>
      </c>
      <c r="L216" s="46">
        <v>-0.47189856070000002</v>
      </c>
    </row>
    <row r="217" spans="1:12" x14ac:dyDescent="0.25">
      <c r="A217" s="48">
        <v>26201015000015</v>
      </c>
      <c r="B217" s="42" t="s">
        <v>2018</v>
      </c>
      <c r="C217" s="43" t="s">
        <v>2019</v>
      </c>
      <c r="D217" s="43" t="s">
        <v>2019</v>
      </c>
      <c r="E217" s="42">
        <v>1557</v>
      </c>
      <c r="F217" s="42">
        <v>1557</v>
      </c>
      <c r="G217" s="44">
        <v>1</v>
      </c>
      <c r="H217" s="42" t="s">
        <v>50</v>
      </c>
      <c r="I217" s="42"/>
      <c r="J217" s="42"/>
      <c r="K217" s="45">
        <v>212</v>
      </c>
      <c r="L217" s="46">
        <v>-0.86384071929999995</v>
      </c>
    </row>
    <row r="218" spans="1:12" x14ac:dyDescent="0.25">
      <c r="A218" s="48">
        <v>26202077900019</v>
      </c>
      <c r="B218" s="42" t="s">
        <v>2018</v>
      </c>
      <c r="C218" s="43" t="s">
        <v>2019</v>
      </c>
      <c r="D218" s="43" t="s">
        <v>2019</v>
      </c>
      <c r="E218" s="42">
        <v>1305</v>
      </c>
      <c r="F218" s="42">
        <v>1303</v>
      </c>
      <c r="G218" s="44">
        <v>0.99850000000000005</v>
      </c>
      <c r="H218" s="42" t="s">
        <v>50</v>
      </c>
      <c r="I218" s="42"/>
      <c r="J218" s="42"/>
      <c r="K218" s="45">
        <v>442</v>
      </c>
      <c r="L218" s="46">
        <v>-0.66078280889999996</v>
      </c>
    </row>
    <row r="219" spans="1:12" x14ac:dyDescent="0.25">
      <c r="A219" s="48">
        <v>26210002700016</v>
      </c>
      <c r="B219" s="42" t="s">
        <v>2018</v>
      </c>
      <c r="C219" s="43" t="s">
        <v>2019</v>
      </c>
      <c r="D219" s="43" t="s">
        <v>2019</v>
      </c>
      <c r="E219" s="42">
        <v>1078</v>
      </c>
      <c r="F219" s="42">
        <v>1019</v>
      </c>
      <c r="G219" s="44">
        <v>0.94530000000000003</v>
      </c>
      <c r="H219" s="42" t="s">
        <v>38</v>
      </c>
      <c r="I219" s="42"/>
      <c r="J219" s="42"/>
      <c r="K219" s="45">
        <v>688</v>
      </c>
      <c r="L219" s="46">
        <v>-0.32482826300000001</v>
      </c>
    </row>
    <row r="220" spans="1:12" x14ac:dyDescent="0.25">
      <c r="A220" s="48">
        <v>26210006800010</v>
      </c>
      <c r="B220" s="42" t="s">
        <v>2018</v>
      </c>
      <c r="C220" s="43" t="s">
        <v>2019</v>
      </c>
      <c r="D220" s="43" t="s">
        <v>2019</v>
      </c>
      <c r="E220" s="42">
        <v>2321</v>
      </c>
      <c r="F220" s="42">
        <v>2218</v>
      </c>
      <c r="G220" s="44">
        <v>0.9556</v>
      </c>
      <c r="H220" s="42" t="s">
        <v>38</v>
      </c>
      <c r="I220" s="42" t="s">
        <v>1977</v>
      </c>
      <c r="J220" s="42"/>
      <c r="K220" s="45">
        <v>1390</v>
      </c>
      <c r="L220" s="46">
        <v>-0.37330928759999998</v>
      </c>
    </row>
    <row r="221" spans="1:12" x14ac:dyDescent="0.25">
      <c r="A221" s="48">
        <v>26210007600013</v>
      </c>
      <c r="B221" s="42" t="s">
        <v>2018</v>
      </c>
      <c r="C221" s="43" t="s">
        <v>2019</v>
      </c>
      <c r="D221" s="43" t="s">
        <v>2020</v>
      </c>
      <c r="E221" s="42">
        <v>14153</v>
      </c>
      <c r="F221" s="42">
        <v>0</v>
      </c>
      <c r="G221" s="44">
        <v>0</v>
      </c>
      <c r="H221" s="42" t="s">
        <v>38</v>
      </c>
      <c r="I221" s="42" t="s">
        <v>1977</v>
      </c>
      <c r="J221" s="42" t="s">
        <v>9</v>
      </c>
      <c r="K221" s="45">
        <v>12578</v>
      </c>
      <c r="L221" s="46">
        <v>12577</v>
      </c>
    </row>
    <row r="222" spans="1:12" x14ac:dyDescent="0.25">
      <c r="A222" s="48">
        <v>26210008400017</v>
      </c>
      <c r="B222" s="42" t="s">
        <v>2018</v>
      </c>
      <c r="C222" s="43" t="s">
        <v>2019</v>
      </c>
      <c r="D222" s="43" t="s">
        <v>2019</v>
      </c>
      <c r="E222" s="42">
        <v>492</v>
      </c>
      <c r="F222" s="42">
        <v>426</v>
      </c>
      <c r="G222" s="44">
        <v>0.8659</v>
      </c>
      <c r="H222" s="42" t="s">
        <v>38</v>
      </c>
      <c r="I222" s="42"/>
      <c r="J222" s="42"/>
      <c r="K222" s="45">
        <v>353</v>
      </c>
      <c r="L222" s="46">
        <v>-0.1713615023</v>
      </c>
    </row>
    <row r="223" spans="1:12" x14ac:dyDescent="0.25">
      <c r="A223" s="48">
        <v>26210018300017</v>
      </c>
      <c r="B223" s="42" t="s">
        <v>2018</v>
      </c>
      <c r="C223" s="43" t="s">
        <v>2019</v>
      </c>
      <c r="D223" s="43" t="s">
        <v>2020</v>
      </c>
      <c r="E223" s="42">
        <v>3232</v>
      </c>
      <c r="F223" s="42">
        <v>727</v>
      </c>
      <c r="G223" s="44">
        <v>0.22489999999999999</v>
      </c>
      <c r="H223" s="42" t="s">
        <v>38</v>
      </c>
      <c r="I223" s="42" t="s">
        <v>1977</v>
      </c>
      <c r="J223" s="42"/>
      <c r="K223" s="45">
        <v>2370</v>
      </c>
      <c r="L223" s="46">
        <v>2.2599724897</v>
      </c>
    </row>
    <row r="224" spans="1:12" x14ac:dyDescent="0.25">
      <c r="A224" s="48">
        <v>26220002500019</v>
      </c>
      <c r="B224" s="42" t="s">
        <v>2018</v>
      </c>
      <c r="C224" s="43" t="s">
        <v>2019</v>
      </c>
      <c r="D224" s="43" t="s">
        <v>2019</v>
      </c>
      <c r="E224" s="42">
        <v>4140</v>
      </c>
      <c r="F224" s="42">
        <v>4140</v>
      </c>
      <c r="G224" s="44">
        <v>1</v>
      </c>
      <c r="H224" s="42" t="s">
        <v>50</v>
      </c>
      <c r="I224" s="42" t="s">
        <v>1977</v>
      </c>
      <c r="J224" s="42"/>
      <c r="K224" s="45">
        <v>2267</v>
      </c>
      <c r="L224" s="46">
        <v>-0.45241545890000001</v>
      </c>
    </row>
    <row r="225" spans="1:12" x14ac:dyDescent="0.25">
      <c r="A225" s="48">
        <v>26220006600013</v>
      </c>
      <c r="B225" s="42" t="s">
        <v>2018</v>
      </c>
      <c r="C225" s="43" t="s">
        <v>2019</v>
      </c>
      <c r="D225" s="43" t="s">
        <v>2019</v>
      </c>
      <c r="E225" s="42">
        <v>2075</v>
      </c>
      <c r="F225" s="42">
        <v>2040</v>
      </c>
      <c r="G225" s="44">
        <v>0.98309999999999997</v>
      </c>
      <c r="H225" s="42" t="s">
        <v>57</v>
      </c>
      <c r="I225" s="42" t="s">
        <v>1977</v>
      </c>
      <c r="J225" s="42"/>
      <c r="K225" s="45">
        <v>968</v>
      </c>
      <c r="L225" s="46">
        <v>-0.52549019610000003</v>
      </c>
    </row>
    <row r="226" spans="1:12" x14ac:dyDescent="0.25">
      <c r="A226" s="48">
        <v>26220007400017</v>
      </c>
      <c r="B226" s="42" t="s">
        <v>2018</v>
      </c>
      <c r="C226" s="43" t="s">
        <v>2019</v>
      </c>
      <c r="D226" s="43" t="s">
        <v>2019</v>
      </c>
      <c r="E226" s="42">
        <v>5091</v>
      </c>
      <c r="F226" s="42">
        <v>786</v>
      </c>
      <c r="G226" s="44">
        <v>0.15440000000000001</v>
      </c>
      <c r="H226" s="42" t="s">
        <v>50</v>
      </c>
      <c r="I226" s="42" t="s">
        <v>1977</v>
      </c>
      <c r="J226" s="42"/>
      <c r="K226" s="45">
        <v>2765</v>
      </c>
      <c r="L226" s="46">
        <v>2.5178117048000002</v>
      </c>
    </row>
    <row r="227" spans="1:12" x14ac:dyDescent="0.25">
      <c r="A227" s="48">
        <v>26220008200010</v>
      </c>
      <c r="B227" s="42" t="s">
        <v>2018</v>
      </c>
      <c r="C227" s="43" t="s">
        <v>2019</v>
      </c>
      <c r="D227" s="43" t="s">
        <v>2020</v>
      </c>
      <c r="E227" s="42">
        <v>3320</v>
      </c>
      <c r="F227" s="42">
        <v>719</v>
      </c>
      <c r="G227" s="44">
        <v>0.21659999999999999</v>
      </c>
      <c r="H227" s="42" t="s">
        <v>50</v>
      </c>
      <c r="I227" s="42" t="s">
        <v>1977</v>
      </c>
      <c r="J227" s="42"/>
      <c r="K227" s="45">
        <v>1437</v>
      </c>
      <c r="L227" s="46">
        <v>0.99860917940000005</v>
      </c>
    </row>
    <row r="228" spans="1:12" x14ac:dyDescent="0.25">
      <c r="A228" s="48">
        <v>26220009000013</v>
      </c>
      <c r="B228" s="42" t="s">
        <v>2018</v>
      </c>
      <c r="C228" s="43" t="s">
        <v>2019</v>
      </c>
      <c r="D228" s="43" t="s">
        <v>2020</v>
      </c>
      <c r="E228" s="42">
        <v>9671</v>
      </c>
      <c r="F228" s="42">
        <v>6</v>
      </c>
      <c r="G228" s="44">
        <v>5.9999999999999995E-4</v>
      </c>
      <c r="H228" s="42" t="s">
        <v>38</v>
      </c>
      <c r="I228" s="42" t="s">
        <v>1977</v>
      </c>
      <c r="J228" s="42" t="s">
        <v>9</v>
      </c>
      <c r="K228" s="45">
        <v>6177</v>
      </c>
      <c r="L228" s="46">
        <v>1028.5</v>
      </c>
    </row>
    <row r="229" spans="1:12" x14ac:dyDescent="0.25">
      <c r="A229" s="48">
        <v>26220011600016</v>
      </c>
      <c r="B229" s="42" t="s">
        <v>2018</v>
      </c>
      <c r="C229" s="43" t="s">
        <v>2019</v>
      </c>
      <c r="D229" s="43" t="s">
        <v>2019</v>
      </c>
      <c r="E229" s="42">
        <v>2898</v>
      </c>
      <c r="F229" s="42">
        <v>2839</v>
      </c>
      <c r="G229" s="44">
        <v>0.97960000000000003</v>
      </c>
      <c r="H229" s="42" t="s">
        <v>57</v>
      </c>
      <c r="I229" s="42" t="s">
        <v>1977</v>
      </c>
      <c r="J229" s="42"/>
      <c r="K229" s="45">
        <v>1810</v>
      </c>
      <c r="L229" s="46">
        <v>-0.36245156750000002</v>
      </c>
    </row>
    <row r="230" spans="1:12" x14ac:dyDescent="0.25">
      <c r="A230" s="48">
        <v>26230080900015</v>
      </c>
      <c r="B230" s="42" t="s">
        <v>2018</v>
      </c>
      <c r="C230" s="43" t="s">
        <v>2019</v>
      </c>
      <c r="D230" s="43" t="s">
        <v>2019</v>
      </c>
      <c r="E230" s="42">
        <v>2463</v>
      </c>
      <c r="F230" s="42">
        <v>2462</v>
      </c>
      <c r="G230" s="44">
        <v>0.99960000000000004</v>
      </c>
      <c r="H230" s="42" t="s">
        <v>50</v>
      </c>
      <c r="I230" s="42" t="s">
        <v>1977</v>
      </c>
      <c r="J230" s="42"/>
      <c r="K230" s="45">
        <v>1149</v>
      </c>
      <c r="L230" s="46">
        <v>-0.53330625509999996</v>
      </c>
    </row>
    <row r="231" spans="1:12" x14ac:dyDescent="0.25">
      <c r="A231" s="48">
        <v>26230300100016</v>
      </c>
      <c r="B231" s="42" t="s">
        <v>2018</v>
      </c>
      <c r="C231" s="43" t="s">
        <v>2019</v>
      </c>
      <c r="D231" s="43" t="s">
        <v>2019</v>
      </c>
      <c r="E231" s="42">
        <v>1650</v>
      </c>
      <c r="F231" s="42">
        <v>1640</v>
      </c>
      <c r="G231" s="44">
        <v>0.99390000000000001</v>
      </c>
      <c r="H231" s="42" t="s">
        <v>50</v>
      </c>
      <c r="I231" s="42"/>
      <c r="J231" s="42"/>
      <c r="K231" s="45">
        <v>702</v>
      </c>
      <c r="L231" s="46">
        <v>-0.57195121950000005</v>
      </c>
    </row>
    <row r="232" spans="1:12" x14ac:dyDescent="0.25">
      <c r="A232" s="48">
        <v>26230763000018</v>
      </c>
      <c r="B232" s="42" t="s">
        <v>2018</v>
      </c>
      <c r="C232" s="43" t="s">
        <v>2019</v>
      </c>
      <c r="D232" s="43" t="s">
        <v>2019</v>
      </c>
      <c r="E232" s="42">
        <v>725</v>
      </c>
      <c r="F232" s="42">
        <v>725</v>
      </c>
      <c r="G232" s="44">
        <v>1</v>
      </c>
      <c r="H232" s="42" t="s">
        <v>65</v>
      </c>
      <c r="I232" s="42"/>
      <c r="J232" s="42"/>
      <c r="K232" s="45">
        <v>621</v>
      </c>
      <c r="L232" s="46">
        <v>-0.14344827590000001</v>
      </c>
    </row>
    <row r="233" spans="1:12" x14ac:dyDescent="0.25">
      <c r="A233" s="48">
        <v>26230960200015</v>
      </c>
      <c r="B233" s="42" t="s">
        <v>2018</v>
      </c>
      <c r="C233" s="43" t="s">
        <v>2019</v>
      </c>
      <c r="D233" s="43" t="s">
        <v>2019</v>
      </c>
      <c r="E233" s="42">
        <v>5095</v>
      </c>
      <c r="F233" s="42">
        <v>4289</v>
      </c>
      <c r="G233" s="44">
        <v>0.84179999999999999</v>
      </c>
      <c r="H233" s="42" t="s">
        <v>2011</v>
      </c>
      <c r="I233" s="42" t="s">
        <v>1977</v>
      </c>
      <c r="J233" s="42"/>
      <c r="K233" s="45">
        <v>2328</v>
      </c>
      <c r="L233" s="46">
        <v>-0.45721613430000002</v>
      </c>
    </row>
    <row r="234" spans="1:12" x14ac:dyDescent="0.25">
      <c r="A234" s="48">
        <v>26231760500018</v>
      </c>
      <c r="B234" s="42" t="s">
        <v>2018</v>
      </c>
      <c r="C234" s="43" t="s">
        <v>2019</v>
      </c>
      <c r="D234" s="43" t="s">
        <v>2019</v>
      </c>
      <c r="E234" s="42">
        <v>988</v>
      </c>
      <c r="F234" s="42">
        <v>988</v>
      </c>
      <c r="G234" s="44">
        <v>1</v>
      </c>
      <c r="H234" s="42" t="s">
        <v>65</v>
      </c>
      <c r="I234" s="42"/>
      <c r="J234" s="42"/>
      <c r="K234" s="45">
        <v>603</v>
      </c>
      <c r="L234" s="46">
        <v>-0.38967611340000002</v>
      </c>
    </row>
    <row r="235" spans="1:12" x14ac:dyDescent="0.25">
      <c r="A235" s="48">
        <v>26232470000018</v>
      </c>
      <c r="B235" s="42" t="s">
        <v>2018</v>
      </c>
      <c r="C235" s="43" t="s">
        <v>2019</v>
      </c>
      <c r="D235" s="43" t="s">
        <v>2019</v>
      </c>
      <c r="E235" s="42">
        <v>2115</v>
      </c>
      <c r="F235" s="42">
        <v>2111</v>
      </c>
      <c r="G235" s="44">
        <v>0.99809999999999999</v>
      </c>
      <c r="H235" s="42" t="s">
        <v>50</v>
      </c>
      <c r="I235" s="42" t="s">
        <v>1977</v>
      </c>
      <c r="J235" s="42"/>
      <c r="K235" s="45">
        <v>825</v>
      </c>
      <c r="L235" s="46">
        <v>-0.60918995740000004</v>
      </c>
    </row>
    <row r="236" spans="1:12" x14ac:dyDescent="0.25">
      <c r="A236" s="48">
        <v>26240562400012</v>
      </c>
      <c r="B236" s="42" t="s">
        <v>2018</v>
      </c>
      <c r="C236" s="43" t="s">
        <v>2019</v>
      </c>
      <c r="D236" s="43" t="s">
        <v>2020</v>
      </c>
      <c r="E236" s="42">
        <v>1006</v>
      </c>
      <c r="F236" s="42">
        <v>1006</v>
      </c>
      <c r="G236" s="44">
        <v>1</v>
      </c>
      <c r="H236" s="42" t="s">
        <v>71</v>
      </c>
      <c r="I236" s="42"/>
      <c r="J236" s="42"/>
      <c r="K236" s="45">
        <v>477</v>
      </c>
      <c r="L236" s="46">
        <v>-0.52584493040000002</v>
      </c>
    </row>
    <row r="237" spans="1:12" x14ac:dyDescent="0.25">
      <c r="A237" s="48">
        <v>26240563200015</v>
      </c>
      <c r="B237" s="42" t="s">
        <v>2018</v>
      </c>
      <c r="C237" s="43" t="s">
        <v>2019</v>
      </c>
      <c r="D237" s="43" t="s">
        <v>2020</v>
      </c>
      <c r="E237" s="42">
        <v>2844</v>
      </c>
      <c r="F237" s="42">
        <v>1081</v>
      </c>
      <c r="G237" s="44">
        <v>0.38009999999999999</v>
      </c>
      <c r="H237" s="42" t="s">
        <v>50</v>
      </c>
      <c r="I237" s="42" t="s">
        <v>1977</v>
      </c>
      <c r="J237" s="42"/>
      <c r="K237" s="45">
        <v>2244</v>
      </c>
      <c r="L237" s="46">
        <v>1.0758556892</v>
      </c>
    </row>
    <row r="238" spans="1:12" x14ac:dyDescent="0.25">
      <c r="A238" s="48">
        <v>26240570700015</v>
      </c>
      <c r="B238" s="42" t="s">
        <v>2018</v>
      </c>
      <c r="C238" s="43" t="s">
        <v>2019</v>
      </c>
      <c r="D238" s="43" t="s">
        <v>2020</v>
      </c>
      <c r="E238" s="42">
        <v>717</v>
      </c>
      <c r="F238" s="42">
        <v>597</v>
      </c>
      <c r="G238" s="44">
        <v>0.83260000000000001</v>
      </c>
      <c r="H238" s="42" t="s">
        <v>71</v>
      </c>
      <c r="I238" s="42"/>
      <c r="J238" s="42"/>
      <c r="K238" s="45">
        <v>422</v>
      </c>
      <c r="L238" s="46">
        <v>-0.29313232830000002</v>
      </c>
    </row>
    <row r="239" spans="1:12" x14ac:dyDescent="0.25">
      <c r="A239" s="48">
        <v>26240571500018</v>
      </c>
      <c r="B239" s="42" t="s">
        <v>2018</v>
      </c>
      <c r="C239" s="43" t="s">
        <v>2019</v>
      </c>
      <c r="D239" s="43" t="s">
        <v>2019</v>
      </c>
      <c r="E239" s="42">
        <v>1056</v>
      </c>
      <c r="F239" s="42">
        <v>1053</v>
      </c>
      <c r="G239" s="44">
        <v>0.99719999999999998</v>
      </c>
      <c r="H239" s="42" t="s">
        <v>65</v>
      </c>
      <c r="I239" s="42"/>
      <c r="J239" s="42"/>
      <c r="K239" s="45">
        <v>746</v>
      </c>
      <c r="L239" s="46">
        <v>-0.29154795820000001</v>
      </c>
    </row>
    <row r="240" spans="1:12" x14ac:dyDescent="0.25">
      <c r="A240" s="48">
        <v>26240580600015</v>
      </c>
      <c r="B240" s="42" t="s">
        <v>2018</v>
      </c>
      <c r="C240" s="43" t="s">
        <v>2019</v>
      </c>
      <c r="D240" s="43" t="s">
        <v>2020</v>
      </c>
      <c r="E240" s="42">
        <v>6900</v>
      </c>
      <c r="F240" s="42">
        <v>6047</v>
      </c>
      <c r="G240" s="44">
        <v>0.87639999999999996</v>
      </c>
      <c r="H240" s="42" t="s">
        <v>2011</v>
      </c>
      <c r="I240" s="42" t="s">
        <v>1977</v>
      </c>
      <c r="J240" s="42" t="s">
        <v>9</v>
      </c>
      <c r="K240" s="45">
        <v>4412</v>
      </c>
      <c r="L240" s="46">
        <v>-0.27038200759999997</v>
      </c>
    </row>
    <row r="241" spans="1:12" x14ac:dyDescent="0.25">
      <c r="A241" s="48">
        <v>26240587100019</v>
      </c>
      <c r="B241" s="42" t="s">
        <v>2018</v>
      </c>
      <c r="C241" s="43" t="s">
        <v>2019</v>
      </c>
      <c r="D241" s="43" t="s">
        <v>2019</v>
      </c>
      <c r="E241" s="42">
        <v>1139</v>
      </c>
      <c r="F241" s="42">
        <v>1086</v>
      </c>
      <c r="G241" s="44">
        <v>0.95350000000000001</v>
      </c>
      <c r="H241" s="42" t="s">
        <v>65</v>
      </c>
      <c r="I241" s="42"/>
      <c r="J241" s="42"/>
      <c r="K241" s="45">
        <v>817</v>
      </c>
      <c r="L241" s="46">
        <v>-0.2476979742</v>
      </c>
    </row>
    <row r="242" spans="1:12" x14ac:dyDescent="0.25">
      <c r="A242" s="48">
        <v>26240588900011</v>
      </c>
      <c r="B242" s="42" t="s">
        <v>2018</v>
      </c>
      <c r="C242" s="43" t="s">
        <v>2019</v>
      </c>
      <c r="D242" s="43" t="s">
        <v>2019</v>
      </c>
      <c r="E242" s="42">
        <v>592</v>
      </c>
      <c r="F242" s="42">
        <v>592</v>
      </c>
      <c r="G242" s="44">
        <v>1</v>
      </c>
      <c r="H242" s="42" t="s">
        <v>65</v>
      </c>
      <c r="I242" s="42"/>
      <c r="J242" s="42"/>
      <c r="K242" s="45">
        <v>372</v>
      </c>
      <c r="L242" s="46">
        <v>-0.37162162160000001</v>
      </c>
    </row>
    <row r="243" spans="1:12" x14ac:dyDescent="0.25">
      <c r="A243" s="48">
        <v>26240592100012</v>
      </c>
      <c r="B243" s="42" t="s">
        <v>2018</v>
      </c>
      <c r="C243" s="43" t="s">
        <v>2019</v>
      </c>
      <c r="D243" s="43" t="s">
        <v>2019</v>
      </c>
      <c r="E243" s="42">
        <v>507</v>
      </c>
      <c r="F243" s="42">
        <v>507</v>
      </c>
      <c r="G243" s="44">
        <v>1</v>
      </c>
      <c r="H243" s="42" t="s">
        <v>65</v>
      </c>
      <c r="I243" s="42"/>
      <c r="J243" s="42"/>
      <c r="K243" s="45">
        <v>278</v>
      </c>
      <c r="L243" s="46">
        <v>-0.45167652860000002</v>
      </c>
    </row>
    <row r="244" spans="1:12" x14ac:dyDescent="0.25">
      <c r="A244" s="48">
        <v>26240593900014</v>
      </c>
      <c r="B244" s="42" t="s">
        <v>2018</v>
      </c>
      <c r="C244" s="43" t="s">
        <v>2019</v>
      </c>
      <c r="D244" s="43" t="s">
        <v>2019</v>
      </c>
      <c r="E244" s="42">
        <v>2596</v>
      </c>
      <c r="F244" s="42">
        <v>2595</v>
      </c>
      <c r="G244" s="44">
        <v>0.99960000000000004</v>
      </c>
      <c r="H244" s="42" t="s">
        <v>50</v>
      </c>
      <c r="I244" s="42" t="s">
        <v>1977</v>
      </c>
      <c r="J244" s="42"/>
      <c r="K244" s="45">
        <v>894</v>
      </c>
      <c r="L244" s="46">
        <v>-0.6554913295</v>
      </c>
    </row>
    <row r="245" spans="1:12" x14ac:dyDescent="0.25">
      <c r="A245" s="48">
        <v>26240598800011</v>
      </c>
      <c r="B245" s="42" t="s">
        <v>2018</v>
      </c>
      <c r="C245" s="43" t="s">
        <v>2019</v>
      </c>
      <c r="D245" s="43" t="s">
        <v>2020</v>
      </c>
      <c r="E245" s="42">
        <v>2656</v>
      </c>
      <c r="F245" s="42">
        <v>2569</v>
      </c>
      <c r="G245" s="44">
        <v>0.96719999999999995</v>
      </c>
      <c r="H245" s="42" t="s">
        <v>71</v>
      </c>
      <c r="I245" s="42" t="s">
        <v>1977</v>
      </c>
      <c r="J245" s="42"/>
      <c r="K245" s="45">
        <v>1149</v>
      </c>
      <c r="L245" s="46">
        <v>-0.55274425849999997</v>
      </c>
    </row>
    <row r="246" spans="1:12" x14ac:dyDescent="0.25">
      <c r="A246" s="48">
        <v>26250047300018</v>
      </c>
      <c r="B246" s="42" t="s">
        <v>2018</v>
      </c>
      <c r="C246" s="43" t="s">
        <v>2019</v>
      </c>
      <c r="D246" s="43" t="s">
        <v>2020</v>
      </c>
      <c r="E246" s="42">
        <v>502</v>
      </c>
      <c r="F246" s="42">
        <v>238</v>
      </c>
      <c r="G246" s="44">
        <v>0.47410000000000002</v>
      </c>
      <c r="H246" s="42" t="s">
        <v>38</v>
      </c>
      <c r="I246" s="42"/>
      <c r="J246" s="42"/>
      <c r="K246" s="45">
        <v>608</v>
      </c>
      <c r="L246" s="46">
        <v>1.5546218487000001</v>
      </c>
    </row>
    <row r="247" spans="1:12" x14ac:dyDescent="0.25">
      <c r="A247" s="48">
        <v>26250175200170</v>
      </c>
      <c r="B247" s="42" t="s">
        <v>2018</v>
      </c>
      <c r="C247" s="43" t="s">
        <v>2019</v>
      </c>
      <c r="D247" s="43" t="s">
        <v>2020</v>
      </c>
      <c r="E247" s="42">
        <v>31</v>
      </c>
      <c r="F247" s="42">
        <v>0</v>
      </c>
      <c r="G247" s="44">
        <v>0</v>
      </c>
      <c r="H247" s="42" t="s">
        <v>38</v>
      </c>
      <c r="I247" s="42"/>
      <c r="J247" s="42"/>
      <c r="K247" s="45">
        <v>0</v>
      </c>
      <c r="L247" s="46">
        <v>-1</v>
      </c>
    </row>
    <row r="248" spans="1:12" x14ac:dyDescent="0.25">
      <c r="A248" s="48">
        <v>26250176000017</v>
      </c>
      <c r="B248" s="42" t="s">
        <v>2018</v>
      </c>
      <c r="C248" s="43" t="s">
        <v>2019</v>
      </c>
      <c r="D248" s="43" t="s">
        <v>2019</v>
      </c>
      <c r="E248" s="42">
        <v>15861</v>
      </c>
      <c r="F248" s="42">
        <v>13086</v>
      </c>
      <c r="G248" s="44">
        <v>0.82499999999999996</v>
      </c>
      <c r="H248" s="42" t="s">
        <v>38</v>
      </c>
      <c r="I248" s="42" t="s">
        <v>1977</v>
      </c>
      <c r="J248" s="42" t="s">
        <v>9</v>
      </c>
      <c r="K248" s="45">
        <v>11124</v>
      </c>
      <c r="L248" s="46">
        <v>-0.14993122419999999</v>
      </c>
    </row>
    <row r="249" spans="1:12" x14ac:dyDescent="0.25">
      <c r="A249" s="48">
        <v>26250177800019</v>
      </c>
      <c r="B249" s="42" t="s">
        <v>2018</v>
      </c>
      <c r="C249" s="43" t="s">
        <v>2019</v>
      </c>
      <c r="D249" s="43" t="s">
        <v>2019</v>
      </c>
      <c r="E249" s="42">
        <v>1021</v>
      </c>
      <c r="F249" s="42">
        <v>790</v>
      </c>
      <c r="G249" s="44">
        <v>0.77380000000000004</v>
      </c>
      <c r="H249" s="42" t="s">
        <v>71</v>
      </c>
      <c r="I249" s="42"/>
      <c r="J249" s="42"/>
      <c r="K249" s="45">
        <v>472</v>
      </c>
      <c r="L249" s="46">
        <v>-0.40253164559999999</v>
      </c>
    </row>
    <row r="250" spans="1:12" x14ac:dyDescent="0.25">
      <c r="A250" s="48">
        <v>26250411100010</v>
      </c>
      <c r="B250" s="42" t="s">
        <v>2018</v>
      </c>
      <c r="C250" s="43" t="s">
        <v>2019</v>
      </c>
      <c r="D250" s="43" t="s">
        <v>2020</v>
      </c>
      <c r="E250" s="42">
        <v>768</v>
      </c>
      <c r="F250" s="42">
        <v>0</v>
      </c>
      <c r="G250" s="44">
        <v>0</v>
      </c>
      <c r="H250" s="42" t="s">
        <v>38</v>
      </c>
      <c r="I250" s="42"/>
      <c r="J250" s="42"/>
      <c r="K250" s="45">
        <v>590</v>
      </c>
      <c r="L250" s="46">
        <v>589</v>
      </c>
    </row>
    <row r="251" spans="1:12" x14ac:dyDescent="0.25">
      <c r="A251" s="48">
        <v>26250429300016</v>
      </c>
      <c r="B251" s="42" t="s">
        <v>2018</v>
      </c>
      <c r="C251" s="43" t="s">
        <v>2019</v>
      </c>
      <c r="D251" s="43" t="s">
        <v>2019</v>
      </c>
      <c r="E251" s="42">
        <v>2176</v>
      </c>
      <c r="F251" s="42">
        <v>2098</v>
      </c>
      <c r="G251" s="44">
        <v>0.96419999999999995</v>
      </c>
      <c r="H251" s="42" t="s">
        <v>38</v>
      </c>
      <c r="I251" s="42" t="s">
        <v>1977</v>
      </c>
      <c r="J251" s="42"/>
      <c r="K251" s="45">
        <v>1054</v>
      </c>
      <c r="L251" s="46">
        <v>-0.49761677789999997</v>
      </c>
    </row>
    <row r="252" spans="1:12" x14ac:dyDescent="0.25">
      <c r="A252" s="48">
        <v>26250434300019</v>
      </c>
      <c r="B252" s="42" t="s">
        <v>2018</v>
      </c>
      <c r="C252" s="43" t="s">
        <v>2019</v>
      </c>
      <c r="D252" s="43" t="s">
        <v>2020</v>
      </c>
      <c r="E252" s="42">
        <v>1005</v>
      </c>
      <c r="F252" s="42">
        <v>0</v>
      </c>
      <c r="G252" s="44">
        <v>0</v>
      </c>
      <c r="H252" s="42" t="s">
        <v>38</v>
      </c>
      <c r="I252" s="42"/>
      <c r="J252" s="42"/>
      <c r="K252" s="45">
        <v>810</v>
      </c>
      <c r="L252" s="46">
        <v>809</v>
      </c>
    </row>
    <row r="253" spans="1:12" x14ac:dyDescent="0.25">
      <c r="A253" s="48">
        <v>26250462400012</v>
      </c>
      <c r="B253" s="42" t="s">
        <v>2018</v>
      </c>
      <c r="C253" s="43" t="s">
        <v>2019</v>
      </c>
      <c r="D253" s="43" t="s">
        <v>2019</v>
      </c>
      <c r="E253" s="42">
        <v>4449</v>
      </c>
      <c r="F253" s="42">
        <v>986</v>
      </c>
      <c r="G253" s="44">
        <v>0.22159999999999999</v>
      </c>
      <c r="H253" s="42" t="s">
        <v>2011</v>
      </c>
      <c r="I253" s="42" t="s">
        <v>1977</v>
      </c>
      <c r="J253" s="42"/>
      <c r="K253" s="45">
        <v>3025</v>
      </c>
      <c r="L253" s="46">
        <v>2.0679513185</v>
      </c>
    </row>
    <row r="254" spans="1:12" x14ac:dyDescent="0.25">
      <c r="A254" s="48">
        <v>26250475600012</v>
      </c>
      <c r="B254" s="42" t="s">
        <v>2018</v>
      </c>
      <c r="C254" s="43" t="s">
        <v>2019</v>
      </c>
      <c r="D254" s="43" t="s">
        <v>2019</v>
      </c>
      <c r="E254" s="42">
        <v>1360</v>
      </c>
      <c r="F254" s="42">
        <v>1327</v>
      </c>
      <c r="G254" s="44">
        <v>0.97570000000000001</v>
      </c>
      <c r="H254" s="42" t="s">
        <v>57</v>
      </c>
      <c r="I254" s="42"/>
      <c r="J254" s="42"/>
      <c r="K254" s="45">
        <v>682</v>
      </c>
      <c r="L254" s="46">
        <v>-0.48605877920000001</v>
      </c>
    </row>
    <row r="255" spans="1:12" x14ac:dyDescent="0.25">
      <c r="A255" s="48">
        <v>26250673600012</v>
      </c>
      <c r="B255" s="42" t="s">
        <v>2018</v>
      </c>
      <c r="C255" s="43" t="s">
        <v>2019</v>
      </c>
      <c r="D255" s="43" t="s">
        <v>2019</v>
      </c>
      <c r="E255" s="42">
        <v>11</v>
      </c>
      <c r="F255" s="42">
        <v>11</v>
      </c>
      <c r="G255" s="44">
        <v>1</v>
      </c>
      <c r="H255" s="42" t="s">
        <v>57</v>
      </c>
      <c r="I255" s="42"/>
      <c r="J255" s="42"/>
      <c r="K255" s="45">
        <v>585</v>
      </c>
      <c r="L255" s="46">
        <v>52.181818181799997</v>
      </c>
    </row>
    <row r="256" spans="1:12" x14ac:dyDescent="0.25">
      <c r="A256" s="48">
        <v>26260001800010</v>
      </c>
      <c r="B256" s="42" t="s">
        <v>2018</v>
      </c>
      <c r="C256" s="43" t="s">
        <v>2019</v>
      </c>
      <c r="D256" s="43" t="s">
        <v>2020</v>
      </c>
      <c r="E256" s="42">
        <v>713</v>
      </c>
      <c r="F256" s="42">
        <v>0</v>
      </c>
      <c r="G256" s="44">
        <v>0</v>
      </c>
      <c r="H256" s="42" t="s">
        <v>65</v>
      </c>
      <c r="I256" s="42"/>
      <c r="J256" s="42"/>
      <c r="K256" s="45">
        <v>441</v>
      </c>
      <c r="L256" s="46">
        <v>440</v>
      </c>
    </row>
    <row r="257" spans="1:12" x14ac:dyDescent="0.25">
      <c r="A257" s="48">
        <v>26260002600070</v>
      </c>
      <c r="B257" s="42" t="s">
        <v>2018</v>
      </c>
      <c r="C257" s="43" t="s">
        <v>2019</v>
      </c>
      <c r="D257" s="43" t="s">
        <v>2019</v>
      </c>
      <c r="E257" s="42">
        <v>4602</v>
      </c>
      <c r="F257" s="42">
        <v>2853</v>
      </c>
      <c r="G257" s="44">
        <v>0.61990000000000001</v>
      </c>
      <c r="H257" s="42" t="s">
        <v>65</v>
      </c>
      <c r="I257" s="42" t="s">
        <v>1977</v>
      </c>
      <c r="J257" s="42"/>
      <c r="K257" s="45">
        <v>2040</v>
      </c>
      <c r="L257" s="46">
        <v>-0.28496319660000002</v>
      </c>
    </row>
    <row r="258" spans="1:12" x14ac:dyDescent="0.25">
      <c r="A258" s="48">
        <v>26260003400017</v>
      </c>
      <c r="B258" s="42" t="s">
        <v>2018</v>
      </c>
      <c r="C258" s="43" t="s">
        <v>2019</v>
      </c>
      <c r="D258" s="43" t="s">
        <v>2019</v>
      </c>
      <c r="E258" s="42">
        <v>400</v>
      </c>
      <c r="F258" s="42">
        <v>295</v>
      </c>
      <c r="G258" s="44">
        <v>0.73750000000000004</v>
      </c>
      <c r="H258" s="42" t="s">
        <v>65</v>
      </c>
      <c r="I258" s="42" t="s">
        <v>1977</v>
      </c>
      <c r="J258" s="42"/>
      <c r="K258" s="45">
        <v>594</v>
      </c>
      <c r="L258" s="46">
        <v>1.0135593220000001</v>
      </c>
    </row>
    <row r="259" spans="1:12" x14ac:dyDescent="0.25">
      <c r="A259" s="48">
        <v>26260007500010</v>
      </c>
      <c r="B259" s="42" t="s">
        <v>2018</v>
      </c>
      <c r="C259" s="43" t="s">
        <v>2019</v>
      </c>
      <c r="D259" s="43" t="s">
        <v>2019</v>
      </c>
      <c r="E259" s="42">
        <v>693</v>
      </c>
      <c r="F259" s="42">
        <v>258</v>
      </c>
      <c r="G259" s="44">
        <v>0.37230000000000002</v>
      </c>
      <c r="H259" s="42" t="s">
        <v>71</v>
      </c>
      <c r="I259" s="42"/>
      <c r="J259" s="42"/>
      <c r="K259" s="45">
        <v>626</v>
      </c>
      <c r="L259" s="46">
        <v>1.4263565891000001</v>
      </c>
    </row>
    <row r="260" spans="1:12" x14ac:dyDescent="0.25">
      <c r="A260" s="48">
        <v>26260013300082</v>
      </c>
      <c r="B260" s="42" t="s">
        <v>2018</v>
      </c>
      <c r="C260" s="43" t="s">
        <v>2019</v>
      </c>
      <c r="D260" s="43" t="s">
        <v>2019</v>
      </c>
      <c r="E260" s="42">
        <v>9020</v>
      </c>
      <c r="F260" s="42">
        <v>7162</v>
      </c>
      <c r="G260" s="44">
        <v>0.79400000000000004</v>
      </c>
      <c r="H260" s="42" t="s">
        <v>57</v>
      </c>
      <c r="I260" s="42" t="s">
        <v>1977</v>
      </c>
      <c r="J260" s="42" t="s">
        <v>9</v>
      </c>
      <c r="K260" s="45">
        <v>4075</v>
      </c>
      <c r="L260" s="46">
        <v>-0.43102485340000002</v>
      </c>
    </row>
    <row r="261" spans="1:12" x14ac:dyDescent="0.25">
      <c r="A261" s="48">
        <v>26260014100010</v>
      </c>
      <c r="B261" s="42" t="s">
        <v>2018</v>
      </c>
      <c r="C261" s="43" t="s">
        <v>2019</v>
      </c>
      <c r="D261" s="43" t="s">
        <v>2019</v>
      </c>
      <c r="E261" s="42">
        <v>1700</v>
      </c>
      <c r="F261" s="42">
        <v>915</v>
      </c>
      <c r="G261" s="44">
        <v>0.53820000000000001</v>
      </c>
      <c r="H261" s="42" t="s">
        <v>38</v>
      </c>
      <c r="I261" s="42" t="s">
        <v>1977</v>
      </c>
      <c r="J261" s="42"/>
      <c r="K261" s="45">
        <v>637</v>
      </c>
      <c r="L261" s="46">
        <v>-0.30382513659999999</v>
      </c>
    </row>
    <row r="262" spans="1:12" x14ac:dyDescent="0.25">
      <c r="A262" s="48">
        <v>26261109800019</v>
      </c>
      <c r="B262" s="42" t="s">
        <v>2018</v>
      </c>
      <c r="C262" s="43" t="s">
        <v>2019</v>
      </c>
      <c r="D262" s="43" t="s">
        <v>2019</v>
      </c>
      <c r="E262" s="42">
        <v>2213</v>
      </c>
      <c r="F262" s="42">
        <v>2138</v>
      </c>
      <c r="G262" s="44">
        <v>0.96609999999999996</v>
      </c>
      <c r="H262" s="42" t="s">
        <v>57</v>
      </c>
      <c r="I262" s="42" t="s">
        <v>1977</v>
      </c>
      <c r="J262" s="42"/>
      <c r="K262" s="45">
        <v>3770</v>
      </c>
      <c r="L262" s="46">
        <v>0.7633302152</v>
      </c>
    </row>
    <row r="263" spans="1:12" x14ac:dyDescent="0.25">
      <c r="A263" s="48">
        <v>26270278000012</v>
      </c>
      <c r="B263" s="42" t="s">
        <v>2018</v>
      </c>
      <c r="C263" s="43" t="s">
        <v>2019</v>
      </c>
      <c r="D263" s="43" t="s">
        <v>2019</v>
      </c>
      <c r="E263" s="42">
        <v>1880</v>
      </c>
      <c r="F263" s="42">
        <v>1790</v>
      </c>
      <c r="G263" s="44">
        <v>0.95209999999999995</v>
      </c>
      <c r="H263" s="42" t="s">
        <v>38</v>
      </c>
      <c r="I263" s="42" t="s">
        <v>1977</v>
      </c>
      <c r="J263" s="42"/>
      <c r="K263" s="45">
        <v>1302</v>
      </c>
      <c r="L263" s="46">
        <v>-0.2726256983</v>
      </c>
    </row>
    <row r="264" spans="1:12" x14ac:dyDescent="0.25">
      <c r="A264" s="48">
        <v>26270280600015</v>
      </c>
      <c r="B264" s="42" t="s">
        <v>2018</v>
      </c>
      <c r="C264" s="43" t="s">
        <v>2019</v>
      </c>
      <c r="D264" s="43" t="s">
        <v>2019</v>
      </c>
      <c r="E264" s="42">
        <v>1807</v>
      </c>
      <c r="F264" s="42">
        <v>1785</v>
      </c>
      <c r="G264" s="44">
        <v>0.98780000000000001</v>
      </c>
      <c r="H264" s="42" t="s">
        <v>57</v>
      </c>
      <c r="I264" s="42" t="s">
        <v>1977</v>
      </c>
      <c r="J264" s="42"/>
      <c r="K264" s="45">
        <v>1712</v>
      </c>
      <c r="L264" s="46">
        <v>-4.08963585E-2</v>
      </c>
    </row>
    <row r="265" spans="1:12" x14ac:dyDescent="0.25">
      <c r="A265" s="48">
        <v>26270282200012</v>
      </c>
      <c r="B265" s="42" t="s">
        <v>2018</v>
      </c>
      <c r="C265" s="43" t="s">
        <v>2019</v>
      </c>
      <c r="D265" s="43" t="s">
        <v>2019</v>
      </c>
      <c r="E265" s="42">
        <v>1975</v>
      </c>
      <c r="F265" s="42">
        <v>1927</v>
      </c>
      <c r="G265" s="44">
        <v>0.97570000000000001</v>
      </c>
      <c r="H265" s="42" t="s">
        <v>65</v>
      </c>
      <c r="I265" s="42" t="s">
        <v>1977</v>
      </c>
      <c r="J265" s="42"/>
      <c r="K265" s="45">
        <v>1143</v>
      </c>
      <c r="L265" s="46">
        <v>-0.40685002590000002</v>
      </c>
    </row>
    <row r="266" spans="1:12" x14ac:dyDescent="0.25">
      <c r="A266" s="48">
        <v>26270283000080</v>
      </c>
      <c r="B266" s="42" t="s">
        <v>2018</v>
      </c>
      <c r="C266" s="43" t="s">
        <v>2019</v>
      </c>
      <c r="D266" s="43" t="s">
        <v>2019</v>
      </c>
      <c r="E266" s="42">
        <v>1951</v>
      </c>
      <c r="F266" s="42">
        <v>1950</v>
      </c>
      <c r="G266" s="44">
        <v>0.99950000000000006</v>
      </c>
      <c r="H266" s="42" t="s">
        <v>65</v>
      </c>
      <c r="I266" s="42" t="s">
        <v>1977</v>
      </c>
      <c r="J266" s="42"/>
      <c r="K266" s="45">
        <v>1232</v>
      </c>
      <c r="L266" s="46">
        <v>-0.36820512820000001</v>
      </c>
    </row>
    <row r="267" spans="1:12" x14ac:dyDescent="0.25">
      <c r="A267" s="48">
        <v>26270285500012</v>
      </c>
      <c r="B267" s="42" t="s">
        <v>2018</v>
      </c>
      <c r="C267" s="43" t="s">
        <v>2019</v>
      </c>
      <c r="D267" s="43" t="s">
        <v>2019</v>
      </c>
      <c r="E267" s="42">
        <v>866</v>
      </c>
      <c r="F267" s="42">
        <v>834</v>
      </c>
      <c r="G267" s="44">
        <v>0.96299999999999997</v>
      </c>
      <c r="H267" s="42" t="s">
        <v>57</v>
      </c>
      <c r="I267" s="42"/>
      <c r="J267" s="42"/>
      <c r="K267" s="45">
        <v>639</v>
      </c>
      <c r="L267" s="46">
        <v>-0.23381294959999999</v>
      </c>
    </row>
    <row r="268" spans="1:12" x14ac:dyDescent="0.25">
      <c r="A268" s="48">
        <v>26270286300016</v>
      </c>
      <c r="B268" s="42" t="s">
        <v>2018</v>
      </c>
      <c r="C268" s="43" t="s">
        <v>2019</v>
      </c>
      <c r="D268" s="43" t="s">
        <v>2019</v>
      </c>
      <c r="E268" s="42">
        <v>756</v>
      </c>
      <c r="F268" s="42">
        <v>756</v>
      </c>
      <c r="G268" s="44">
        <v>1</v>
      </c>
      <c r="H268" s="42" t="s">
        <v>65</v>
      </c>
      <c r="I268" s="42"/>
      <c r="J268" s="42"/>
      <c r="K268" s="45">
        <v>650</v>
      </c>
      <c r="L268" s="46">
        <v>-0.14021164019999999</v>
      </c>
    </row>
    <row r="269" spans="1:12" x14ac:dyDescent="0.25">
      <c r="A269" s="48">
        <v>26270289700014</v>
      </c>
      <c r="B269" s="42" t="s">
        <v>2018</v>
      </c>
      <c r="C269" s="43" t="s">
        <v>2019</v>
      </c>
      <c r="D269" s="43" t="s">
        <v>2019</v>
      </c>
      <c r="E269" s="42">
        <v>1544</v>
      </c>
      <c r="F269" s="42">
        <v>1542</v>
      </c>
      <c r="G269" s="44">
        <v>0.99870000000000003</v>
      </c>
      <c r="H269" s="42" t="s">
        <v>71</v>
      </c>
      <c r="I269" s="42"/>
      <c r="J269" s="42"/>
      <c r="K269" s="45">
        <v>1000</v>
      </c>
      <c r="L269" s="46">
        <v>-0.35149156939999998</v>
      </c>
    </row>
    <row r="270" spans="1:12" x14ac:dyDescent="0.25">
      <c r="A270" s="48">
        <v>26270304400012</v>
      </c>
      <c r="B270" s="42" t="s">
        <v>2018</v>
      </c>
      <c r="C270" s="43" t="s">
        <v>2019</v>
      </c>
      <c r="D270" s="43" t="s">
        <v>2019</v>
      </c>
      <c r="E270" s="42">
        <v>2724</v>
      </c>
      <c r="F270" s="42">
        <v>2681</v>
      </c>
      <c r="G270" s="44">
        <v>0.98419999999999996</v>
      </c>
      <c r="H270" s="42" t="s">
        <v>57</v>
      </c>
      <c r="I270" s="42" t="s">
        <v>1977</v>
      </c>
      <c r="J270" s="42"/>
      <c r="K270" s="45">
        <v>738</v>
      </c>
      <c r="L270" s="46">
        <v>-0.72472957849999997</v>
      </c>
    </row>
    <row r="271" spans="1:12" x14ac:dyDescent="0.25">
      <c r="A271" s="48">
        <v>26270874600215</v>
      </c>
      <c r="B271" s="42" t="s">
        <v>2018</v>
      </c>
      <c r="C271" s="43" t="s">
        <v>2019</v>
      </c>
      <c r="D271" s="43" t="s">
        <v>2019</v>
      </c>
      <c r="E271" s="42">
        <v>6815</v>
      </c>
      <c r="F271" s="42">
        <v>6729</v>
      </c>
      <c r="G271" s="44">
        <v>0.98740000000000006</v>
      </c>
      <c r="H271" s="42" t="s">
        <v>38</v>
      </c>
      <c r="I271" s="42" t="s">
        <v>1977</v>
      </c>
      <c r="J271" s="42" t="s">
        <v>9</v>
      </c>
      <c r="K271" s="45">
        <v>3539</v>
      </c>
      <c r="L271" s="46">
        <v>-0.47406746919999998</v>
      </c>
    </row>
    <row r="272" spans="1:12" x14ac:dyDescent="0.25">
      <c r="A272" s="48">
        <v>26280001400025</v>
      </c>
      <c r="B272" s="42" t="s">
        <v>2018</v>
      </c>
      <c r="C272" s="43" t="s">
        <v>2019</v>
      </c>
      <c r="D272" s="43" t="s">
        <v>2019</v>
      </c>
      <c r="E272" s="42">
        <v>1999</v>
      </c>
      <c r="F272" s="42">
        <v>1932</v>
      </c>
      <c r="G272" s="44">
        <v>0.96650000000000003</v>
      </c>
      <c r="H272" s="42" t="s">
        <v>57</v>
      </c>
      <c r="I272" s="42" t="s">
        <v>1977</v>
      </c>
      <c r="J272" s="42"/>
      <c r="K272" s="45">
        <v>1148</v>
      </c>
      <c r="L272" s="46">
        <v>-0.40579710140000003</v>
      </c>
    </row>
    <row r="273" spans="1:12" x14ac:dyDescent="0.25">
      <c r="A273" s="48">
        <v>26280004800015</v>
      </c>
      <c r="B273" s="42" t="s">
        <v>2018</v>
      </c>
      <c r="C273" s="43" t="s">
        <v>2019</v>
      </c>
      <c r="D273" s="43" t="s">
        <v>2020</v>
      </c>
      <c r="E273" s="42">
        <v>7751</v>
      </c>
      <c r="F273" s="42">
        <v>0</v>
      </c>
      <c r="G273" s="44">
        <v>0</v>
      </c>
      <c r="H273" s="42" t="s">
        <v>38</v>
      </c>
      <c r="I273" s="42" t="s">
        <v>1977</v>
      </c>
      <c r="J273" s="42" t="s">
        <v>9</v>
      </c>
      <c r="K273" s="45">
        <v>5629</v>
      </c>
      <c r="L273" s="46">
        <v>5628</v>
      </c>
    </row>
    <row r="274" spans="1:12" x14ac:dyDescent="0.25">
      <c r="A274" s="48">
        <v>26280005500010</v>
      </c>
      <c r="B274" s="42" t="s">
        <v>2018</v>
      </c>
      <c r="C274" s="43" t="s">
        <v>2019</v>
      </c>
      <c r="D274" s="43" t="s">
        <v>2019</v>
      </c>
      <c r="E274" s="42">
        <v>2522</v>
      </c>
      <c r="F274" s="42">
        <v>2475</v>
      </c>
      <c r="G274" s="44">
        <v>0.98140000000000005</v>
      </c>
      <c r="H274" s="42" t="s">
        <v>57</v>
      </c>
      <c r="I274" s="42" t="s">
        <v>1977</v>
      </c>
      <c r="J274" s="42"/>
      <c r="K274" s="45">
        <v>1370</v>
      </c>
      <c r="L274" s="46">
        <v>-0.44646464650000001</v>
      </c>
    </row>
    <row r="275" spans="1:12" x14ac:dyDescent="0.25">
      <c r="A275" s="48">
        <v>26280014700031</v>
      </c>
      <c r="B275" s="42" t="s">
        <v>2018</v>
      </c>
      <c r="C275" s="43" t="s">
        <v>2019</v>
      </c>
      <c r="D275" s="43" t="s">
        <v>2019</v>
      </c>
      <c r="E275" s="42">
        <v>1603</v>
      </c>
      <c r="F275" s="42">
        <v>1585</v>
      </c>
      <c r="G275" s="44">
        <v>0.98880000000000001</v>
      </c>
      <c r="H275" s="42" t="s">
        <v>57</v>
      </c>
      <c r="I275" s="42" t="s">
        <v>1977</v>
      </c>
      <c r="J275" s="42"/>
      <c r="K275" s="45">
        <v>898</v>
      </c>
      <c r="L275" s="46">
        <v>-0.4334384858</v>
      </c>
    </row>
    <row r="276" spans="1:12" x14ac:dyDescent="0.25">
      <c r="A276" s="48">
        <v>26280017000017</v>
      </c>
      <c r="B276" s="42" t="s">
        <v>2018</v>
      </c>
      <c r="C276" s="43" t="s">
        <v>2019</v>
      </c>
      <c r="D276" s="43" t="s">
        <v>2019</v>
      </c>
      <c r="E276" s="42">
        <v>4567</v>
      </c>
      <c r="F276" s="42">
        <v>4016</v>
      </c>
      <c r="G276" s="44">
        <v>0.87939999999999996</v>
      </c>
      <c r="H276" s="42" t="s">
        <v>2011</v>
      </c>
      <c r="I276" s="42" t="s">
        <v>1977</v>
      </c>
      <c r="J276" s="42"/>
      <c r="K276" s="45">
        <v>2760</v>
      </c>
      <c r="L276" s="46">
        <v>-0.312749004</v>
      </c>
    </row>
    <row r="277" spans="1:12" x14ac:dyDescent="0.25">
      <c r="A277" s="48">
        <v>26280090700012</v>
      </c>
      <c r="B277" s="42" t="s">
        <v>2018</v>
      </c>
      <c r="C277" s="43" t="s">
        <v>2019</v>
      </c>
      <c r="D277" s="43" t="s">
        <v>2020</v>
      </c>
      <c r="E277" s="42">
        <v>1235</v>
      </c>
      <c r="F277" s="42">
        <v>1184</v>
      </c>
      <c r="G277" s="44">
        <v>0.9587</v>
      </c>
      <c r="H277" s="42" t="s">
        <v>71</v>
      </c>
      <c r="I277" s="42"/>
      <c r="J277" s="42"/>
      <c r="K277" s="45">
        <v>499</v>
      </c>
      <c r="L277" s="46">
        <v>-0.57854729729999999</v>
      </c>
    </row>
    <row r="278" spans="1:12" x14ac:dyDescent="0.25">
      <c r="A278" s="48">
        <v>26290002000013</v>
      </c>
      <c r="B278" s="42" t="s">
        <v>2018</v>
      </c>
      <c r="C278" s="43" t="s">
        <v>2019</v>
      </c>
      <c r="D278" s="43" t="s">
        <v>2019</v>
      </c>
      <c r="E278" s="42">
        <v>2061</v>
      </c>
      <c r="F278" s="42">
        <v>2060</v>
      </c>
      <c r="G278" s="44">
        <v>0.99950000000000006</v>
      </c>
      <c r="H278" s="42" t="s">
        <v>50</v>
      </c>
      <c r="I278" s="42" t="s">
        <v>1977</v>
      </c>
      <c r="J278" s="42"/>
      <c r="K278" s="45">
        <v>734</v>
      </c>
      <c r="L278" s="46">
        <v>-0.64368932040000004</v>
      </c>
    </row>
    <row r="279" spans="1:12" x14ac:dyDescent="0.25">
      <c r="A279" s="48">
        <v>26290003800015</v>
      </c>
      <c r="B279" s="42" t="s">
        <v>2018</v>
      </c>
      <c r="C279" s="43" t="s">
        <v>2019</v>
      </c>
      <c r="D279" s="43" t="s">
        <v>2019</v>
      </c>
      <c r="E279" s="42">
        <v>3034</v>
      </c>
      <c r="F279" s="42">
        <v>2976</v>
      </c>
      <c r="G279" s="44">
        <v>0.98089999999999999</v>
      </c>
      <c r="H279" s="42" t="s">
        <v>57</v>
      </c>
      <c r="I279" s="42" t="s">
        <v>1977</v>
      </c>
      <c r="J279" s="42"/>
      <c r="K279" s="45">
        <v>1903</v>
      </c>
      <c r="L279" s="46">
        <v>-0.36055107530000002</v>
      </c>
    </row>
    <row r="280" spans="1:12" x14ac:dyDescent="0.25">
      <c r="A280" s="48">
        <v>26290006100017</v>
      </c>
      <c r="B280" s="42" t="s">
        <v>2018</v>
      </c>
      <c r="C280" s="43" t="s">
        <v>2019</v>
      </c>
      <c r="D280" s="43" t="s">
        <v>2019</v>
      </c>
      <c r="E280" s="42">
        <v>2698</v>
      </c>
      <c r="F280" s="42">
        <v>2697</v>
      </c>
      <c r="G280" s="44">
        <v>0.99960000000000004</v>
      </c>
      <c r="H280" s="42" t="s">
        <v>50</v>
      </c>
      <c r="I280" s="42" t="s">
        <v>1977</v>
      </c>
      <c r="J280" s="42"/>
      <c r="K280" s="45">
        <v>1108</v>
      </c>
      <c r="L280" s="46">
        <v>-0.58917315540000004</v>
      </c>
    </row>
    <row r="281" spans="1:12" x14ac:dyDescent="0.25">
      <c r="A281" s="48">
        <v>26290009500015</v>
      </c>
      <c r="B281" s="42" t="s">
        <v>2018</v>
      </c>
      <c r="C281" s="43" t="s">
        <v>2019</v>
      </c>
      <c r="D281" s="43" t="s">
        <v>2019</v>
      </c>
      <c r="E281" s="42">
        <v>7992</v>
      </c>
      <c r="F281" s="42">
        <v>7992</v>
      </c>
      <c r="G281" s="44">
        <v>1</v>
      </c>
      <c r="H281" s="42" t="s">
        <v>50</v>
      </c>
      <c r="I281" s="42" t="s">
        <v>1977</v>
      </c>
      <c r="J281" s="42"/>
      <c r="K281" s="45">
        <v>3581</v>
      </c>
      <c r="L281" s="46">
        <v>-0.5519269269</v>
      </c>
    </row>
    <row r="282" spans="1:12" x14ac:dyDescent="0.25">
      <c r="A282" s="48">
        <v>26290010300017</v>
      </c>
      <c r="B282" s="42" t="s">
        <v>2018</v>
      </c>
      <c r="C282" s="43" t="s">
        <v>2019</v>
      </c>
      <c r="D282" s="43" t="s">
        <v>2019</v>
      </c>
      <c r="E282" s="42">
        <v>1284</v>
      </c>
      <c r="F282" s="42">
        <v>1284</v>
      </c>
      <c r="G282" s="44">
        <v>1</v>
      </c>
      <c r="H282" s="42" t="s">
        <v>71</v>
      </c>
      <c r="I282" s="42"/>
      <c r="J282" s="42"/>
      <c r="K282" s="45">
        <v>593</v>
      </c>
      <c r="L282" s="46">
        <v>-0.53816199379999996</v>
      </c>
    </row>
    <row r="283" spans="1:12" x14ac:dyDescent="0.25">
      <c r="A283" s="48">
        <v>26290011100028</v>
      </c>
      <c r="B283" s="42" t="s">
        <v>2018</v>
      </c>
      <c r="C283" s="43" t="s">
        <v>2019</v>
      </c>
      <c r="D283" s="43" t="s">
        <v>2019</v>
      </c>
      <c r="E283" s="42">
        <v>684</v>
      </c>
      <c r="F283" s="42">
        <v>627</v>
      </c>
      <c r="G283" s="44">
        <v>0.91669999999999996</v>
      </c>
      <c r="H283" s="42" t="s">
        <v>57</v>
      </c>
      <c r="I283" s="42"/>
      <c r="J283" s="42"/>
      <c r="K283" s="45">
        <v>320</v>
      </c>
      <c r="L283" s="46">
        <v>-0.48963317379999999</v>
      </c>
    </row>
    <row r="284" spans="1:12" x14ac:dyDescent="0.25">
      <c r="A284" s="48">
        <v>26290012900012</v>
      </c>
      <c r="B284" s="42" t="s">
        <v>2018</v>
      </c>
      <c r="C284" s="43" t="s">
        <v>2019</v>
      </c>
      <c r="D284" s="43" t="s">
        <v>2019</v>
      </c>
      <c r="E284" s="42">
        <v>1089</v>
      </c>
      <c r="F284" s="42">
        <v>1050</v>
      </c>
      <c r="G284" s="44">
        <v>0.96419999999999995</v>
      </c>
      <c r="H284" s="42" t="s">
        <v>57</v>
      </c>
      <c r="I284" s="42"/>
      <c r="J284" s="42"/>
      <c r="K284" s="45">
        <v>577</v>
      </c>
      <c r="L284" s="46">
        <v>-0.45047619049999998</v>
      </c>
    </row>
    <row r="285" spans="1:12" x14ac:dyDescent="0.25">
      <c r="A285" s="48">
        <v>26290013700015</v>
      </c>
      <c r="B285" s="42" t="s">
        <v>2018</v>
      </c>
      <c r="C285" s="43" t="s">
        <v>2019</v>
      </c>
      <c r="D285" s="43" t="s">
        <v>2019</v>
      </c>
      <c r="E285" s="42">
        <v>762</v>
      </c>
      <c r="F285" s="42">
        <v>721</v>
      </c>
      <c r="G285" s="44">
        <v>0.94620000000000004</v>
      </c>
      <c r="H285" s="42" t="s">
        <v>38</v>
      </c>
      <c r="I285" s="42"/>
      <c r="J285" s="42"/>
      <c r="K285" s="45">
        <v>729</v>
      </c>
      <c r="L285" s="46">
        <v>1.10957004E-2</v>
      </c>
    </row>
    <row r="286" spans="1:12" x14ac:dyDescent="0.25">
      <c r="A286" s="48">
        <v>26290361000018</v>
      </c>
      <c r="B286" s="42" t="s">
        <v>2018</v>
      </c>
      <c r="C286" s="43" t="s">
        <v>2019</v>
      </c>
      <c r="D286" s="43" t="s">
        <v>2020</v>
      </c>
      <c r="E286" s="42">
        <v>8609</v>
      </c>
      <c r="F286" s="42">
        <v>0</v>
      </c>
      <c r="G286" s="44">
        <v>0</v>
      </c>
      <c r="H286" s="42" t="s">
        <v>2011</v>
      </c>
      <c r="I286" s="42" t="s">
        <v>1977</v>
      </c>
      <c r="J286" s="42" t="s">
        <v>9</v>
      </c>
      <c r="K286" s="45">
        <v>4882</v>
      </c>
      <c r="L286" s="46">
        <v>4881</v>
      </c>
    </row>
    <row r="287" spans="1:12" x14ac:dyDescent="0.25">
      <c r="A287" s="48">
        <v>26300001000011</v>
      </c>
      <c r="B287" s="42" t="s">
        <v>2018</v>
      </c>
      <c r="C287" s="43" t="s">
        <v>2019</v>
      </c>
      <c r="D287" s="43" t="s">
        <v>2019</v>
      </c>
      <c r="E287" s="42">
        <v>3629</v>
      </c>
      <c r="F287" s="42">
        <v>2039</v>
      </c>
      <c r="G287" s="44">
        <v>0.56189999999999996</v>
      </c>
      <c r="H287" s="42" t="s">
        <v>57</v>
      </c>
      <c r="I287" s="42" t="s">
        <v>1977</v>
      </c>
      <c r="J287" s="42"/>
      <c r="K287" s="45">
        <v>2400</v>
      </c>
      <c r="L287" s="46">
        <v>0.17704757230000001</v>
      </c>
    </row>
    <row r="288" spans="1:12" x14ac:dyDescent="0.25">
      <c r="A288" s="48">
        <v>26300003600032</v>
      </c>
      <c r="B288" s="42" t="s">
        <v>2018</v>
      </c>
      <c r="C288" s="43" t="s">
        <v>2019</v>
      </c>
      <c r="D288" s="43" t="s">
        <v>2019</v>
      </c>
      <c r="E288" s="42">
        <v>20467</v>
      </c>
      <c r="F288" s="42">
        <v>16903</v>
      </c>
      <c r="G288" s="44">
        <v>0.82589999999999997</v>
      </c>
      <c r="H288" s="42" t="s">
        <v>38</v>
      </c>
      <c r="I288" s="42" t="s">
        <v>1977</v>
      </c>
      <c r="J288" s="42" t="s">
        <v>9</v>
      </c>
      <c r="K288" s="45">
        <v>14710</v>
      </c>
      <c r="L288" s="46">
        <v>-0.1297402828</v>
      </c>
    </row>
    <row r="289" spans="1:12" x14ac:dyDescent="0.25">
      <c r="A289" s="48">
        <v>26300004400093</v>
      </c>
      <c r="B289" s="42" t="s">
        <v>2018</v>
      </c>
      <c r="C289" s="43" t="s">
        <v>2019</v>
      </c>
      <c r="D289" s="43" t="s">
        <v>2019</v>
      </c>
      <c r="E289" s="42">
        <v>2068</v>
      </c>
      <c r="F289" s="42">
        <v>2068</v>
      </c>
      <c r="G289" s="44">
        <v>1</v>
      </c>
      <c r="H289" s="42" t="s">
        <v>65</v>
      </c>
      <c r="I289" s="42" t="s">
        <v>1977</v>
      </c>
      <c r="J289" s="42"/>
      <c r="K289" s="45">
        <v>1287</v>
      </c>
      <c r="L289" s="46">
        <v>-0.37765957449999998</v>
      </c>
    </row>
    <row r="290" spans="1:12" x14ac:dyDescent="0.25">
      <c r="A290" s="48">
        <v>26300013500016</v>
      </c>
      <c r="B290" s="42" t="s">
        <v>2018</v>
      </c>
      <c r="C290" s="43" t="s">
        <v>2019</v>
      </c>
      <c r="D290" s="43" t="s">
        <v>2019</v>
      </c>
      <c r="E290" s="42">
        <v>1958</v>
      </c>
      <c r="F290" s="42">
        <v>1958</v>
      </c>
      <c r="G290" s="44">
        <v>1</v>
      </c>
      <c r="H290" s="42" t="s">
        <v>50</v>
      </c>
      <c r="I290" s="42" t="s">
        <v>1977</v>
      </c>
      <c r="J290" s="42"/>
      <c r="K290" s="45">
        <v>730</v>
      </c>
      <c r="L290" s="46">
        <v>-0.62717058219999999</v>
      </c>
    </row>
    <row r="291" spans="1:12" x14ac:dyDescent="0.25">
      <c r="A291" s="48">
        <v>26300014300010</v>
      </c>
      <c r="B291" s="42" t="s">
        <v>2018</v>
      </c>
      <c r="C291" s="43" t="s">
        <v>2019</v>
      </c>
      <c r="D291" s="43" t="s">
        <v>2019</v>
      </c>
      <c r="E291" s="42">
        <v>1053</v>
      </c>
      <c r="F291" s="42">
        <v>946</v>
      </c>
      <c r="G291" s="44">
        <v>0.89839999999999998</v>
      </c>
      <c r="H291" s="42" t="s">
        <v>71</v>
      </c>
      <c r="I291" s="42" t="s">
        <v>1977</v>
      </c>
      <c r="J291" s="42"/>
      <c r="K291" s="45">
        <v>1473</v>
      </c>
      <c r="L291" s="46">
        <v>0.55708245239999998</v>
      </c>
    </row>
    <row r="292" spans="1:12" x14ac:dyDescent="0.25">
      <c r="A292" s="48">
        <v>26300015000015</v>
      </c>
      <c r="B292" s="42" t="s">
        <v>2018</v>
      </c>
      <c r="C292" s="43" t="s">
        <v>2019</v>
      </c>
      <c r="D292" s="43" t="s">
        <v>2019</v>
      </c>
      <c r="E292" s="42">
        <v>1287</v>
      </c>
      <c r="F292" s="42">
        <v>1285</v>
      </c>
      <c r="G292" s="44">
        <v>0.99839999999999995</v>
      </c>
      <c r="H292" s="42" t="s">
        <v>71</v>
      </c>
      <c r="I292" s="42"/>
      <c r="J292" s="42"/>
      <c r="K292" s="45">
        <v>528</v>
      </c>
      <c r="L292" s="46">
        <v>-0.58910505840000005</v>
      </c>
    </row>
    <row r="293" spans="1:12" x14ac:dyDescent="0.25">
      <c r="A293" s="48">
        <v>26300017600010</v>
      </c>
      <c r="B293" s="42" t="s">
        <v>2018</v>
      </c>
      <c r="C293" s="43" t="s">
        <v>2019</v>
      </c>
      <c r="D293" s="43" t="s">
        <v>2019</v>
      </c>
      <c r="E293" s="42">
        <v>3534</v>
      </c>
      <c r="F293" s="42">
        <v>1966</v>
      </c>
      <c r="G293" s="44">
        <v>0.55630000000000002</v>
      </c>
      <c r="H293" s="42" t="s">
        <v>57</v>
      </c>
      <c r="I293" s="42" t="s">
        <v>1977</v>
      </c>
      <c r="J293" s="42"/>
      <c r="K293" s="45">
        <v>2441</v>
      </c>
      <c r="L293" s="46">
        <v>0.2416073245</v>
      </c>
    </row>
    <row r="294" spans="1:12" x14ac:dyDescent="0.25">
      <c r="A294" s="48">
        <v>26300050700016</v>
      </c>
      <c r="B294" s="42" t="s">
        <v>2018</v>
      </c>
      <c r="C294" s="43" t="s">
        <v>2019</v>
      </c>
      <c r="D294" s="43" t="s">
        <v>2019</v>
      </c>
      <c r="E294" s="42">
        <v>1212</v>
      </c>
      <c r="F294" s="42">
        <v>1208</v>
      </c>
      <c r="G294" s="44">
        <v>0.99670000000000003</v>
      </c>
      <c r="H294" s="42" t="s">
        <v>71</v>
      </c>
      <c r="I294" s="42"/>
      <c r="J294" s="42"/>
      <c r="K294" s="45">
        <v>563</v>
      </c>
      <c r="L294" s="46">
        <v>-0.53394039739999999</v>
      </c>
    </row>
    <row r="295" spans="1:12" x14ac:dyDescent="0.25">
      <c r="A295" s="48">
        <v>26310011700013</v>
      </c>
      <c r="B295" s="42" t="s">
        <v>2018</v>
      </c>
      <c r="C295" s="43" t="s">
        <v>2019</v>
      </c>
      <c r="D295" s="43" t="s">
        <v>2020</v>
      </c>
      <c r="E295" s="42">
        <v>1201</v>
      </c>
      <c r="F295" s="42">
        <v>206</v>
      </c>
      <c r="G295" s="44">
        <v>0.17150000000000001</v>
      </c>
      <c r="H295" s="42" t="s">
        <v>50</v>
      </c>
      <c r="I295" s="42"/>
      <c r="J295" s="42"/>
      <c r="K295" s="45">
        <v>452</v>
      </c>
      <c r="L295" s="46">
        <v>1.1941747572999999</v>
      </c>
    </row>
    <row r="296" spans="1:12" x14ac:dyDescent="0.25">
      <c r="A296" s="48">
        <v>26310012500016</v>
      </c>
      <c r="B296" s="42" t="s">
        <v>2018</v>
      </c>
      <c r="C296" s="43" t="s">
        <v>2019</v>
      </c>
      <c r="D296" s="43" t="s">
        <v>2019</v>
      </c>
      <c r="E296" s="42">
        <v>37029</v>
      </c>
      <c r="F296" s="42">
        <v>37024</v>
      </c>
      <c r="G296" s="44">
        <v>0.99990000000000001</v>
      </c>
      <c r="H296" s="42" t="s">
        <v>50</v>
      </c>
      <c r="I296" s="42" t="s">
        <v>1977</v>
      </c>
      <c r="J296" s="42" t="s">
        <v>9</v>
      </c>
      <c r="K296" s="45">
        <v>21083</v>
      </c>
      <c r="L296" s="46">
        <v>-0.43055855659999998</v>
      </c>
    </row>
    <row r="297" spans="1:12" x14ac:dyDescent="0.25">
      <c r="A297" s="48">
        <v>26310013300010</v>
      </c>
      <c r="B297" s="42" t="s">
        <v>2018</v>
      </c>
      <c r="C297" s="43" t="s">
        <v>2019</v>
      </c>
      <c r="D297" s="43" t="s">
        <v>2019</v>
      </c>
      <c r="E297" s="42">
        <v>3446</v>
      </c>
      <c r="F297" s="42">
        <v>3446</v>
      </c>
      <c r="G297" s="44">
        <v>1</v>
      </c>
      <c r="H297" s="42" t="s">
        <v>50</v>
      </c>
      <c r="I297" s="42" t="s">
        <v>1977</v>
      </c>
      <c r="J297" s="42"/>
      <c r="K297" s="45">
        <v>1478</v>
      </c>
      <c r="L297" s="46">
        <v>-0.57109692400000001</v>
      </c>
    </row>
    <row r="298" spans="1:12" x14ac:dyDescent="0.25">
      <c r="A298" s="48">
        <v>26310015800041</v>
      </c>
      <c r="B298" s="42" t="s">
        <v>2018</v>
      </c>
      <c r="C298" s="43" t="s">
        <v>2019</v>
      </c>
      <c r="D298" s="43" t="s">
        <v>2020</v>
      </c>
      <c r="E298" s="42">
        <v>1761</v>
      </c>
      <c r="F298" s="42">
        <v>468</v>
      </c>
      <c r="G298" s="44">
        <v>0.26579999999999998</v>
      </c>
      <c r="H298" s="42" t="s">
        <v>50</v>
      </c>
      <c r="I298" s="42"/>
      <c r="J298" s="42"/>
      <c r="K298" s="45">
        <v>731</v>
      </c>
      <c r="L298" s="46">
        <v>0.56196581199999995</v>
      </c>
    </row>
    <row r="299" spans="1:12" x14ac:dyDescent="0.25">
      <c r="A299" s="48">
        <v>26310018200017</v>
      </c>
      <c r="B299" s="42" t="s">
        <v>2018</v>
      </c>
      <c r="C299" s="43" t="s">
        <v>2019</v>
      </c>
      <c r="D299" s="43" t="s">
        <v>2020</v>
      </c>
      <c r="E299" s="42">
        <v>4483</v>
      </c>
      <c r="F299" s="42">
        <v>595</v>
      </c>
      <c r="G299" s="44">
        <v>0.13270000000000001</v>
      </c>
      <c r="H299" s="42" t="s">
        <v>50</v>
      </c>
      <c r="I299" s="42" t="s">
        <v>1977</v>
      </c>
      <c r="J299" s="42"/>
      <c r="K299" s="45">
        <v>2136</v>
      </c>
      <c r="L299" s="46">
        <v>2.5899159664</v>
      </c>
    </row>
    <row r="300" spans="1:12" x14ac:dyDescent="0.25">
      <c r="A300" s="48">
        <v>26310060400010</v>
      </c>
      <c r="B300" s="42" t="s">
        <v>2018</v>
      </c>
      <c r="C300" s="43" t="s">
        <v>2019</v>
      </c>
      <c r="D300" s="43" t="s">
        <v>2019</v>
      </c>
      <c r="E300" s="42">
        <v>2036</v>
      </c>
      <c r="F300" s="42">
        <v>1772</v>
      </c>
      <c r="G300" s="44">
        <v>0.87029999999999996</v>
      </c>
      <c r="H300" s="42" t="s">
        <v>50</v>
      </c>
      <c r="I300" s="42" t="s">
        <v>1977</v>
      </c>
      <c r="J300" s="42"/>
      <c r="K300" s="45">
        <v>1193</v>
      </c>
      <c r="L300" s="46">
        <v>-0.32674943569999998</v>
      </c>
    </row>
    <row r="301" spans="1:12" x14ac:dyDescent="0.25">
      <c r="A301" s="48">
        <v>26320003200013</v>
      </c>
      <c r="B301" s="42" t="s">
        <v>2018</v>
      </c>
      <c r="C301" s="43" t="s">
        <v>2019</v>
      </c>
      <c r="D301" s="43" t="s">
        <v>2019</v>
      </c>
      <c r="E301" s="42">
        <v>2394</v>
      </c>
      <c r="F301" s="42">
        <v>2368</v>
      </c>
      <c r="G301" s="44">
        <v>0.98909999999999998</v>
      </c>
      <c r="H301" s="42" t="s">
        <v>50</v>
      </c>
      <c r="I301" s="42" t="s">
        <v>1977</v>
      </c>
      <c r="J301" s="42"/>
      <c r="K301" s="45">
        <v>1030</v>
      </c>
      <c r="L301" s="46">
        <v>-0.56503378380000002</v>
      </c>
    </row>
    <row r="302" spans="1:12" x14ac:dyDescent="0.25">
      <c r="A302" s="48">
        <v>26320004000016</v>
      </c>
      <c r="B302" s="42" t="s">
        <v>2018</v>
      </c>
      <c r="C302" s="43" t="s">
        <v>2019</v>
      </c>
      <c r="D302" s="43" t="s">
        <v>2019</v>
      </c>
      <c r="E302" s="42">
        <v>4562</v>
      </c>
      <c r="F302" s="42">
        <v>1608</v>
      </c>
      <c r="G302" s="44">
        <v>0.35249999999999998</v>
      </c>
      <c r="H302" s="42" t="s">
        <v>50</v>
      </c>
      <c r="I302" s="42" t="s">
        <v>1977</v>
      </c>
      <c r="J302" s="42" t="s">
        <v>9</v>
      </c>
      <c r="K302" s="45">
        <v>3001</v>
      </c>
      <c r="L302" s="46">
        <v>0.86629353229999995</v>
      </c>
    </row>
    <row r="303" spans="1:12" x14ac:dyDescent="0.25">
      <c r="A303" s="48">
        <v>26320005700010</v>
      </c>
      <c r="B303" s="42" t="s">
        <v>2018</v>
      </c>
      <c r="C303" s="43" t="s">
        <v>2019</v>
      </c>
      <c r="D303" s="43" t="s">
        <v>2019</v>
      </c>
      <c r="E303" s="42">
        <v>818</v>
      </c>
      <c r="F303" s="42">
        <v>818</v>
      </c>
      <c r="G303" s="44">
        <v>1</v>
      </c>
      <c r="H303" s="42" t="s">
        <v>65</v>
      </c>
      <c r="I303" s="42"/>
      <c r="J303" s="42"/>
      <c r="K303" s="45">
        <v>464</v>
      </c>
      <c r="L303" s="46">
        <v>-0.4327628362</v>
      </c>
    </row>
    <row r="304" spans="1:12" x14ac:dyDescent="0.25">
      <c r="A304" s="48">
        <v>26320008100010</v>
      </c>
      <c r="B304" s="42" t="s">
        <v>2018</v>
      </c>
      <c r="C304" s="43" t="s">
        <v>2019</v>
      </c>
      <c r="D304" s="43" t="s">
        <v>2019</v>
      </c>
      <c r="E304" s="42">
        <v>915</v>
      </c>
      <c r="F304" s="42">
        <v>914</v>
      </c>
      <c r="G304" s="44">
        <v>0.99890000000000001</v>
      </c>
      <c r="H304" s="42" t="s">
        <v>65</v>
      </c>
      <c r="I304" s="42"/>
      <c r="J304" s="42"/>
      <c r="K304" s="45">
        <v>539</v>
      </c>
      <c r="L304" s="46">
        <v>-0.41028446390000001</v>
      </c>
    </row>
    <row r="305" spans="1:12" x14ac:dyDescent="0.25">
      <c r="A305" s="48">
        <v>26320012300010</v>
      </c>
      <c r="B305" s="42" t="s">
        <v>2018</v>
      </c>
      <c r="C305" s="43" t="s">
        <v>2019</v>
      </c>
      <c r="D305" s="43" t="s">
        <v>2019</v>
      </c>
      <c r="E305" s="42">
        <v>769</v>
      </c>
      <c r="F305" s="42">
        <v>735</v>
      </c>
      <c r="G305" s="44">
        <v>0.95579999999999998</v>
      </c>
      <c r="H305" s="42" t="s">
        <v>71</v>
      </c>
      <c r="I305" s="42"/>
      <c r="J305" s="42"/>
      <c r="K305" s="45">
        <v>436</v>
      </c>
      <c r="L305" s="46">
        <v>-0.40680272109999999</v>
      </c>
    </row>
    <row r="306" spans="1:12" x14ac:dyDescent="0.25">
      <c r="A306" s="48">
        <v>26320013100013</v>
      </c>
      <c r="B306" s="42" t="s">
        <v>2018</v>
      </c>
      <c r="C306" s="43" t="s">
        <v>2019</v>
      </c>
      <c r="D306" s="43" t="s">
        <v>2019</v>
      </c>
      <c r="E306" s="42">
        <v>773</v>
      </c>
      <c r="F306" s="42">
        <v>773</v>
      </c>
      <c r="G306" s="44">
        <v>1</v>
      </c>
      <c r="H306" s="42" t="s">
        <v>65</v>
      </c>
      <c r="I306" s="42"/>
      <c r="J306" s="42"/>
      <c r="K306" s="45">
        <v>437</v>
      </c>
      <c r="L306" s="46">
        <v>-0.43467011639999997</v>
      </c>
    </row>
    <row r="307" spans="1:12" x14ac:dyDescent="0.25">
      <c r="A307" s="48">
        <v>26320014900015</v>
      </c>
      <c r="B307" s="42" t="s">
        <v>2018</v>
      </c>
      <c r="C307" s="43" t="s">
        <v>2019</v>
      </c>
      <c r="D307" s="43" t="s">
        <v>2019</v>
      </c>
      <c r="E307" s="42">
        <v>887</v>
      </c>
      <c r="F307" s="42">
        <v>873</v>
      </c>
      <c r="G307" s="44">
        <v>0.98419999999999996</v>
      </c>
      <c r="H307" s="42" t="s">
        <v>65</v>
      </c>
      <c r="I307" s="42"/>
      <c r="J307" s="42"/>
      <c r="K307" s="45">
        <v>695</v>
      </c>
      <c r="L307" s="46">
        <v>-0.2038946163</v>
      </c>
    </row>
    <row r="308" spans="1:12" x14ac:dyDescent="0.25">
      <c r="A308" s="48">
        <v>26320019800061</v>
      </c>
      <c r="B308" s="42" t="s">
        <v>2018</v>
      </c>
      <c r="C308" s="43" t="s">
        <v>2019</v>
      </c>
      <c r="D308" s="43" t="s">
        <v>2019</v>
      </c>
      <c r="E308" s="42">
        <v>992</v>
      </c>
      <c r="F308" s="42">
        <v>992</v>
      </c>
      <c r="G308" s="44">
        <v>1</v>
      </c>
      <c r="H308" s="42" t="s">
        <v>71</v>
      </c>
      <c r="I308" s="42"/>
      <c r="J308" s="42"/>
      <c r="K308" s="45">
        <v>477</v>
      </c>
      <c r="L308" s="46">
        <v>-0.51915322580000001</v>
      </c>
    </row>
    <row r="309" spans="1:12" x14ac:dyDescent="0.25">
      <c r="A309" s="48">
        <v>26330559100095</v>
      </c>
      <c r="B309" s="42" t="s">
        <v>2018</v>
      </c>
      <c r="C309" s="43" t="s">
        <v>2019</v>
      </c>
      <c r="D309" s="43" t="s">
        <v>2019</v>
      </c>
      <c r="E309" s="42">
        <v>3414</v>
      </c>
      <c r="F309" s="42">
        <v>3374</v>
      </c>
      <c r="G309" s="44">
        <v>0.98829999999999996</v>
      </c>
      <c r="H309" s="42" t="s">
        <v>57</v>
      </c>
      <c r="I309" s="42" t="s">
        <v>1977</v>
      </c>
      <c r="J309" s="42"/>
      <c r="K309" s="45">
        <v>2038</v>
      </c>
      <c r="L309" s="46">
        <v>-0.39596917609999999</v>
      </c>
    </row>
    <row r="310" spans="1:12" x14ac:dyDescent="0.25">
      <c r="A310" s="48">
        <v>26330560900012</v>
      </c>
      <c r="B310" s="42" t="s">
        <v>2018</v>
      </c>
      <c r="C310" s="43" t="s">
        <v>2019</v>
      </c>
      <c r="D310" s="43" t="s">
        <v>2019</v>
      </c>
      <c r="E310" s="42">
        <v>1406</v>
      </c>
      <c r="F310" s="42">
        <v>1406</v>
      </c>
      <c r="G310" s="44">
        <v>1</v>
      </c>
      <c r="H310" s="42" t="s">
        <v>50</v>
      </c>
      <c r="I310" s="42"/>
      <c r="J310" s="42"/>
      <c r="K310" s="45">
        <v>571</v>
      </c>
      <c r="L310" s="46">
        <v>-0.59388335699999995</v>
      </c>
    </row>
    <row r="311" spans="1:12" x14ac:dyDescent="0.25">
      <c r="A311" s="48">
        <v>26330561700015</v>
      </c>
      <c r="B311" s="42" t="s">
        <v>2018</v>
      </c>
      <c r="C311" s="43" t="s">
        <v>2019</v>
      </c>
      <c r="D311" s="43" t="s">
        <v>2019</v>
      </c>
      <c r="E311" s="42">
        <v>2043</v>
      </c>
      <c r="F311" s="42">
        <v>2031</v>
      </c>
      <c r="G311" s="44">
        <v>0.99409999999999998</v>
      </c>
      <c r="H311" s="42" t="s">
        <v>57</v>
      </c>
      <c r="I311" s="42" t="s">
        <v>1977</v>
      </c>
      <c r="J311" s="42"/>
      <c r="K311" s="45">
        <v>1359</v>
      </c>
      <c r="L311" s="46">
        <v>-0.33087149189999998</v>
      </c>
    </row>
    <row r="312" spans="1:12" x14ac:dyDescent="0.25">
      <c r="A312" s="48">
        <v>26330565800019</v>
      </c>
      <c r="B312" s="42" t="s">
        <v>2018</v>
      </c>
      <c r="C312" s="43" t="s">
        <v>2019</v>
      </c>
      <c r="D312" s="43" t="s">
        <v>2020</v>
      </c>
      <c r="E312" s="42">
        <v>9890</v>
      </c>
      <c r="F312" s="42">
        <v>6345</v>
      </c>
      <c r="G312" s="44">
        <v>0.64159999999999995</v>
      </c>
      <c r="H312" s="42" t="s">
        <v>38</v>
      </c>
      <c r="I312" s="42" t="s">
        <v>1977</v>
      </c>
      <c r="J312" s="42"/>
      <c r="K312" s="45">
        <v>5817</v>
      </c>
      <c r="L312" s="46">
        <v>-8.3215129999999998E-2</v>
      </c>
    </row>
    <row r="313" spans="1:12" x14ac:dyDescent="0.25">
      <c r="A313" s="48">
        <v>26330566600012</v>
      </c>
      <c r="B313" s="42" t="s">
        <v>2018</v>
      </c>
      <c r="C313" s="43" t="s">
        <v>2019</v>
      </c>
      <c r="D313" s="43" t="s">
        <v>2020</v>
      </c>
      <c r="E313" s="42">
        <v>668</v>
      </c>
      <c r="F313" s="42">
        <v>668</v>
      </c>
      <c r="G313" s="44">
        <v>1</v>
      </c>
      <c r="H313" s="42" t="s">
        <v>65</v>
      </c>
      <c r="I313" s="42"/>
      <c r="J313" s="42"/>
      <c r="K313" s="45">
        <v>573</v>
      </c>
      <c r="L313" s="46">
        <v>-0.14221556890000001</v>
      </c>
    </row>
    <row r="314" spans="1:12" x14ac:dyDescent="0.25">
      <c r="A314" s="48">
        <v>26330569000012</v>
      </c>
      <c r="B314" s="42" t="s">
        <v>2018</v>
      </c>
      <c r="C314" s="43" t="s">
        <v>2019</v>
      </c>
      <c r="D314" s="43" t="s">
        <v>2020</v>
      </c>
      <c r="E314" s="42">
        <v>1324</v>
      </c>
      <c r="F314" s="42">
        <v>1279</v>
      </c>
      <c r="G314" s="44">
        <v>0.96599999999999997</v>
      </c>
      <c r="H314" s="42" t="s">
        <v>38</v>
      </c>
      <c r="I314" s="42" t="s">
        <v>1977</v>
      </c>
      <c r="J314" s="42"/>
      <c r="K314" s="45">
        <v>957</v>
      </c>
      <c r="L314" s="46">
        <v>-0.25175918689999999</v>
      </c>
    </row>
    <row r="315" spans="1:12" x14ac:dyDescent="0.25">
      <c r="A315" s="48">
        <v>26330582300019</v>
      </c>
      <c r="B315" s="42" t="s">
        <v>2018</v>
      </c>
      <c r="C315" s="43" t="s">
        <v>2019</v>
      </c>
      <c r="D315" s="43" t="s">
        <v>2019</v>
      </c>
      <c r="E315" s="42">
        <v>56468</v>
      </c>
      <c r="F315" s="42">
        <v>56326</v>
      </c>
      <c r="G315" s="44">
        <v>0.99750000000000005</v>
      </c>
      <c r="H315" s="42" t="s">
        <v>38</v>
      </c>
      <c r="I315" s="42" t="s">
        <v>1977</v>
      </c>
      <c r="J315" s="42" t="s">
        <v>9</v>
      </c>
      <c r="K315" s="45">
        <v>34749</v>
      </c>
      <c r="L315" s="46">
        <v>-0.38307353620000001</v>
      </c>
    </row>
    <row r="316" spans="1:12" x14ac:dyDescent="0.25">
      <c r="A316" s="48">
        <v>26330584900014</v>
      </c>
      <c r="B316" s="42" t="s">
        <v>2018</v>
      </c>
      <c r="C316" s="43" t="s">
        <v>2019</v>
      </c>
      <c r="D316" s="43" t="s">
        <v>2019</v>
      </c>
      <c r="E316" s="42">
        <v>2682</v>
      </c>
      <c r="F316" s="42">
        <v>2625</v>
      </c>
      <c r="G316" s="44">
        <v>0.97870000000000001</v>
      </c>
      <c r="H316" s="42" t="s">
        <v>57</v>
      </c>
      <c r="I316" s="42" t="s">
        <v>1977</v>
      </c>
      <c r="J316" s="42"/>
      <c r="K316" s="45">
        <v>1071</v>
      </c>
      <c r="L316" s="46">
        <v>-0.59199999999999997</v>
      </c>
    </row>
    <row r="317" spans="1:12" x14ac:dyDescent="0.25">
      <c r="A317" s="48">
        <v>26330585600019</v>
      </c>
      <c r="B317" s="42" t="s">
        <v>2018</v>
      </c>
      <c r="C317" s="43" t="s">
        <v>2019</v>
      </c>
      <c r="D317" s="43" t="s">
        <v>2019</v>
      </c>
      <c r="E317" s="42">
        <v>3110</v>
      </c>
      <c r="F317" s="42">
        <v>3098</v>
      </c>
      <c r="G317" s="44">
        <v>0.99609999999999999</v>
      </c>
      <c r="H317" s="42" t="s">
        <v>50</v>
      </c>
      <c r="I317" s="42" t="s">
        <v>1977</v>
      </c>
      <c r="J317" s="42"/>
      <c r="K317" s="45">
        <v>1378</v>
      </c>
      <c r="L317" s="46">
        <v>-0.55519690119999998</v>
      </c>
    </row>
    <row r="318" spans="1:12" x14ac:dyDescent="0.25">
      <c r="A318" s="48">
        <v>26340007900012</v>
      </c>
      <c r="B318" s="42" t="s">
        <v>2018</v>
      </c>
      <c r="C318" s="43" t="s">
        <v>2019</v>
      </c>
      <c r="D318" s="43" t="s">
        <v>2019</v>
      </c>
      <c r="E318" s="42">
        <v>1186</v>
      </c>
      <c r="F318" s="42">
        <v>1155</v>
      </c>
      <c r="G318" s="44">
        <v>0.97389999999999999</v>
      </c>
      <c r="H318" s="42" t="s">
        <v>57</v>
      </c>
      <c r="I318" s="42"/>
      <c r="J318" s="42"/>
      <c r="K318" s="45">
        <v>478</v>
      </c>
      <c r="L318" s="46">
        <v>-0.58614718610000005</v>
      </c>
    </row>
    <row r="319" spans="1:12" x14ac:dyDescent="0.25">
      <c r="A319" s="48">
        <v>26340008700015</v>
      </c>
      <c r="B319" s="42" t="s">
        <v>2018</v>
      </c>
      <c r="C319" s="43" t="s">
        <v>2019</v>
      </c>
      <c r="D319" s="43" t="s">
        <v>2019</v>
      </c>
      <c r="E319" s="42">
        <v>1043</v>
      </c>
      <c r="F319" s="42">
        <v>1037</v>
      </c>
      <c r="G319" s="44">
        <v>0.99419999999999997</v>
      </c>
      <c r="H319" s="42" t="s">
        <v>65</v>
      </c>
      <c r="I319" s="42"/>
      <c r="J319" s="42"/>
      <c r="K319" s="45">
        <v>463</v>
      </c>
      <c r="L319" s="46">
        <v>-0.55351976859999996</v>
      </c>
    </row>
    <row r="320" spans="1:12" x14ac:dyDescent="0.25">
      <c r="A320" s="48">
        <v>26340010300010</v>
      </c>
      <c r="B320" s="42" t="s">
        <v>2018</v>
      </c>
      <c r="C320" s="43" t="s">
        <v>2019</v>
      </c>
      <c r="D320" s="43" t="s">
        <v>2019</v>
      </c>
      <c r="E320" s="42">
        <v>1193</v>
      </c>
      <c r="F320" s="42">
        <v>1145</v>
      </c>
      <c r="G320" s="44">
        <v>0.95979999999999999</v>
      </c>
      <c r="H320" s="42" t="s">
        <v>65</v>
      </c>
      <c r="I320" s="42"/>
      <c r="J320" s="42"/>
      <c r="K320" s="45">
        <v>690</v>
      </c>
      <c r="L320" s="46">
        <v>-0.3973799127</v>
      </c>
    </row>
    <row r="321" spans="1:12" x14ac:dyDescent="0.25">
      <c r="A321" s="48">
        <v>26340011100013</v>
      </c>
      <c r="B321" s="42" t="s">
        <v>2018</v>
      </c>
      <c r="C321" s="43" t="s">
        <v>2019</v>
      </c>
      <c r="D321" s="43" t="s">
        <v>2019</v>
      </c>
      <c r="E321" s="42">
        <v>9077</v>
      </c>
      <c r="F321" s="42">
        <v>9074</v>
      </c>
      <c r="G321" s="44">
        <v>0.99970000000000003</v>
      </c>
      <c r="H321" s="42" t="s">
        <v>50</v>
      </c>
      <c r="I321" s="42" t="s">
        <v>1977</v>
      </c>
      <c r="J321" s="42" t="s">
        <v>9</v>
      </c>
      <c r="K321" s="45">
        <v>5547</v>
      </c>
      <c r="L321" s="46">
        <v>-0.38869296889999999</v>
      </c>
    </row>
    <row r="322" spans="1:12" x14ac:dyDescent="0.25">
      <c r="A322" s="48">
        <v>26340012900015</v>
      </c>
      <c r="B322" s="42" t="s">
        <v>2018</v>
      </c>
      <c r="C322" s="43" t="s">
        <v>2019</v>
      </c>
      <c r="D322" s="43" t="s">
        <v>2019</v>
      </c>
      <c r="E322" s="42">
        <v>901</v>
      </c>
      <c r="F322" s="42">
        <v>797</v>
      </c>
      <c r="G322" s="44">
        <v>0.88460000000000005</v>
      </c>
      <c r="H322" s="42" t="s">
        <v>71</v>
      </c>
      <c r="I322" s="42"/>
      <c r="J322" s="42"/>
      <c r="K322" s="45">
        <v>406</v>
      </c>
      <c r="L322" s="46">
        <v>-0.49058971140000002</v>
      </c>
    </row>
    <row r="323" spans="1:12" x14ac:dyDescent="0.25">
      <c r="A323" s="48">
        <v>26340014500011</v>
      </c>
      <c r="B323" s="42" t="s">
        <v>2018</v>
      </c>
      <c r="C323" s="43" t="s">
        <v>2019</v>
      </c>
      <c r="D323" s="43" t="s">
        <v>2019</v>
      </c>
      <c r="E323" s="42">
        <v>911</v>
      </c>
      <c r="F323" s="42">
        <v>872</v>
      </c>
      <c r="G323" s="44">
        <v>0.95720000000000005</v>
      </c>
      <c r="H323" s="42" t="s">
        <v>57</v>
      </c>
      <c r="I323" s="42"/>
      <c r="J323" s="42"/>
      <c r="K323" s="45">
        <v>608</v>
      </c>
      <c r="L323" s="46">
        <v>-0.3027522936</v>
      </c>
    </row>
    <row r="324" spans="1:12" x14ac:dyDescent="0.25">
      <c r="A324" s="48">
        <v>26340015200017</v>
      </c>
      <c r="B324" s="42" t="s">
        <v>2018</v>
      </c>
      <c r="C324" s="43" t="s">
        <v>2019</v>
      </c>
      <c r="D324" s="43" t="s">
        <v>2019</v>
      </c>
      <c r="E324" s="42">
        <v>1882</v>
      </c>
      <c r="F324" s="42">
        <v>1877</v>
      </c>
      <c r="G324" s="44">
        <v>0.99729999999999996</v>
      </c>
      <c r="H324" s="42" t="s">
        <v>71</v>
      </c>
      <c r="I324" s="42"/>
      <c r="J324" s="42"/>
      <c r="K324" s="45">
        <v>885</v>
      </c>
      <c r="L324" s="46">
        <v>-0.52850293020000005</v>
      </c>
    </row>
    <row r="325" spans="1:12" x14ac:dyDescent="0.25">
      <c r="A325" s="48">
        <v>26340016000382</v>
      </c>
      <c r="B325" s="42" t="s">
        <v>2018</v>
      </c>
      <c r="C325" s="43" t="s">
        <v>2019</v>
      </c>
      <c r="D325" s="43" t="s">
        <v>2019</v>
      </c>
      <c r="E325" s="42">
        <v>32947</v>
      </c>
      <c r="F325" s="42">
        <v>32490</v>
      </c>
      <c r="G325" s="44">
        <v>0.98609999999999998</v>
      </c>
      <c r="H325" s="42" t="s">
        <v>50</v>
      </c>
      <c r="I325" s="42" t="s">
        <v>1977</v>
      </c>
      <c r="J325" s="42" t="s">
        <v>9</v>
      </c>
      <c r="K325" s="45">
        <v>20330</v>
      </c>
      <c r="L325" s="46">
        <v>-0.3742690058</v>
      </c>
    </row>
    <row r="326" spans="1:12" x14ac:dyDescent="0.25">
      <c r="A326" s="48">
        <v>26340072300015</v>
      </c>
      <c r="B326" s="42" t="s">
        <v>2018</v>
      </c>
      <c r="C326" s="43" t="s">
        <v>2019</v>
      </c>
      <c r="D326" s="43" t="s">
        <v>2019</v>
      </c>
      <c r="E326" s="42">
        <v>1878</v>
      </c>
      <c r="F326" s="42">
        <v>1811</v>
      </c>
      <c r="G326" s="44">
        <v>0.96430000000000005</v>
      </c>
      <c r="H326" s="42" t="s">
        <v>65</v>
      </c>
      <c r="I326" s="42"/>
      <c r="J326" s="42"/>
      <c r="K326" s="45">
        <v>929</v>
      </c>
      <c r="L326" s="46">
        <v>-0.48702374380000002</v>
      </c>
    </row>
    <row r="327" spans="1:12" x14ac:dyDescent="0.25">
      <c r="A327" s="48">
        <v>26340390900017</v>
      </c>
      <c r="B327" s="42" t="s">
        <v>2018</v>
      </c>
      <c r="C327" s="43" t="s">
        <v>2019</v>
      </c>
      <c r="D327" s="43" t="s">
        <v>2019</v>
      </c>
      <c r="E327" s="42">
        <v>5164</v>
      </c>
      <c r="F327" s="42">
        <v>5054</v>
      </c>
      <c r="G327" s="44">
        <v>0.97870000000000001</v>
      </c>
      <c r="H327" s="42" t="s">
        <v>57</v>
      </c>
      <c r="I327" s="42" t="s">
        <v>1977</v>
      </c>
      <c r="J327" s="42"/>
      <c r="K327" s="45">
        <v>3204</v>
      </c>
      <c r="L327" s="46">
        <v>-0.36604669569999998</v>
      </c>
    </row>
    <row r="328" spans="1:12" x14ac:dyDescent="0.25">
      <c r="A328" s="48">
        <v>26350001900017</v>
      </c>
      <c r="B328" s="42" t="s">
        <v>2018</v>
      </c>
      <c r="C328" s="43" t="s">
        <v>2019</v>
      </c>
      <c r="D328" s="43" t="s">
        <v>2019</v>
      </c>
      <c r="E328" s="42">
        <v>1007</v>
      </c>
      <c r="F328" s="42">
        <v>988</v>
      </c>
      <c r="G328" s="44">
        <v>0.98109999999999997</v>
      </c>
      <c r="H328" s="42" t="s">
        <v>57</v>
      </c>
      <c r="I328" s="42"/>
      <c r="J328" s="42"/>
      <c r="K328" s="45">
        <v>857</v>
      </c>
      <c r="L328" s="46">
        <v>-0.1325910931</v>
      </c>
    </row>
    <row r="329" spans="1:12" x14ac:dyDescent="0.25">
      <c r="A329" s="48">
        <v>26350002700010</v>
      </c>
      <c r="B329" s="42" t="s">
        <v>2018</v>
      </c>
      <c r="C329" s="43" t="s">
        <v>2019</v>
      </c>
      <c r="D329" s="43" t="s">
        <v>2019</v>
      </c>
      <c r="E329" s="42">
        <v>1180</v>
      </c>
      <c r="F329" s="42">
        <v>1155</v>
      </c>
      <c r="G329" s="44">
        <v>0.9788</v>
      </c>
      <c r="H329" s="42" t="s">
        <v>57</v>
      </c>
      <c r="I329" s="42"/>
      <c r="J329" s="42"/>
      <c r="K329" s="45">
        <v>753</v>
      </c>
      <c r="L329" s="46">
        <v>-0.34805194810000001</v>
      </c>
    </row>
    <row r="330" spans="1:12" x14ac:dyDescent="0.25">
      <c r="A330" s="48">
        <v>26350003500013</v>
      </c>
      <c r="B330" s="42" t="s">
        <v>2018</v>
      </c>
      <c r="C330" s="43" t="s">
        <v>2019</v>
      </c>
      <c r="D330" s="43" t="s">
        <v>2019</v>
      </c>
      <c r="E330" s="42">
        <v>1425</v>
      </c>
      <c r="F330" s="42">
        <v>1373</v>
      </c>
      <c r="G330" s="44">
        <v>0.96350000000000002</v>
      </c>
      <c r="H330" s="42" t="s">
        <v>57</v>
      </c>
      <c r="I330" s="42"/>
      <c r="J330" s="42"/>
      <c r="K330" s="45">
        <v>686</v>
      </c>
      <c r="L330" s="46">
        <v>-0.50036416610000001</v>
      </c>
    </row>
    <row r="331" spans="1:12" x14ac:dyDescent="0.25">
      <c r="A331" s="48">
        <v>26350005000012</v>
      </c>
      <c r="B331" s="42" t="s">
        <v>2018</v>
      </c>
      <c r="C331" s="43" t="s">
        <v>2019</v>
      </c>
      <c r="D331" s="43" t="s">
        <v>2020</v>
      </c>
      <c r="E331" s="42">
        <v>6086</v>
      </c>
      <c r="F331" s="42">
        <v>766</v>
      </c>
      <c r="G331" s="44">
        <v>0.12590000000000001</v>
      </c>
      <c r="H331" s="42" t="s">
        <v>50</v>
      </c>
      <c r="I331" s="42" t="s">
        <v>1977</v>
      </c>
      <c r="J331" s="42" t="s">
        <v>9</v>
      </c>
      <c r="K331" s="45">
        <v>3090</v>
      </c>
      <c r="L331" s="46">
        <v>3.0339425587000002</v>
      </c>
    </row>
    <row r="332" spans="1:12" x14ac:dyDescent="0.25">
      <c r="A332" s="48">
        <v>26350006800014</v>
      </c>
      <c r="B332" s="42" t="s">
        <v>2018</v>
      </c>
      <c r="C332" s="43" t="s">
        <v>2019</v>
      </c>
      <c r="D332" s="43" t="s">
        <v>2020</v>
      </c>
      <c r="E332" s="42">
        <v>3478</v>
      </c>
      <c r="F332" s="42">
        <v>638</v>
      </c>
      <c r="G332" s="44">
        <v>0.18340000000000001</v>
      </c>
      <c r="H332" s="42" t="s">
        <v>50</v>
      </c>
      <c r="I332" s="42" t="s">
        <v>1977</v>
      </c>
      <c r="J332" s="42"/>
      <c r="K332" s="45">
        <v>1797</v>
      </c>
      <c r="L332" s="46">
        <v>1.8166144201000001</v>
      </c>
    </row>
    <row r="333" spans="1:12" x14ac:dyDescent="0.25">
      <c r="A333" s="48">
        <v>26350007600017</v>
      </c>
      <c r="B333" s="42" t="s">
        <v>2018</v>
      </c>
      <c r="C333" s="43" t="s">
        <v>2019</v>
      </c>
      <c r="D333" s="43" t="s">
        <v>2019</v>
      </c>
      <c r="E333" s="42">
        <v>26794</v>
      </c>
      <c r="F333" s="42">
        <v>26739</v>
      </c>
      <c r="G333" s="44">
        <v>0.99790000000000001</v>
      </c>
      <c r="H333" s="42" t="s">
        <v>50</v>
      </c>
      <c r="I333" s="42" t="s">
        <v>1977</v>
      </c>
      <c r="J333" s="42" t="s">
        <v>9</v>
      </c>
      <c r="K333" s="45">
        <v>14405</v>
      </c>
      <c r="L333" s="46">
        <v>-0.46127379480000003</v>
      </c>
    </row>
    <row r="334" spans="1:12" x14ac:dyDescent="0.25">
      <c r="A334" s="48">
        <v>26350008400011</v>
      </c>
      <c r="B334" s="42" t="s">
        <v>2018</v>
      </c>
      <c r="C334" s="43" t="s">
        <v>2019</v>
      </c>
      <c r="D334" s="43" t="s">
        <v>2019</v>
      </c>
      <c r="E334" s="42">
        <v>2677</v>
      </c>
      <c r="F334" s="42">
        <v>2671</v>
      </c>
      <c r="G334" s="44">
        <v>0.99780000000000002</v>
      </c>
      <c r="H334" s="42" t="s">
        <v>50</v>
      </c>
      <c r="I334" s="42" t="s">
        <v>1977</v>
      </c>
      <c r="J334" s="42"/>
      <c r="K334" s="45">
        <v>1807</v>
      </c>
      <c r="L334" s="46">
        <v>-0.32347435419999998</v>
      </c>
    </row>
    <row r="335" spans="1:12" x14ac:dyDescent="0.25">
      <c r="A335" s="48">
        <v>26350009200014</v>
      </c>
      <c r="B335" s="42" t="s">
        <v>2018</v>
      </c>
      <c r="C335" s="43" t="s">
        <v>2019</v>
      </c>
      <c r="D335" s="43" t="s">
        <v>2019</v>
      </c>
      <c r="E335" s="42">
        <v>911</v>
      </c>
      <c r="F335" s="42">
        <v>893</v>
      </c>
      <c r="G335" s="44">
        <v>0.98019999999999996</v>
      </c>
      <c r="H335" s="42" t="s">
        <v>919</v>
      </c>
      <c r="I335" s="42"/>
      <c r="J335" s="42"/>
      <c r="K335" s="45">
        <v>333</v>
      </c>
      <c r="L335" s="46">
        <v>-0.62709966409999995</v>
      </c>
    </row>
    <row r="336" spans="1:12" x14ac:dyDescent="0.25">
      <c r="A336" s="48">
        <v>26350011800017</v>
      </c>
      <c r="B336" s="42" t="s">
        <v>2018</v>
      </c>
      <c r="C336" s="43" t="s">
        <v>2019</v>
      </c>
      <c r="D336" s="43" t="s">
        <v>2019</v>
      </c>
      <c r="E336" s="42">
        <v>1286</v>
      </c>
      <c r="F336" s="42">
        <v>1276</v>
      </c>
      <c r="G336" s="44">
        <v>0.99219999999999997</v>
      </c>
      <c r="H336" s="42" t="s">
        <v>57</v>
      </c>
      <c r="I336" s="42"/>
      <c r="J336" s="42"/>
      <c r="K336" s="45">
        <v>697</v>
      </c>
      <c r="L336" s="46">
        <v>-0.45376175549999997</v>
      </c>
    </row>
    <row r="337" spans="1:12" x14ac:dyDescent="0.25">
      <c r="A337" s="48">
        <v>26350012600010</v>
      </c>
      <c r="B337" s="42" t="s">
        <v>2018</v>
      </c>
      <c r="C337" s="43" t="s">
        <v>2019</v>
      </c>
      <c r="D337" s="43" t="s">
        <v>2020</v>
      </c>
      <c r="E337" s="42">
        <v>3001</v>
      </c>
      <c r="F337" s="42">
        <v>514</v>
      </c>
      <c r="G337" s="44">
        <v>0.17130000000000001</v>
      </c>
      <c r="H337" s="42" t="s">
        <v>50</v>
      </c>
      <c r="I337" s="42" t="s">
        <v>1977</v>
      </c>
      <c r="J337" s="42"/>
      <c r="K337" s="45">
        <v>2167</v>
      </c>
      <c r="L337" s="46">
        <v>3.2159533074</v>
      </c>
    </row>
    <row r="338" spans="1:12" x14ac:dyDescent="0.25">
      <c r="A338" s="48">
        <v>26350014200017</v>
      </c>
      <c r="B338" s="42" t="s">
        <v>2018</v>
      </c>
      <c r="C338" s="43" t="s">
        <v>2019</v>
      </c>
      <c r="D338" s="43" t="s">
        <v>2019</v>
      </c>
      <c r="E338" s="42">
        <v>6643</v>
      </c>
      <c r="F338" s="42">
        <v>5756</v>
      </c>
      <c r="G338" s="44">
        <v>0.86650000000000005</v>
      </c>
      <c r="H338" s="42" t="s">
        <v>2011</v>
      </c>
      <c r="I338" s="42" t="s">
        <v>1977</v>
      </c>
      <c r="J338" s="42"/>
      <c r="K338" s="45">
        <v>2455</v>
      </c>
      <c r="L338" s="46">
        <v>-0.57348853369999997</v>
      </c>
    </row>
    <row r="339" spans="1:12" x14ac:dyDescent="0.25">
      <c r="A339" s="48">
        <v>26350585100059</v>
      </c>
      <c r="B339" s="42" t="s">
        <v>2018</v>
      </c>
      <c r="C339" s="43" t="s">
        <v>2019</v>
      </c>
      <c r="D339" s="43" t="s">
        <v>2020</v>
      </c>
      <c r="E339" s="42">
        <v>464</v>
      </c>
      <c r="F339" s="42">
        <v>261</v>
      </c>
      <c r="G339" s="44">
        <v>0.5625</v>
      </c>
      <c r="H339" s="42" t="s">
        <v>50</v>
      </c>
      <c r="I339" s="42"/>
      <c r="J339" s="42"/>
      <c r="K339" s="45">
        <v>296</v>
      </c>
      <c r="L339" s="46">
        <v>0.1340996169</v>
      </c>
    </row>
    <row r="340" spans="1:12" x14ac:dyDescent="0.25">
      <c r="A340" s="48">
        <v>26360002500013</v>
      </c>
      <c r="B340" s="42" t="s">
        <v>2018</v>
      </c>
      <c r="C340" s="43" t="s">
        <v>2019</v>
      </c>
      <c r="D340" s="43" t="s">
        <v>2020</v>
      </c>
      <c r="E340" s="42">
        <v>649</v>
      </c>
      <c r="F340" s="42">
        <v>4</v>
      </c>
      <c r="G340" s="44">
        <v>6.1999999999999998E-3</v>
      </c>
      <c r="H340" s="42" t="s">
        <v>38</v>
      </c>
      <c r="I340" s="42"/>
      <c r="J340" s="42"/>
      <c r="K340" s="45">
        <v>560</v>
      </c>
      <c r="L340" s="46">
        <v>139</v>
      </c>
    </row>
    <row r="341" spans="1:12" x14ac:dyDescent="0.25">
      <c r="A341" s="48">
        <v>26360003300017</v>
      </c>
      <c r="B341" s="42" t="s">
        <v>2018</v>
      </c>
      <c r="C341" s="43" t="s">
        <v>2019</v>
      </c>
      <c r="D341" s="43" t="s">
        <v>2019</v>
      </c>
      <c r="E341" s="42">
        <v>6895</v>
      </c>
      <c r="F341" s="42">
        <v>6701</v>
      </c>
      <c r="G341" s="44">
        <v>0.97189999999999999</v>
      </c>
      <c r="H341" s="42" t="s">
        <v>38</v>
      </c>
      <c r="I341" s="42" t="s">
        <v>1977</v>
      </c>
      <c r="J341" s="42" t="s">
        <v>9</v>
      </c>
      <c r="K341" s="45">
        <v>4749</v>
      </c>
      <c r="L341" s="46">
        <v>-0.29129980599999999</v>
      </c>
    </row>
    <row r="342" spans="1:12" x14ac:dyDescent="0.25">
      <c r="A342" s="48">
        <v>26360004100028</v>
      </c>
      <c r="B342" s="42" t="s">
        <v>2018</v>
      </c>
      <c r="C342" s="43" t="s">
        <v>2019</v>
      </c>
      <c r="D342" s="43" t="s">
        <v>2019</v>
      </c>
      <c r="E342" s="42">
        <v>1130</v>
      </c>
      <c r="F342" s="42">
        <v>1130</v>
      </c>
      <c r="G342" s="44">
        <v>1</v>
      </c>
      <c r="H342" s="42" t="s">
        <v>71</v>
      </c>
      <c r="I342" s="42" t="s">
        <v>1977</v>
      </c>
      <c r="J342" s="42"/>
      <c r="K342" s="45">
        <v>949</v>
      </c>
      <c r="L342" s="46">
        <v>-0.16017699120000001</v>
      </c>
    </row>
    <row r="343" spans="1:12" x14ac:dyDescent="0.25">
      <c r="A343" s="48">
        <v>26360005800014</v>
      </c>
      <c r="B343" s="42" t="s">
        <v>2018</v>
      </c>
      <c r="C343" s="43" t="s">
        <v>2019</v>
      </c>
      <c r="D343" s="43" t="s">
        <v>2020</v>
      </c>
      <c r="E343" s="42">
        <v>950</v>
      </c>
      <c r="F343" s="42">
        <v>1</v>
      </c>
      <c r="G343" s="44">
        <v>1.1000000000000001E-3</v>
      </c>
      <c r="H343" s="42" t="s">
        <v>38</v>
      </c>
      <c r="I343" s="42"/>
      <c r="J343" s="42"/>
      <c r="K343" s="45">
        <v>620</v>
      </c>
      <c r="L343" s="46">
        <v>619</v>
      </c>
    </row>
    <row r="344" spans="1:12" x14ac:dyDescent="0.25">
      <c r="A344" s="48">
        <v>26360006600017</v>
      </c>
      <c r="B344" s="42" t="s">
        <v>2018</v>
      </c>
      <c r="C344" s="43" t="s">
        <v>2019</v>
      </c>
      <c r="D344" s="43" t="s">
        <v>2019</v>
      </c>
      <c r="E344" s="42">
        <v>1717</v>
      </c>
      <c r="F344" s="42">
        <v>1716</v>
      </c>
      <c r="G344" s="44">
        <v>0.99939999999999996</v>
      </c>
      <c r="H344" s="42" t="s">
        <v>50</v>
      </c>
      <c r="I344" s="42" t="s">
        <v>1977</v>
      </c>
      <c r="J344" s="42"/>
      <c r="K344" s="45">
        <v>843</v>
      </c>
      <c r="L344" s="46">
        <v>-0.50874125869999998</v>
      </c>
    </row>
    <row r="345" spans="1:12" x14ac:dyDescent="0.25">
      <c r="A345" s="48">
        <v>26360009000017</v>
      </c>
      <c r="B345" s="42" t="s">
        <v>2018</v>
      </c>
      <c r="C345" s="43" t="s">
        <v>2019</v>
      </c>
      <c r="D345" s="43" t="s">
        <v>2019</v>
      </c>
      <c r="E345" s="42">
        <v>2395</v>
      </c>
      <c r="F345" s="42">
        <v>2388</v>
      </c>
      <c r="G345" s="44">
        <v>0.99709999999999999</v>
      </c>
      <c r="H345" s="42" t="s">
        <v>71</v>
      </c>
      <c r="I345" s="42" t="s">
        <v>1977</v>
      </c>
      <c r="J345" s="42"/>
      <c r="K345" s="45">
        <v>1154</v>
      </c>
      <c r="L345" s="46">
        <v>-0.51675041880000006</v>
      </c>
    </row>
    <row r="346" spans="1:12" x14ac:dyDescent="0.25">
      <c r="A346" s="48">
        <v>26360010800017</v>
      </c>
      <c r="B346" s="42" t="s">
        <v>2018</v>
      </c>
      <c r="C346" s="43" t="s">
        <v>2019</v>
      </c>
      <c r="D346" s="43" t="s">
        <v>2019</v>
      </c>
      <c r="E346" s="42">
        <v>979</v>
      </c>
      <c r="F346" s="42">
        <v>970</v>
      </c>
      <c r="G346" s="44">
        <v>0.99080000000000001</v>
      </c>
      <c r="H346" s="42" t="s">
        <v>71</v>
      </c>
      <c r="I346" s="42"/>
      <c r="J346" s="42"/>
      <c r="K346" s="45">
        <v>497</v>
      </c>
      <c r="L346" s="46">
        <v>-0.48762886599999999</v>
      </c>
    </row>
    <row r="347" spans="1:12" x14ac:dyDescent="0.25">
      <c r="A347" s="48">
        <v>26360013200058</v>
      </c>
      <c r="B347" s="42" t="s">
        <v>2018</v>
      </c>
      <c r="C347" s="43" t="s">
        <v>2019</v>
      </c>
      <c r="D347" s="43" t="s">
        <v>2019</v>
      </c>
      <c r="E347" s="42">
        <v>1012</v>
      </c>
      <c r="F347" s="42">
        <v>974</v>
      </c>
      <c r="G347" s="44">
        <v>0.96250000000000002</v>
      </c>
      <c r="H347" s="42" t="s">
        <v>71</v>
      </c>
      <c r="I347" s="42"/>
      <c r="J347" s="42"/>
      <c r="K347" s="45">
        <v>419</v>
      </c>
      <c r="L347" s="46">
        <v>-0.5698151951</v>
      </c>
    </row>
    <row r="348" spans="1:12" x14ac:dyDescent="0.25">
      <c r="A348" s="48">
        <v>26370010600010</v>
      </c>
      <c r="B348" s="42" t="s">
        <v>2018</v>
      </c>
      <c r="C348" s="43" t="s">
        <v>2019</v>
      </c>
      <c r="D348" s="43" t="s">
        <v>2019</v>
      </c>
      <c r="E348" s="42">
        <v>2710</v>
      </c>
      <c r="F348" s="42">
        <v>2703</v>
      </c>
      <c r="G348" s="44">
        <v>0.99739999999999995</v>
      </c>
      <c r="H348" s="42" t="s">
        <v>71</v>
      </c>
      <c r="I348" s="42" t="s">
        <v>1977</v>
      </c>
      <c r="J348" s="42"/>
      <c r="K348" s="45">
        <v>1391</v>
      </c>
      <c r="L348" s="46">
        <v>-0.48538660750000001</v>
      </c>
    </row>
    <row r="349" spans="1:12" x14ac:dyDescent="0.25">
      <c r="A349" s="48">
        <v>26370011400014</v>
      </c>
      <c r="B349" s="42" t="s">
        <v>2018</v>
      </c>
      <c r="C349" s="43" t="s">
        <v>2019</v>
      </c>
      <c r="D349" s="43" t="s">
        <v>2019</v>
      </c>
      <c r="E349" s="42">
        <v>1673</v>
      </c>
      <c r="F349" s="42">
        <v>1673</v>
      </c>
      <c r="G349" s="44">
        <v>1</v>
      </c>
      <c r="H349" s="42" t="s">
        <v>71</v>
      </c>
      <c r="I349" s="42"/>
      <c r="J349" s="42"/>
      <c r="K349" s="45">
        <v>630</v>
      </c>
      <c r="L349" s="46">
        <v>-0.62343096229999995</v>
      </c>
    </row>
    <row r="350" spans="1:12" x14ac:dyDescent="0.25">
      <c r="A350" s="48">
        <v>26370014800111</v>
      </c>
      <c r="B350" s="42" t="s">
        <v>2018</v>
      </c>
      <c r="C350" s="43" t="s">
        <v>2019</v>
      </c>
      <c r="D350" s="43" t="s">
        <v>2019</v>
      </c>
      <c r="E350" s="42">
        <v>1285</v>
      </c>
      <c r="F350" s="42">
        <v>1285</v>
      </c>
      <c r="G350" s="44">
        <v>1</v>
      </c>
      <c r="H350" s="42" t="s">
        <v>71</v>
      </c>
      <c r="I350" s="42"/>
      <c r="J350" s="42"/>
      <c r="K350" s="45">
        <v>723</v>
      </c>
      <c r="L350" s="46">
        <v>-0.4373540856</v>
      </c>
    </row>
    <row r="351" spans="1:12" x14ac:dyDescent="0.25">
      <c r="A351" s="48">
        <v>26370015500017</v>
      </c>
      <c r="B351" s="42" t="s">
        <v>2018</v>
      </c>
      <c r="C351" s="43" t="s">
        <v>2019</v>
      </c>
      <c r="D351" s="43" t="s">
        <v>2019</v>
      </c>
      <c r="E351" s="42">
        <v>743</v>
      </c>
      <c r="F351" s="42">
        <v>738</v>
      </c>
      <c r="G351" s="44">
        <v>0.99329999999999996</v>
      </c>
      <c r="H351" s="42" t="s">
        <v>71</v>
      </c>
      <c r="I351" s="42"/>
      <c r="J351" s="42"/>
      <c r="K351" s="45">
        <v>190</v>
      </c>
      <c r="L351" s="46">
        <v>-0.74254742549999997</v>
      </c>
    </row>
    <row r="352" spans="1:12" x14ac:dyDescent="0.25">
      <c r="A352" s="48">
        <v>26370018900016</v>
      </c>
      <c r="B352" s="42" t="s">
        <v>2018</v>
      </c>
      <c r="C352" s="43" t="s">
        <v>2019</v>
      </c>
      <c r="D352" s="43" t="s">
        <v>2019</v>
      </c>
      <c r="E352" s="42">
        <v>19937</v>
      </c>
      <c r="F352" s="42">
        <v>19005</v>
      </c>
      <c r="G352" s="44">
        <v>0.95330000000000004</v>
      </c>
      <c r="H352" s="42" t="s">
        <v>2011</v>
      </c>
      <c r="I352" s="42" t="s">
        <v>1977</v>
      </c>
      <c r="J352" s="42" t="s">
        <v>9</v>
      </c>
      <c r="K352" s="45">
        <v>15455</v>
      </c>
      <c r="L352" s="46">
        <v>-0.1867929492</v>
      </c>
    </row>
    <row r="353" spans="1:12" x14ac:dyDescent="0.25">
      <c r="A353" s="48">
        <v>26370391000178</v>
      </c>
      <c r="B353" s="42" t="s">
        <v>2018</v>
      </c>
      <c r="C353" s="43" t="s">
        <v>2019</v>
      </c>
      <c r="D353" s="43" t="s">
        <v>2019</v>
      </c>
      <c r="E353" s="42">
        <v>3245</v>
      </c>
      <c r="F353" s="42">
        <v>3196</v>
      </c>
      <c r="G353" s="44">
        <v>0.9849</v>
      </c>
      <c r="H353" s="42" t="s">
        <v>57</v>
      </c>
      <c r="I353" s="42" t="s">
        <v>1977</v>
      </c>
      <c r="J353" s="42"/>
      <c r="K353" s="45">
        <v>2216</v>
      </c>
      <c r="L353" s="46">
        <v>-0.30663329160000002</v>
      </c>
    </row>
    <row r="354" spans="1:12" x14ac:dyDescent="0.25">
      <c r="A354" s="48">
        <v>26370707700016</v>
      </c>
      <c r="B354" s="42" t="s">
        <v>2018</v>
      </c>
      <c r="C354" s="43" t="s">
        <v>2019</v>
      </c>
      <c r="D354" s="43" t="s">
        <v>2019</v>
      </c>
      <c r="E354" s="42">
        <v>2989</v>
      </c>
      <c r="F354" s="42">
        <v>2924</v>
      </c>
      <c r="G354" s="44">
        <v>0.97829999999999995</v>
      </c>
      <c r="H354" s="42" t="s">
        <v>38</v>
      </c>
      <c r="I354" s="42" t="s">
        <v>1977</v>
      </c>
      <c r="J354" s="42"/>
      <c r="K354" s="45">
        <v>1995</v>
      </c>
      <c r="L354" s="46">
        <v>-0.31771545829999998</v>
      </c>
    </row>
    <row r="355" spans="1:12" x14ac:dyDescent="0.25">
      <c r="A355" s="48">
        <v>26380003900012</v>
      </c>
      <c r="B355" s="42" t="s">
        <v>2018</v>
      </c>
      <c r="C355" s="43" t="s">
        <v>2019</v>
      </c>
      <c r="D355" s="43" t="s">
        <v>2020</v>
      </c>
      <c r="E355" s="42">
        <v>642</v>
      </c>
      <c r="F355" s="42">
        <v>632</v>
      </c>
      <c r="G355" s="44">
        <v>0.98440000000000005</v>
      </c>
      <c r="H355" s="42" t="s">
        <v>57</v>
      </c>
      <c r="I355" s="42"/>
      <c r="J355" s="42"/>
      <c r="K355" s="45">
        <v>289</v>
      </c>
      <c r="L355" s="46">
        <v>-0.54272151899999999</v>
      </c>
    </row>
    <row r="356" spans="1:12" x14ac:dyDescent="0.25">
      <c r="A356" s="48">
        <v>26380006200238</v>
      </c>
      <c r="B356" s="42" t="s">
        <v>2018</v>
      </c>
      <c r="C356" s="43" t="s">
        <v>2019</v>
      </c>
      <c r="D356" s="43" t="s">
        <v>2019</v>
      </c>
      <c r="E356" s="42">
        <v>5665</v>
      </c>
      <c r="F356" s="42">
        <v>5665</v>
      </c>
      <c r="G356" s="44">
        <v>1</v>
      </c>
      <c r="H356" s="42" t="s">
        <v>50</v>
      </c>
      <c r="I356" s="42" t="s">
        <v>1977</v>
      </c>
      <c r="J356" s="42" t="s">
        <v>9</v>
      </c>
      <c r="K356" s="45">
        <v>3059</v>
      </c>
      <c r="L356" s="46">
        <v>-0.46001765230000002</v>
      </c>
    </row>
    <row r="357" spans="1:12" x14ac:dyDescent="0.25">
      <c r="A357" s="48">
        <v>26380014600015</v>
      </c>
      <c r="B357" s="42" t="s">
        <v>2018</v>
      </c>
      <c r="C357" s="43" t="s">
        <v>2019</v>
      </c>
      <c r="D357" s="43" t="s">
        <v>2020</v>
      </c>
      <c r="E357" s="42">
        <v>716</v>
      </c>
      <c r="F357" s="42">
        <v>18</v>
      </c>
      <c r="G357" s="44">
        <v>2.5100000000000001E-2</v>
      </c>
      <c r="H357" s="42" t="s">
        <v>65</v>
      </c>
      <c r="I357" s="42"/>
      <c r="J357" s="42"/>
      <c r="K357" s="45">
        <v>651</v>
      </c>
      <c r="L357" s="46">
        <v>35.166666666700003</v>
      </c>
    </row>
    <row r="358" spans="1:12" x14ac:dyDescent="0.25">
      <c r="A358" s="48">
        <v>26380015300011</v>
      </c>
      <c r="B358" s="42" t="s">
        <v>2018</v>
      </c>
      <c r="C358" s="43" t="s">
        <v>2019</v>
      </c>
      <c r="D358" s="43" t="s">
        <v>2020</v>
      </c>
      <c r="E358" s="42">
        <v>1223</v>
      </c>
      <c r="F358" s="42">
        <v>0</v>
      </c>
      <c r="G358" s="44">
        <v>0</v>
      </c>
      <c r="H358" s="42" t="s">
        <v>38</v>
      </c>
      <c r="I358" s="42"/>
      <c r="J358" s="42"/>
      <c r="K358" s="45">
        <v>988</v>
      </c>
      <c r="L358" s="46">
        <v>987</v>
      </c>
    </row>
    <row r="359" spans="1:12" x14ac:dyDescent="0.25">
      <c r="A359" s="48">
        <v>26380017900016</v>
      </c>
      <c r="B359" s="42" t="s">
        <v>2018</v>
      </c>
      <c r="C359" s="43" t="s">
        <v>2019</v>
      </c>
      <c r="D359" s="43" t="s">
        <v>2019</v>
      </c>
      <c r="E359" s="42">
        <v>2085</v>
      </c>
      <c r="F359" s="42">
        <v>2085</v>
      </c>
      <c r="G359" s="44">
        <v>1</v>
      </c>
      <c r="H359" s="42" t="s">
        <v>50</v>
      </c>
      <c r="I359" s="42" t="s">
        <v>1977</v>
      </c>
      <c r="J359" s="42"/>
      <c r="K359" s="45">
        <v>1095</v>
      </c>
      <c r="L359" s="46">
        <v>-0.47482014389999999</v>
      </c>
    </row>
    <row r="360" spans="1:12" x14ac:dyDescent="0.25">
      <c r="A360" s="48">
        <v>26380018700019</v>
      </c>
      <c r="B360" s="42" t="s">
        <v>2018</v>
      </c>
      <c r="C360" s="43" t="s">
        <v>2019</v>
      </c>
      <c r="D360" s="43" t="s">
        <v>2019</v>
      </c>
      <c r="E360" s="42">
        <v>1764</v>
      </c>
      <c r="F360" s="42">
        <v>1764</v>
      </c>
      <c r="G360" s="44">
        <v>1</v>
      </c>
      <c r="H360" s="42" t="s">
        <v>65</v>
      </c>
      <c r="I360" s="42"/>
      <c r="J360" s="42"/>
      <c r="K360" s="45">
        <v>1016</v>
      </c>
      <c r="L360" s="46">
        <v>-0.42403628119999998</v>
      </c>
    </row>
    <row r="361" spans="1:12" x14ac:dyDescent="0.25">
      <c r="A361" s="48">
        <v>26380021100017</v>
      </c>
      <c r="B361" s="42" t="s">
        <v>2018</v>
      </c>
      <c r="C361" s="43" t="s">
        <v>2019</v>
      </c>
      <c r="D361" s="43" t="s">
        <v>2019</v>
      </c>
      <c r="E361" s="42">
        <v>4178</v>
      </c>
      <c r="F361" s="42">
        <v>1301</v>
      </c>
      <c r="G361" s="44">
        <v>0.31140000000000001</v>
      </c>
      <c r="H361" s="42" t="s">
        <v>2011</v>
      </c>
      <c r="I361" s="42" t="s">
        <v>1977</v>
      </c>
      <c r="J361" s="42"/>
      <c r="K361" s="45">
        <v>1402</v>
      </c>
      <c r="L361" s="46">
        <v>7.7632590299999998E-2</v>
      </c>
    </row>
    <row r="362" spans="1:12" x14ac:dyDescent="0.25">
      <c r="A362" s="48">
        <v>26380022900019</v>
      </c>
      <c r="B362" s="42" t="s">
        <v>2018</v>
      </c>
      <c r="C362" s="43" t="s">
        <v>2019</v>
      </c>
      <c r="D362" s="43" t="s">
        <v>2019</v>
      </c>
      <c r="E362" s="42">
        <v>871</v>
      </c>
      <c r="F362" s="42">
        <v>851</v>
      </c>
      <c r="G362" s="44">
        <v>0.97699999999999998</v>
      </c>
      <c r="H362" s="42" t="s">
        <v>65</v>
      </c>
      <c r="I362" s="42"/>
      <c r="J362" s="42"/>
      <c r="K362" s="45">
        <v>552</v>
      </c>
      <c r="L362" s="46">
        <v>-0.35135135140000001</v>
      </c>
    </row>
    <row r="363" spans="1:12" x14ac:dyDescent="0.25">
      <c r="A363" s="48">
        <v>26380025200011</v>
      </c>
      <c r="B363" s="42" t="s">
        <v>2018</v>
      </c>
      <c r="C363" s="43" t="s">
        <v>2019</v>
      </c>
      <c r="D363" s="43" t="s">
        <v>2020</v>
      </c>
      <c r="E363" s="42">
        <v>1553</v>
      </c>
      <c r="F363" s="42">
        <v>3</v>
      </c>
      <c r="G363" s="44">
        <v>1.9E-3</v>
      </c>
      <c r="H363" s="42" t="s">
        <v>38</v>
      </c>
      <c r="I363" s="42" t="s">
        <v>1977</v>
      </c>
      <c r="J363" s="42"/>
      <c r="K363" s="45">
        <v>1043</v>
      </c>
      <c r="L363" s="46">
        <v>346.6666666667</v>
      </c>
    </row>
    <row r="364" spans="1:12" x14ac:dyDescent="0.25">
      <c r="A364" s="48">
        <v>26380026000014</v>
      </c>
      <c r="B364" s="42" t="s">
        <v>2018</v>
      </c>
      <c r="C364" s="43" t="s">
        <v>2019</v>
      </c>
      <c r="D364" s="43" t="s">
        <v>2019</v>
      </c>
      <c r="E364" s="42">
        <v>1159</v>
      </c>
      <c r="F364" s="42">
        <v>1159</v>
      </c>
      <c r="G364" s="44">
        <v>1</v>
      </c>
      <c r="H364" s="42" t="s">
        <v>65</v>
      </c>
      <c r="I364" s="42"/>
      <c r="J364" s="42"/>
      <c r="K364" s="45">
        <v>942</v>
      </c>
      <c r="L364" s="46">
        <v>-0.18723037100000001</v>
      </c>
    </row>
    <row r="365" spans="1:12" x14ac:dyDescent="0.25">
      <c r="A365" s="48">
        <v>26380027800016</v>
      </c>
      <c r="B365" s="42" t="s">
        <v>2018</v>
      </c>
      <c r="C365" s="43" t="s">
        <v>2019</v>
      </c>
      <c r="D365" s="43" t="s">
        <v>2020</v>
      </c>
      <c r="E365" s="42">
        <v>631</v>
      </c>
      <c r="F365" s="42">
        <v>235</v>
      </c>
      <c r="G365" s="44">
        <v>0.37240000000000001</v>
      </c>
      <c r="H365" s="42" t="s">
        <v>38</v>
      </c>
      <c r="I365" s="42"/>
      <c r="J365" s="42"/>
      <c r="K365" s="45">
        <v>198</v>
      </c>
      <c r="L365" s="46">
        <v>-0.15744680850000001</v>
      </c>
    </row>
    <row r="366" spans="1:12" x14ac:dyDescent="0.25">
      <c r="A366" s="48">
        <v>26380029400013</v>
      </c>
      <c r="B366" s="42" t="s">
        <v>2018</v>
      </c>
      <c r="C366" s="43" t="s">
        <v>2019</v>
      </c>
      <c r="D366" s="43" t="s">
        <v>2019</v>
      </c>
      <c r="E366" s="42">
        <v>790</v>
      </c>
      <c r="F366" s="42">
        <v>780</v>
      </c>
      <c r="G366" s="44">
        <v>0.98729999999999996</v>
      </c>
      <c r="H366" s="42" t="s">
        <v>65</v>
      </c>
      <c r="I366" s="42"/>
      <c r="J366" s="42"/>
      <c r="K366" s="45">
        <v>402</v>
      </c>
      <c r="L366" s="46">
        <v>-0.48461538459999998</v>
      </c>
    </row>
    <row r="367" spans="1:12" x14ac:dyDescent="0.25">
      <c r="A367" s="48">
        <v>26380030200014</v>
      </c>
      <c r="B367" s="42" t="s">
        <v>2018</v>
      </c>
      <c r="C367" s="43" t="s">
        <v>2019</v>
      </c>
      <c r="D367" s="43" t="s">
        <v>2019</v>
      </c>
      <c r="E367" s="42">
        <v>17310</v>
      </c>
      <c r="F367" s="42">
        <v>10604</v>
      </c>
      <c r="G367" s="44">
        <v>0.61260000000000003</v>
      </c>
      <c r="H367" s="42" t="s">
        <v>38</v>
      </c>
      <c r="I367" s="42" t="s">
        <v>1977</v>
      </c>
      <c r="J367" s="42" t="s">
        <v>9</v>
      </c>
      <c r="K367" s="45">
        <v>13368</v>
      </c>
      <c r="L367" s="46">
        <v>0.26065635609999999</v>
      </c>
    </row>
    <row r="368" spans="1:12" x14ac:dyDescent="0.25">
      <c r="A368" s="48">
        <v>26380031000017</v>
      </c>
      <c r="B368" s="42" t="s">
        <v>2018</v>
      </c>
      <c r="C368" s="43" t="s">
        <v>2019</v>
      </c>
      <c r="D368" s="43" t="s">
        <v>2019</v>
      </c>
      <c r="E368" s="42">
        <v>1056</v>
      </c>
      <c r="F368" s="42">
        <v>1007</v>
      </c>
      <c r="G368" s="44">
        <v>0.9536</v>
      </c>
      <c r="H368" s="42" t="s">
        <v>57</v>
      </c>
      <c r="I368" s="42"/>
      <c r="J368" s="42"/>
      <c r="K368" s="45">
        <v>432</v>
      </c>
      <c r="L368" s="46">
        <v>-0.57100297909999997</v>
      </c>
    </row>
    <row r="369" spans="1:12" x14ac:dyDescent="0.25">
      <c r="A369" s="48">
        <v>26380032800019</v>
      </c>
      <c r="B369" s="42" t="s">
        <v>2018</v>
      </c>
      <c r="C369" s="43" t="s">
        <v>2019</v>
      </c>
      <c r="D369" s="43" t="s">
        <v>2020</v>
      </c>
      <c r="E369" s="42">
        <v>4589</v>
      </c>
      <c r="F369" s="42">
        <v>4312</v>
      </c>
      <c r="G369" s="44">
        <v>0.93959999999999999</v>
      </c>
      <c r="H369" s="42" t="s">
        <v>57</v>
      </c>
      <c r="I369" s="42" t="s">
        <v>1977</v>
      </c>
      <c r="J369" s="42" t="s">
        <v>9</v>
      </c>
      <c r="K369" s="45">
        <v>2545</v>
      </c>
      <c r="L369" s="46">
        <v>-0.40978664190000003</v>
      </c>
    </row>
    <row r="370" spans="1:12" x14ac:dyDescent="0.25">
      <c r="A370" s="48">
        <v>26380038500019</v>
      </c>
      <c r="B370" s="42" t="s">
        <v>2018</v>
      </c>
      <c r="C370" s="43" t="s">
        <v>2019</v>
      </c>
      <c r="D370" s="43" t="s">
        <v>2019</v>
      </c>
      <c r="E370" s="42">
        <v>2897</v>
      </c>
      <c r="F370" s="42">
        <v>2840</v>
      </c>
      <c r="G370" s="44">
        <v>0.98029999999999995</v>
      </c>
      <c r="H370" s="42" t="s">
        <v>57</v>
      </c>
      <c r="I370" s="42" t="s">
        <v>1977</v>
      </c>
      <c r="J370" s="42"/>
      <c r="K370" s="45">
        <v>1613</v>
      </c>
      <c r="L370" s="46">
        <v>-0.43204225349999997</v>
      </c>
    </row>
    <row r="371" spans="1:12" x14ac:dyDescent="0.25">
      <c r="A371" s="48">
        <v>26390004500018</v>
      </c>
      <c r="B371" s="42" t="s">
        <v>2018</v>
      </c>
      <c r="C371" s="43" t="s">
        <v>2019</v>
      </c>
      <c r="D371" s="43" t="s">
        <v>2019</v>
      </c>
      <c r="E371" s="42">
        <v>3755</v>
      </c>
      <c r="F371" s="42">
        <v>3652</v>
      </c>
      <c r="G371" s="44">
        <v>0.97260000000000002</v>
      </c>
      <c r="H371" s="42" t="s">
        <v>38</v>
      </c>
      <c r="I371" s="42" t="s">
        <v>1977</v>
      </c>
      <c r="J371" s="42"/>
      <c r="K371" s="45">
        <v>2606</v>
      </c>
      <c r="L371" s="46">
        <v>-0.28641840089999998</v>
      </c>
    </row>
    <row r="372" spans="1:12" x14ac:dyDescent="0.25">
      <c r="A372" s="48">
        <v>26390005200014</v>
      </c>
      <c r="B372" s="42" t="s">
        <v>2018</v>
      </c>
      <c r="C372" s="43" t="s">
        <v>2019</v>
      </c>
      <c r="D372" s="43" t="s">
        <v>2019</v>
      </c>
      <c r="E372" s="42">
        <v>5213</v>
      </c>
      <c r="F372" s="42">
        <v>5112</v>
      </c>
      <c r="G372" s="44">
        <v>0.98060000000000003</v>
      </c>
      <c r="H372" s="42" t="s">
        <v>38</v>
      </c>
      <c r="I372" s="42" t="s">
        <v>1977</v>
      </c>
      <c r="J372" s="42" t="s">
        <v>9</v>
      </c>
      <c r="K372" s="45">
        <v>3741</v>
      </c>
      <c r="L372" s="46">
        <v>-0.26819248829999998</v>
      </c>
    </row>
    <row r="373" spans="1:12" x14ac:dyDescent="0.25">
      <c r="A373" s="48">
        <v>26390006000017</v>
      </c>
      <c r="B373" s="42" t="s">
        <v>2018</v>
      </c>
      <c r="C373" s="43" t="s">
        <v>2019</v>
      </c>
      <c r="D373" s="43" t="s">
        <v>2019</v>
      </c>
      <c r="E373" s="42">
        <v>825</v>
      </c>
      <c r="F373" s="42">
        <v>669</v>
      </c>
      <c r="G373" s="44">
        <v>0.81089999999999995</v>
      </c>
      <c r="H373" s="42" t="s">
        <v>38</v>
      </c>
      <c r="I373" s="42"/>
      <c r="J373" s="42"/>
      <c r="K373" s="45">
        <v>451</v>
      </c>
      <c r="L373" s="46">
        <v>-0.32585949180000001</v>
      </c>
    </row>
    <row r="374" spans="1:12" x14ac:dyDescent="0.25">
      <c r="A374" s="48">
        <v>26390011000010</v>
      </c>
      <c r="B374" s="42" t="s">
        <v>2018</v>
      </c>
      <c r="C374" s="43" t="s">
        <v>2019</v>
      </c>
      <c r="D374" s="43" t="s">
        <v>2019</v>
      </c>
      <c r="E374" s="42">
        <v>1171</v>
      </c>
      <c r="F374" s="42">
        <v>1145</v>
      </c>
      <c r="G374" s="44">
        <v>0.9778</v>
      </c>
      <c r="H374" s="42" t="s">
        <v>38</v>
      </c>
      <c r="I374" s="42" t="s">
        <v>1977</v>
      </c>
      <c r="J374" s="42"/>
      <c r="K374" s="45">
        <v>900</v>
      </c>
      <c r="L374" s="46">
        <v>-0.2139737991</v>
      </c>
    </row>
    <row r="375" spans="1:12" x14ac:dyDescent="0.25">
      <c r="A375" s="48">
        <v>26390012800012</v>
      </c>
      <c r="B375" s="42" t="s">
        <v>2018</v>
      </c>
      <c r="C375" s="43" t="s">
        <v>2019</v>
      </c>
      <c r="D375" s="43" t="s">
        <v>2020</v>
      </c>
      <c r="E375" s="42">
        <v>2442</v>
      </c>
      <c r="F375" s="42">
        <v>0</v>
      </c>
      <c r="G375" s="44">
        <v>0</v>
      </c>
      <c r="H375" s="42" t="s">
        <v>38</v>
      </c>
      <c r="I375" s="42"/>
      <c r="J375" s="42"/>
      <c r="K375" s="45">
        <v>1771</v>
      </c>
      <c r="L375" s="46">
        <v>1770</v>
      </c>
    </row>
    <row r="376" spans="1:12" x14ac:dyDescent="0.25">
      <c r="A376" s="48">
        <v>26390014400019</v>
      </c>
      <c r="B376" s="42" t="s">
        <v>2018</v>
      </c>
      <c r="C376" s="43" t="s">
        <v>2019</v>
      </c>
      <c r="D376" s="43" t="s">
        <v>2019</v>
      </c>
      <c r="E376" s="42">
        <v>2265</v>
      </c>
      <c r="F376" s="42">
        <v>2196</v>
      </c>
      <c r="G376" s="44">
        <v>0.96950000000000003</v>
      </c>
      <c r="H376" s="42" t="s">
        <v>38</v>
      </c>
      <c r="I376" s="42" t="s">
        <v>1977</v>
      </c>
      <c r="J376" s="42" t="s">
        <v>9</v>
      </c>
      <c r="K376" s="45">
        <v>1799</v>
      </c>
      <c r="L376" s="46">
        <v>-0.18078324230000001</v>
      </c>
    </row>
    <row r="377" spans="1:12" x14ac:dyDescent="0.25">
      <c r="A377" s="48">
        <v>26400331000010</v>
      </c>
      <c r="B377" s="42" t="s">
        <v>2018</v>
      </c>
      <c r="C377" s="43" t="s">
        <v>2019</v>
      </c>
      <c r="D377" s="43" t="s">
        <v>2019</v>
      </c>
      <c r="E377" s="42">
        <v>478</v>
      </c>
      <c r="F377" s="42">
        <v>466</v>
      </c>
      <c r="G377" s="44">
        <v>0.97489999999999999</v>
      </c>
      <c r="H377" s="42" t="s">
        <v>71</v>
      </c>
      <c r="I377" s="42"/>
      <c r="J377" s="42"/>
      <c r="K377" s="45">
        <v>360</v>
      </c>
      <c r="L377" s="46">
        <v>-0.22746781120000001</v>
      </c>
    </row>
    <row r="378" spans="1:12" x14ac:dyDescent="0.25">
      <c r="A378" s="48">
        <v>26400332800087</v>
      </c>
      <c r="B378" s="42" t="s">
        <v>2018</v>
      </c>
      <c r="C378" s="43" t="s">
        <v>2019</v>
      </c>
      <c r="D378" s="43" t="s">
        <v>2019</v>
      </c>
      <c r="E378" s="42">
        <v>7793</v>
      </c>
      <c r="F378" s="42">
        <v>7717</v>
      </c>
      <c r="G378" s="44">
        <v>0.99019999999999997</v>
      </c>
      <c r="H378" s="42" t="s">
        <v>65</v>
      </c>
      <c r="I378" s="42" t="s">
        <v>1977</v>
      </c>
      <c r="J378" s="42"/>
      <c r="K378" s="45">
        <v>4648</v>
      </c>
      <c r="L378" s="46">
        <v>-0.39769340419999999</v>
      </c>
    </row>
    <row r="379" spans="1:12" x14ac:dyDescent="0.25">
      <c r="A379" s="48">
        <v>26400428400016</v>
      </c>
      <c r="B379" s="42" t="s">
        <v>2018</v>
      </c>
      <c r="C379" s="43" t="s">
        <v>2019</v>
      </c>
      <c r="D379" s="43" t="s">
        <v>2019</v>
      </c>
      <c r="E379" s="42">
        <v>10255</v>
      </c>
      <c r="F379" s="42">
        <v>10252</v>
      </c>
      <c r="G379" s="44">
        <v>0.99970000000000003</v>
      </c>
      <c r="H379" s="42" t="s">
        <v>50</v>
      </c>
      <c r="I379" s="42" t="s">
        <v>1977</v>
      </c>
      <c r="J379" s="42" t="s">
        <v>9</v>
      </c>
      <c r="K379" s="45">
        <v>5312</v>
      </c>
      <c r="L379" s="46">
        <v>-0.48185719859999998</v>
      </c>
    </row>
    <row r="380" spans="1:12" x14ac:dyDescent="0.25">
      <c r="A380" s="48">
        <v>26410003300010</v>
      </c>
      <c r="B380" s="42" t="s">
        <v>2018</v>
      </c>
      <c r="C380" s="43" t="s">
        <v>2019</v>
      </c>
      <c r="D380" s="43" t="s">
        <v>2020</v>
      </c>
      <c r="E380" s="42">
        <v>8514</v>
      </c>
      <c r="F380" s="42">
        <v>8471</v>
      </c>
      <c r="G380" s="44">
        <v>0.99490000000000001</v>
      </c>
      <c r="H380" s="42" t="s">
        <v>57</v>
      </c>
      <c r="I380" s="42" t="s">
        <v>1977</v>
      </c>
      <c r="J380" s="42" t="s">
        <v>9</v>
      </c>
      <c r="K380" s="45">
        <v>5749</v>
      </c>
      <c r="L380" s="46">
        <v>-0.32133160189999999</v>
      </c>
    </row>
    <row r="381" spans="1:12" x14ac:dyDescent="0.25">
      <c r="A381" s="48">
        <v>26410010800044</v>
      </c>
      <c r="B381" s="42" t="s">
        <v>2018</v>
      </c>
      <c r="C381" s="43" t="s">
        <v>2019</v>
      </c>
      <c r="D381" s="43" t="s">
        <v>2019</v>
      </c>
      <c r="E381" s="42">
        <v>630</v>
      </c>
      <c r="F381" s="42">
        <v>630</v>
      </c>
      <c r="G381" s="44">
        <v>1</v>
      </c>
      <c r="H381" s="42" t="s">
        <v>71</v>
      </c>
      <c r="I381" s="42"/>
      <c r="J381" s="42"/>
      <c r="K381" s="45">
        <v>168</v>
      </c>
      <c r="L381" s="46">
        <v>-0.73333333329999995</v>
      </c>
    </row>
    <row r="382" spans="1:12" x14ac:dyDescent="0.25">
      <c r="A382" s="48">
        <v>26410012400017</v>
      </c>
      <c r="B382" s="42" t="s">
        <v>2018</v>
      </c>
      <c r="C382" s="43" t="s">
        <v>2019</v>
      </c>
      <c r="D382" s="43" t="s">
        <v>2020</v>
      </c>
      <c r="E382" s="42">
        <v>2695</v>
      </c>
      <c r="F382" s="42">
        <v>2587</v>
      </c>
      <c r="G382" s="44">
        <v>0.95989999999999998</v>
      </c>
      <c r="H382" s="42" t="s">
        <v>38</v>
      </c>
      <c r="I382" s="42" t="s">
        <v>1977</v>
      </c>
      <c r="J382" s="42"/>
      <c r="K382" s="45">
        <v>1888</v>
      </c>
      <c r="L382" s="46">
        <v>-0.27019713950000002</v>
      </c>
    </row>
    <row r="383" spans="1:12" x14ac:dyDescent="0.25">
      <c r="A383" s="48">
        <v>26410013200143</v>
      </c>
      <c r="B383" s="42" t="s">
        <v>2018</v>
      </c>
      <c r="C383" s="43" t="s">
        <v>2019</v>
      </c>
      <c r="D383" s="43" t="s">
        <v>2019</v>
      </c>
      <c r="E383" s="42">
        <v>1939</v>
      </c>
      <c r="F383" s="42">
        <v>1936</v>
      </c>
      <c r="G383" s="44">
        <v>0.99850000000000005</v>
      </c>
      <c r="H383" s="42" t="s">
        <v>71</v>
      </c>
      <c r="I383" s="42" t="s">
        <v>1977</v>
      </c>
      <c r="J383" s="42"/>
      <c r="K383" s="45">
        <v>1219</v>
      </c>
      <c r="L383" s="46">
        <v>-0.3703512397</v>
      </c>
    </row>
    <row r="384" spans="1:12" x14ac:dyDescent="0.25">
      <c r="A384" s="48">
        <v>26410015700017</v>
      </c>
      <c r="B384" s="42" t="s">
        <v>2018</v>
      </c>
      <c r="C384" s="43" t="s">
        <v>2019</v>
      </c>
      <c r="D384" s="43" t="s">
        <v>2019</v>
      </c>
      <c r="E384" s="42">
        <v>747</v>
      </c>
      <c r="F384" s="42">
        <v>740</v>
      </c>
      <c r="G384" s="44">
        <v>0.99060000000000004</v>
      </c>
      <c r="H384" s="42" t="s">
        <v>71</v>
      </c>
      <c r="I384" s="42"/>
      <c r="J384" s="42"/>
      <c r="K384" s="45">
        <v>293</v>
      </c>
      <c r="L384" s="46">
        <v>-0.60405405410000002</v>
      </c>
    </row>
    <row r="385" spans="1:12" x14ac:dyDescent="0.25">
      <c r="A385" s="48">
        <v>26410024900012</v>
      </c>
      <c r="B385" s="42" t="s">
        <v>2018</v>
      </c>
      <c r="C385" s="43" t="s">
        <v>2019</v>
      </c>
      <c r="D385" s="43" t="s">
        <v>2019</v>
      </c>
      <c r="E385" s="42">
        <v>2820</v>
      </c>
      <c r="F385" s="42">
        <v>2764</v>
      </c>
      <c r="G385" s="44">
        <v>0.98009999999999997</v>
      </c>
      <c r="H385" s="42" t="s">
        <v>57</v>
      </c>
      <c r="I385" s="42" t="s">
        <v>1977</v>
      </c>
      <c r="J385" s="42"/>
      <c r="K385" s="45">
        <v>2172</v>
      </c>
      <c r="L385" s="46">
        <v>-0.2141823444</v>
      </c>
    </row>
    <row r="386" spans="1:12" x14ac:dyDescent="0.25">
      <c r="A386" s="48">
        <v>26420003100062</v>
      </c>
      <c r="B386" s="42" t="s">
        <v>2018</v>
      </c>
      <c r="C386" s="43" t="s">
        <v>2019</v>
      </c>
      <c r="D386" s="43" t="s">
        <v>2019</v>
      </c>
      <c r="E386" s="42">
        <v>1051</v>
      </c>
      <c r="F386" s="42">
        <v>1031</v>
      </c>
      <c r="G386" s="44">
        <v>0.98099999999999998</v>
      </c>
      <c r="H386" s="42" t="s">
        <v>71</v>
      </c>
      <c r="I386" s="42"/>
      <c r="J386" s="42"/>
      <c r="K386" s="45">
        <v>68</v>
      </c>
      <c r="L386" s="46">
        <v>-0.93404461689999996</v>
      </c>
    </row>
    <row r="387" spans="1:12" x14ac:dyDescent="0.25">
      <c r="A387" s="48">
        <v>26420006400014</v>
      </c>
      <c r="B387" s="42" t="s">
        <v>2018</v>
      </c>
      <c r="C387" s="43" t="s">
        <v>2019</v>
      </c>
      <c r="D387" s="43" t="s">
        <v>2019</v>
      </c>
      <c r="E387" s="42">
        <v>1001</v>
      </c>
      <c r="F387" s="42">
        <v>999</v>
      </c>
      <c r="G387" s="44">
        <v>0.998</v>
      </c>
      <c r="H387" s="42" t="s">
        <v>2012</v>
      </c>
      <c r="I387" s="42"/>
      <c r="J387" s="42"/>
      <c r="K387" s="45">
        <v>368</v>
      </c>
      <c r="L387" s="46">
        <v>-0.63163163160000002</v>
      </c>
    </row>
    <row r="388" spans="1:12" x14ac:dyDescent="0.25">
      <c r="A388" s="48">
        <v>26420008000028</v>
      </c>
      <c r="B388" s="42" t="s">
        <v>2018</v>
      </c>
      <c r="C388" s="43" t="s">
        <v>2019</v>
      </c>
      <c r="D388" s="43" t="s">
        <v>2019</v>
      </c>
      <c r="E388" s="42">
        <v>818</v>
      </c>
      <c r="F388" s="42">
        <v>720</v>
      </c>
      <c r="G388" s="44">
        <v>0.88019999999999998</v>
      </c>
      <c r="H388" s="42" t="s">
        <v>71</v>
      </c>
      <c r="I388" s="42"/>
      <c r="J388" s="42"/>
      <c r="K388" s="45">
        <v>294</v>
      </c>
      <c r="L388" s="46">
        <v>-0.59166666670000001</v>
      </c>
    </row>
    <row r="389" spans="1:12" x14ac:dyDescent="0.25">
      <c r="A389" s="48">
        <v>26420009800012</v>
      </c>
      <c r="B389" s="42" t="s">
        <v>2018</v>
      </c>
      <c r="C389" s="43" t="s">
        <v>2019</v>
      </c>
      <c r="D389" s="43" t="s">
        <v>2019</v>
      </c>
      <c r="E389" s="42">
        <v>779</v>
      </c>
      <c r="F389" s="42">
        <v>728</v>
      </c>
      <c r="G389" s="44">
        <v>0.9345</v>
      </c>
      <c r="H389" s="42" t="s">
        <v>57</v>
      </c>
      <c r="I389" s="42"/>
      <c r="J389" s="42"/>
      <c r="K389" s="45">
        <v>478</v>
      </c>
      <c r="L389" s="46">
        <v>-0.34340659340000002</v>
      </c>
    </row>
    <row r="390" spans="1:12" x14ac:dyDescent="0.25">
      <c r="A390" s="48">
        <v>26420013000013</v>
      </c>
      <c r="B390" s="42" t="s">
        <v>2018</v>
      </c>
      <c r="C390" s="43" t="s">
        <v>2019</v>
      </c>
      <c r="D390" s="43" t="s">
        <v>2019</v>
      </c>
      <c r="E390" s="42">
        <v>4850</v>
      </c>
      <c r="F390" s="42">
        <v>4850</v>
      </c>
      <c r="G390" s="44">
        <v>1</v>
      </c>
      <c r="H390" s="42" t="s">
        <v>50</v>
      </c>
      <c r="I390" s="42" t="s">
        <v>1977</v>
      </c>
      <c r="J390" s="42"/>
      <c r="K390" s="45">
        <v>2216</v>
      </c>
      <c r="L390" s="46">
        <v>-0.54309278350000001</v>
      </c>
    </row>
    <row r="391" spans="1:12" x14ac:dyDescent="0.25">
      <c r="A391" s="48">
        <v>26420023900012</v>
      </c>
      <c r="B391" s="42" t="s">
        <v>2018</v>
      </c>
      <c r="C391" s="43" t="s">
        <v>2019</v>
      </c>
      <c r="D391" s="43" t="s">
        <v>2020</v>
      </c>
      <c r="E391" s="42">
        <v>347</v>
      </c>
      <c r="F391" s="42">
        <v>69</v>
      </c>
      <c r="G391" s="44">
        <v>0.1988</v>
      </c>
      <c r="H391" s="42" t="s">
        <v>65</v>
      </c>
      <c r="I391" s="42"/>
      <c r="J391" s="42"/>
      <c r="K391" s="45">
        <v>315</v>
      </c>
      <c r="L391" s="46">
        <v>3.5652173913</v>
      </c>
    </row>
    <row r="392" spans="1:12" x14ac:dyDescent="0.25">
      <c r="A392" s="48">
        <v>26420027000017</v>
      </c>
      <c r="B392" s="42" t="s">
        <v>2018</v>
      </c>
      <c r="C392" s="43" t="s">
        <v>2019</v>
      </c>
      <c r="D392" s="43" t="s">
        <v>2019</v>
      </c>
      <c r="E392" s="42">
        <v>5863</v>
      </c>
      <c r="F392" s="42">
        <v>5854</v>
      </c>
      <c r="G392" s="44">
        <v>0.99850000000000005</v>
      </c>
      <c r="H392" s="42" t="s">
        <v>57</v>
      </c>
      <c r="I392" s="42" t="s">
        <v>1977</v>
      </c>
      <c r="J392" s="42"/>
      <c r="K392" s="45">
        <v>3765</v>
      </c>
      <c r="L392" s="46">
        <v>-0.35685001710000003</v>
      </c>
    </row>
    <row r="393" spans="1:12" x14ac:dyDescent="0.25">
      <c r="A393" s="48">
        <v>26420028800019</v>
      </c>
      <c r="B393" s="42" t="s">
        <v>2018</v>
      </c>
      <c r="C393" s="43" t="s">
        <v>2019</v>
      </c>
      <c r="D393" s="43" t="s">
        <v>2019</v>
      </c>
      <c r="E393" s="42">
        <v>665</v>
      </c>
      <c r="F393" s="42">
        <v>665</v>
      </c>
      <c r="G393" s="44">
        <v>1</v>
      </c>
      <c r="H393" s="42" t="s">
        <v>71</v>
      </c>
      <c r="I393" s="42"/>
      <c r="J393" s="42"/>
      <c r="K393" s="45">
        <v>376</v>
      </c>
      <c r="L393" s="46">
        <v>-0.43458646620000002</v>
      </c>
    </row>
    <row r="394" spans="1:12" x14ac:dyDescent="0.25">
      <c r="A394" s="48">
        <v>26420030400808</v>
      </c>
      <c r="B394" s="42" t="s">
        <v>2018</v>
      </c>
      <c r="C394" s="43" t="s">
        <v>2019</v>
      </c>
      <c r="D394" s="43" t="s">
        <v>2019</v>
      </c>
      <c r="E394" s="42">
        <v>20661</v>
      </c>
      <c r="F394" s="42">
        <v>20631</v>
      </c>
      <c r="G394" s="44">
        <v>0.99850000000000005</v>
      </c>
      <c r="H394" s="42" t="s">
        <v>50</v>
      </c>
      <c r="I394" s="42" t="s">
        <v>1977</v>
      </c>
      <c r="J394" s="42" t="s">
        <v>9</v>
      </c>
      <c r="K394" s="45">
        <v>12536</v>
      </c>
      <c r="L394" s="46">
        <v>-0.39237070429999998</v>
      </c>
    </row>
    <row r="395" spans="1:12" x14ac:dyDescent="0.25">
      <c r="A395" s="48">
        <v>26420032000069</v>
      </c>
      <c r="B395" s="42" t="s">
        <v>2018</v>
      </c>
      <c r="C395" s="43" t="s">
        <v>2019</v>
      </c>
      <c r="D395" s="43" t="s">
        <v>2019</v>
      </c>
      <c r="E395" s="42">
        <v>25</v>
      </c>
      <c r="F395" s="42">
        <v>25</v>
      </c>
      <c r="G395" s="44">
        <v>1</v>
      </c>
      <c r="H395" s="42" t="s">
        <v>71</v>
      </c>
      <c r="I395" s="42"/>
      <c r="J395" s="42"/>
      <c r="K395" s="45">
        <v>539</v>
      </c>
      <c r="L395" s="46">
        <v>20.56</v>
      </c>
    </row>
    <row r="396" spans="1:12" x14ac:dyDescent="0.25">
      <c r="A396" s="48">
        <v>26420039500012</v>
      </c>
      <c r="B396" s="42" t="s">
        <v>2018</v>
      </c>
      <c r="C396" s="43" t="s">
        <v>2019</v>
      </c>
      <c r="D396" s="43" t="s">
        <v>2020</v>
      </c>
      <c r="E396" s="42">
        <v>93</v>
      </c>
      <c r="F396" s="42">
        <v>87</v>
      </c>
      <c r="G396" s="44">
        <v>0.9355</v>
      </c>
      <c r="H396" s="42" t="s">
        <v>65</v>
      </c>
      <c r="I396" s="42"/>
      <c r="J396" s="42"/>
      <c r="K396" s="45">
        <v>198</v>
      </c>
      <c r="L396" s="46">
        <v>1.275862069</v>
      </c>
    </row>
    <row r="397" spans="1:12" x14ac:dyDescent="0.25">
      <c r="A397" s="48">
        <v>26420041100017</v>
      </c>
      <c r="B397" s="42" t="s">
        <v>2018</v>
      </c>
      <c r="C397" s="43" t="s">
        <v>2019</v>
      </c>
      <c r="D397" s="43" t="s">
        <v>2020</v>
      </c>
      <c r="E397" s="42">
        <v>324</v>
      </c>
      <c r="F397" s="42">
        <v>83</v>
      </c>
      <c r="G397" s="44">
        <v>0.25619999999999998</v>
      </c>
      <c r="H397" s="42" t="s">
        <v>65</v>
      </c>
      <c r="I397" s="42"/>
      <c r="J397" s="42"/>
      <c r="K397" s="45">
        <v>198</v>
      </c>
      <c r="L397" s="46">
        <v>1.3855421687</v>
      </c>
    </row>
    <row r="398" spans="1:12" x14ac:dyDescent="0.25">
      <c r="A398" s="48">
        <v>26420396900037</v>
      </c>
      <c r="B398" s="42" t="s">
        <v>2018</v>
      </c>
      <c r="C398" s="43" t="s">
        <v>2019</v>
      </c>
      <c r="D398" s="43" t="s">
        <v>2019</v>
      </c>
      <c r="E398" s="42">
        <v>5352</v>
      </c>
      <c r="F398" s="42">
        <v>5350</v>
      </c>
      <c r="G398" s="44">
        <v>0.99960000000000004</v>
      </c>
      <c r="H398" s="42" t="s">
        <v>50</v>
      </c>
      <c r="I398" s="42" t="s">
        <v>1977</v>
      </c>
      <c r="J398" s="42"/>
      <c r="K398" s="45">
        <v>2585</v>
      </c>
      <c r="L398" s="46">
        <v>-0.51682242990000005</v>
      </c>
    </row>
    <row r="399" spans="1:12" x14ac:dyDescent="0.25">
      <c r="A399" s="48">
        <v>26430003900015</v>
      </c>
      <c r="B399" s="42" t="s">
        <v>2018</v>
      </c>
      <c r="C399" s="43" t="s">
        <v>2019</v>
      </c>
      <c r="D399" s="43" t="s">
        <v>2020</v>
      </c>
      <c r="E399" s="42">
        <v>1836</v>
      </c>
      <c r="F399" s="42">
        <v>0</v>
      </c>
      <c r="G399" s="44">
        <v>0</v>
      </c>
      <c r="H399" s="42" t="s">
        <v>38</v>
      </c>
      <c r="I399" s="42" t="s">
        <v>1977</v>
      </c>
      <c r="J399" s="42"/>
      <c r="K399" s="45">
        <v>1125</v>
      </c>
      <c r="L399" s="46">
        <v>1124</v>
      </c>
    </row>
    <row r="400" spans="1:12" x14ac:dyDescent="0.25">
      <c r="A400" s="48">
        <v>26430005400048</v>
      </c>
      <c r="B400" s="42" t="s">
        <v>2018</v>
      </c>
      <c r="C400" s="43" t="s">
        <v>2019</v>
      </c>
      <c r="D400" s="43" t="s">
        <v>2019</v>
      </c>
      <c r="E400" s="42">
        <v>854</v>
      </c>
      <c r="F400" s="42">
        <v>797</v>
      </c>
      <c r="G400" s="44">
        <v>0.93330000000000002</v>
      </c>
      <c r="H400" s="42" t="s">
        <v>65</v>
      </c>
      <c r="I400" s="42"/>
      <c r="J400" s="42"/>
      <c r="K400" s="45">
        <v>366</v>
      </c>
      <c r="L400" s="46">
        <v>-0.54077791720000001</v>
      </c>
    </row>
    <row r="401" spans="1:12" x14ac:dyDescent="0.25">
      <c r="A401" s="48">
        <v>26430006200066</v>
      </c>
      <c r="B401" s="42" t="s">
        <v>2018</v>
      </c>
      <c r="C401" s="43" t="s">
        <v>2019</v>
      </c>
      <c r="D401" s="43" t="s">
        <v>2020</v>
      </c>
      <c r="E401" s="42">
        <v>1209</v>
      </c>
      <c r="F401" s="42">
        <v>180</v>
      </c>
      <c r="G401" s="44">
        <v>0.1489</v>
      </c>
      <c r="H401" s="42" t="s">
        <v>38</v>
      </c>
      <c r="I401" s="42"/>
      <c r="J401" s="42"/>
      <c r="K401" s="45">
        <v>792</v>
      </c>
      <c r="L401" s="46">
        <v>3.4</v>
      </c>
    </row>
    <row r="402" spans="1:12" x14ac:dyDescent="0.25">
      <c r="A402" s="48">
        <v>26430021100010</v>
      </c>
      <c r="B402" s="42" t="s">
        <v>2018</v>
      </c>
      <c r="C402" s="43" t="s">
        <v>2019</v>
      </c>
      <c r="D402" s="43" t="s">
        <v>2020</v>
      </c>
      <c r="E402" s="42">
        <v>1257</v>
      </c>
      <c r="F402" s="42">
        <v>1236</v>
      </c>
      <c r="G402" s="44">
        <v>0.98329999999999995</v>
      </c>
      <c r="H402" s="42" t="s">
        <v>65</v>
      </c>
      <c r="I402" s="42"/>
      <c r="J402" s="42"/>
      <c r="K402" s="45">
        <v>611</v>
      </c>
      <c r="L402" s="46">
        <v>-0.50566343039999995</v>
      </c>
    </row>
    <row r="403" spans="1:12" x14ac:dyDescent="0.25">
      <c r="A403" s="48">
        <v>26430284500013</v>
      </c>
      <c r="B403" s="42" t="s">
        <v>2018</v>
      </c>
      <c r="C403" s="43" t="s">
        <v>2019</v>
      </c>
      <c r="D403" s="43" t="s">
        <v>2019</v>
      </c>
      <c r="E403" s="42">
        <v>8246</v>
      </c>
      <c r="F403" s="42">
        <v>8186</v>
      </c>
      <c r="G403" s="44">
        <v>0.99270000000000003</v>
      </c>
      <c r="H403" s="42" t="s">
        <v>57</v>
      </c>
      <c r="I403" s="42" t="s">
        <v>1977</v>
      </c>
      <c r="J403" s="42" t="s">
        <v>9</v>
      </c>
      <c r="K403" s="45">
        <v>4220</v>
      </c>
      <c r="L403" s="46">
        <v>-0.48448570730000001</v>
      </c>
    </row>
    <row r="404" spans="1:12" x14ac:dyDescent="0.25">
      <c r="A404" s="48">
        <v>26440005200017</v>
      </c>
      <c r="B404" s="42" t="s">
        <v>2018</v>
      </c>
      <c r="C404" s="43" t="s">
        <v>2019</v>
      </c>
      <c r="D404" s="43" t="s">
        <v>2019</v>
      </c>
      <c r="E404" s="42">
        <v>337</v>
      </c>
      <c r="F404" s="42">
        <v>323</v>
      </c>
      <c r="G404" s="44">
        <v>0.95850000000000002</v>
      </c>
      <c r="H404" s="42" t="s">
        <v>65</v>
      </c>
      <c r="I404" s="42"/>
      <c r="J404" s="42"/>
      <c r="K404" s="45">
        <v>442</v>
      </c>
      <c r="L404" s="46">
        <v>0.36842105260000002</v>
      </c>
    </row>
    <row r="405" spans="1:12" x14ac:dyDescent="0.25">
      <c r="A405" s="48">
        <v>26440007800012</v>
      </c>
      <c r="B405" s="42" t="s">
        <v>2018</v>
      </c>
      <c r="C405" s="43" t="s">
        <v>2019</v>
      </c>
      <c r="D405" s="43" t="s">
        <v>2019</v>
      </c>
      <c r="E405" s="42">
        <v>886</v>
      </c>
      <c r="F405" s="42">
        <v>857</v>
      </c>
      <c r="G405" s="44">
        <v>0.96730000000000005</v>
      </c>
      <c r="H405" s="42" t="s">
        <v>57</v>
      </c>
      <c r="I405" s="42"/>
      <c r="J405" s="42"/>
      <c r="K405" s="45">
        <v>689</v>
      </c>
      <c r="L405" s="46">
        <v>-0.1960326721</v>
      </c>
    </row>
    <row r="406" spans="1:12" x14ac:dyDescent="0.25">
      <c r="A406" s="48">
        <v>26440012800478</v>
      </c>
      <c r="B406" s="42" t="s">
        <v>2018</v>
      </c>
      <c r="C406" s="43" t="s">
        <v>2019</v>
      </c>
      <c r="D406" s="43" t="s">
        <v>2019</v>
      </c>
      <c r="E406" s="42">
        <v>1252</v>
      </c>
      <c r="F406" s="42">
        <v>1190</v>
      </c>
      <c r="G406" s="44">
        <v>0.95050000000000001</v>
      </c>
      <c r="H406" s="42" t="s">
        <v>71</v>
      </c>
      <c r="I406" s="42" t="s">
        <v>1977</v>
      </c>
      <c r="J406" s="42"/>
      <c r="K406" s="45">
        <v>698</v>
      </c>
      <c r="L406" s="46">
        <v>-0.41344537819999999</v>
      </c>
    </row>
    <row r="407" spans="1:12" x14ac:dyDescent="0.25">
      <c r="A407" s="48">
        <v>26440013600471</v>
      </c>
      <c r="B407" s="42" t="s">
        <v>2018</v>
      </c>
      <c r="C407" s="43" t="s">
        <v>2019</v>
      </c>
      <c r="D407" s="43" t="s">
        <v>2019</v>
      </c>
      <c r="E407" s="42">
        <v>27621</v>
      </c>
      <c r="F407" s="42">
        <v>27580</v>
      </c>
      <c r="G407" s="44">
        <v>0.99850000000000005</v>
      </c>
      <c r="H407" s="42" t="s">
        <v>50</v>
      </c>
      <c r="I407" s="42" t="s">
        <v>1977</v>
      </c>
      <c r="J407" s="42" t="s">
        <v>9</v>
      </c>
      <c r="K407" s="45">
        <v>16702</v>
      </c>
      <c r="L407" s="46">
        <v>-0.3944162437</v>
      </c>
    </row>
    <row r="408" spans="1:12" x14ac:dyDescent="0.25">
      <c r="A408" s="48">
        <v>26440026800456</v>
      </c>
      <c r="B408" s="42" t="s">
        <v>2018</v>
      </c>
      <c r="C408" s="43" t="s">
        <v>2019</v>
      </c>
      <c r="D408" s="43" t="s">
        <v>2019</v>
      </c>
      <c r="E408" s="42">
        <v>4820</v>
      </c>
      <c r="F408" s="42">
        <v>4037</v>
      </c>
      <c r="G408" s="44">
        <v>0.83760000000000001</v>
      </c>
      <c r="H408" s="42" t="s">
        <v>2011</v>
      </c>
      <c r="I408" s="42" t="s">
        <v>1977</v>
      </c>
      <c r="J408" s="42"/>
      <c r="K408" s="45">
        <v>2088</v>
      </c>
      <c r="L408" s="46">
        <v>-0.4827842457</v>
      </c>
    </row>
    <row r="409" spans="1:12" x14ac:dyDescent="0.25">
      <c r="A409" s="48">
        <v>26440029200019</v>
      </c>
      <c r="B409" s="42" t="s">
        <v>2018</v>
      </c>
      <c r="C409" s="43" t="s">
        <v>2019</v>
      </c>
      <c r="D409" s="43" t="s">
        <v>2019</v>
      </c>
      <c r="E409" s="42">
        <v>904</v>
      </c>
      <c r="F409" s="42">
        <v>904</v>
      </c>
      <c r="G409" s="44">
        <v>1</v>
      </c>
      <c r="H409" s="42" t="s">
        <v>65</v>
      </c>
      <c r="I409" s="42"/>
      <c r="J409" s="42"/>
      <c r="K409" s="45">
        <v>468</v>
      </c>
      <c r="L409" s="46">
        <v>-0.48230088500000001</v>
      </c>
    </row>
    <row r="410" spans="1:12" x14ac:dyDescent="0.25">
      <c r="A410" s="48">
        <v>26440053200034</v>
      </c>
      <c r="B410" s="42" t="s">
        <v>2018</v>
      </c>
      <c r="C410" s="43" t="s">
        <v>2019</v>
      </c>
      <c r="D410" s="43" t="s">
        <v>2020</v>
      </c>
      <c r="E410" s="42">
        <v>227</v>
      </c>
      <c r="F410" s="42">
        <v>227</v>
      </c>
      <c r="G410" s="44">
        <v>1</v>
      </c>
      <c r="H410" s="42" t="s">
        <v>65</v>
      </c>
      <c r="I410" s="42"/>
      <c r="J410" s="42"/>
      <c r="K410" s="45">
        <v>21</v>
      </c>
      <c r="L410" s="46">
        <v>-0.90748898680000001</v>
      </c>
    </row>
    <row r="411" spans="1:12" x14ac:dyDescent="0.25">
      <c r="A411" s="48">
        <v>26440054000011</v>
      </c>
      <c r="B411" s="42" t="s">
        <v>2018</v>
      </c>
      <c r="C411" s="43" t="s">
        <v>2019</v>
      </c>
      <c r="D411" s="43" t="s">
        <v>2019</v>
      </c>
      <c r="E411" s="42">
        <v>1574</v>
      </c>
      <c r="F411" s="42">
        <v>753</v>
      </c>
      <c r="G411" s="44">
        <v>0.47839999999999999</v>
      </c>
      <c r="H411" s="42" t="s">
        <v>71</v>
      </c>
      <c r="I411" s="42" t="s">
        <v>1977</v>
      </c>
      <c r="J411" s="42"/>
      <c r="K411" s="45">
        <v>861</v>
      </c>
      <c r="L411" s="46">
        <v>0.14342629479999999</v>
      </c>
    </row>
    <row r="412" spans="1:12" x14ac:dyDescent="0.25">
      <c r="A412" s="48">
        <v>26440304900077</v>
      </c>
      <c r="B412" s="42" t="s">
        <v>2018</v>
      </c>
      <c r="C412" s="43" t="s">
        <v>2019</v>
      </c>
      <c r="D412" s="43" t="s">
        <v>2019</v>
      </c>
      <c r="E412" s="42">
        <v>1110</v>
      </c>
      <c r="F412" s="42">
        <v>1107</v>
      </c>
      <c r="G412" s="44">
        <v>0.99729999999999996</v>
      </c>
      <c r="H412" s="42" t="s">
        <v>65</v>
      </c>
      <c r="I412" s="42" t="s">
        <v>1977</v>
      </c>
      <c r="J412" s="42"/>
      <c r="K412" s="45">
        <v>696</v>
      </c>
      <c r="L412" s="46">
        <v>-0.37127371269999998</v>
      </c>
    </row>
    <row r="413" spans="1:12" x14ac:dyDescent="0.25">
      <c r="A413" s="48">
        <v>26440306400092</v>
      </c>
      <c r="B413" s="42" t="s">
        <v>2018</v>
      </c>
      <c r="C413" s="43" t="s">
        <v>2019</v>
      </c>
      <c r="D413" s="43" t="s">
        <v>2019</v>
      </c>
      <c r="E413" s="42">
        <v>1884</v>
      </c>
      <c r="F413" s="42">
        <v>1788</v>
      </c>
      <c r="G413" s="44">
        <v>0.94899999999999995</v>
      </c>
      <c r="H413" s="42" t="s">
        <v>57</v>
      </c>
      <c r="I413" s="42" t="s">
        <v>1977</v>
      </c>
      <c r="J413" s="42"/>
      <c r="K413" s="45">
        <v>1089</v>
      </c>
      <c r="L413" s="46">
        <v>-0.3909395973</v>
      </c>
    </row>
    <row r="414" spans="1:12" x14ac:dyDescent="0.25">
      <c r="A414" s="48">
        <v>26440310600018</v>
      </c>
      <c r="B414" s="42" t="s">
        <v>2018</v>
      </c>
      <c r="C414" s="43" t="s">
        <v>2019</v>
      </c>
      <c r="D414" s="43" t="s">
        <v>2019</v>
      </c>
      <c r="E414" s="42">
        <v>1862</v>
      </c>
      <c r="F414" s="42">
        <v>1794</v>
      </c>
      <c r="G414" s="44">
        <v>0.96350000000000002</v>
      </c>
      <c r="H414" s="42" t="s">
        <v>57</v>
      </c>
      <c r="I414" s="42" t="s">
        <v>1977</v>
      </c>
      <c r="J414" s="42"/>
      <c r="K414" s="45">
        <v>1101</v>
      </c>
      <c r="L414" s="46">
        <v>-0.3862876254</v>
      </c>
    </row>
    <row r="415" spans="1:12" x14ac:dyDescent="0.25">
      <c r="A415" s="48">
        <v>26450001800017</v>
      </c>
      <c r="B415" s="42" t="s">
        <v>2018</v>
      </c>
      <c r="C415" s="43" t="s">
        <v>2019</v>
      </c>
      <c r="D415" s="43" t="s">
        <v>2019</v>
      </c>
      <c r="E415" s="42">
        <v>838</v>
      </c>
      <c r="F415" s="42">
        <v>785</v>
      </c>
      <c r="G415" s="44">
        <v>0.93679999999999997</v>
      </c>
      <c r="H415" s="42" t="s">
        <v>71</v>
      </c>
      <c r="I415" s="42"/>
      <c r="J415" s="42"/>
      <c r="K415" s="45">
        <v>367</v>
      </c>
      <c r="L415" s="46">
        <v>-0.53248407639999995</v>
      </c>
    </row>
    <row r="416" spans="1:12" x14ac:dyDescent="0.25">
      <c r="A416" s="48">
        <v>26450004200017</v>
      </c>
      <c r="B416" s="42" t="s">
        <v>2018</v>
      </c>
      <c r="C416" s="43" t="s">
        <v>2019</v>
      </c>
      <c r="D416" s="43" t="s">
        <v>2019</v>
      </c>
      <c r="E416" s="42">
        <v>3085</v>
      </c>
      <c r="F416" s="42">
        <v>3084</v>
      </c>
      <c r="G416" s="44">
        <v>0.99970000000000003</v>
      </c>
      <c r="H416" s="42" t="s">
        <v>50</v>
      </c>
      <c r="I416" s="42" t="s">
        <v>1977</v>
      </c>
      <c r="J416" s="42"/>
      <c r="K416" s="45">
        <v>954</v>
      </c>
      <c r="L416" s="46">
        <v>-0.69066147860000004</v>
      </c>
    </row>
    <row r="417" spans="1:12" x14ac:dyDescent="0.25">
      <c r="A417" s="48">
        <v>26450007500017</v>
      </c>
      <c r="B417" s="42" t="s">
        <v>2018</v>
      </c>
      <c r="C417" s="43" t="s">
        <v>2019</v>
      </c>
      <c r="D417" s="43" t="s">
        <v>2020</v>
      </c>
      <c r="E417" s="42">
        <v>976</v>
      </c>
      <c r="F417" s="42">
        <v>642</v>
      </c>
      <c r="G417" s="44">
        <v>0.65780000000000005</v>
      </c>
      <c r="H417" s="42" t="s">
        <v>71</v>
      </c>
      <c r="I417" s="42"/>
      <c r="J417" s="42"/>
      <c r="K417" s="45">
        <v>604</v>
      </c>
      <c r="L417" s="46">
        <v>-5.91900312E-2</v>
      </c>
    </row>
    <row r="418" spans="1:12" x14ac:dyDescent="0.25">
      <c r="A418" s="48">
        <v>26450009100014</v>
      </c>
      <c r="B418" s="42" t="s">
        <v>2018</v>
      </c>
      <c r="C418" s="43" t="s">
        <v>2019</v>
      </c>
      <c r="D418" s="43" t="s">
        <v>2019</v>
      </c>
      <c r="E418" s="42">
        <v>14028</v>
      </c>
      <c r="F418" s="42">
        <v>14028</v>
      </c>
      <c r="G418" s="44">
        <v>1</v>
      </c>
      <c r="H418" s="42" t="s">
        <v>50</v>
      </c>
      <c r="I418" s="42" t="s">
        <v>1977</v>
      </c>
      <c r="J418" s="42" t="s">
        <v>9</v>
      </c>
      <c r="K418" s="45">
        <v>8219</v>
      </c>
      <c r="L418" s="46">
        <v>-0.4141003707</v>
      </c>
    </row>
    <row r="419" spans="1:12" x14ac:dyDescent="0.25">
      <c r="A419" s="48">
        <v>26450011700017</v>
      </c>
      <c r="B419" s="42" t="s">
        <v>2018</v>
      </c>
      <c r="C419" s="43" t="s">
        <v>2019</v>
      </c>
      <c r="D419" s="43" t="s">
        <v>2020</v>
      </c>
      <c r="E419" s="42">
        <v>1833</v>
      </c>
      <c r="F419" s="42">
        <v>1785</v>
      </c>
      <c r="G419" s="44">
        <v>0.9738</v>
      </c>
      <c r="H419" s="42" t="s">
        <v>38</v>
      </c>
      <c r="I419" s="42" t="s">
        <v>1977</v>
      </c>
      <c r="J419" s="42"/>
      <c r="K419" s="45">
        <v>964</v>
      </c>
      <c r="L419" s="46">
        <v>-0.4599439776</v>
      </c>
    </row>
    <row r="420" spans="1:12" x14ac:dyDescent="0.25">
      <c r="A420" s="48">
        <v>26450014100017</v>
      </c>
      <c r="B420" s="42" t="s">
        <v>2018</v>
      </c>
      <c r="C420" s="43" t="s">
        <v>2019</v>
      </c>
      <c r="D420" s="43" t="s">
        <v>2019</v>
      </c>
      <c r="E420" s="42">
        <v>657</v>
      </c>
      <c r="F420" s="42">
        <v>645</v>
      </c>
      <c r="G420" s="44">
        <v>0.98170000000000002</v>
      </c>
      <c r="H420" s="42" t="s">
        <v>71</v>
      </c>
      <c r="I420" s="42"/>
      <c r="J420" s="42"/>
      <c r="K420" s="45">
        <v>297</v>
      </c>
      <c r="L420" s="46">
        <v>-0.53953488370000002</v>
      </c>
    </row>
    <row r="421" spans="1:12" x14ac:dyDescent="0.25">
      <c r="A421" s="48">
        <v>26450020800014</v>
      </c>
      <c r="B421" s="42" t="s">
        <v>2018</v>
      </c>
      <c r="C421" s="43" t="s">
        <v>2019</v>
      </c>
      <c r="D421" s="43" t="s">
        <v>2019</v>
      </c>
      <c r="E421" s="42">
        <v>1460</v>
      </c>
      <c r="F421" s="42">
        <v>1423</v>
      </c>
      <c r="G421" s="44">
        <v>0.97470000000000001</v>
      </c>
      <c r="H421" s="42" t="s">
        <v>38</v>
      </c>
      <c r="I421" s="42" t="s">
        <v>1977</v>
      </c>
      <c r="J421" s="42"/>
      <c r="K421" s="45">
        <v>1076</v>
      </c>
      <c r="L421" s="46">
        <v>-0.243851019</v>
      </c>
    </row>
    <row r="422" spans="1:12" x14ac:dyDescent="0.25">
      <c r="A422" s="48">
        <v>26450022400102</v>
      </c>
      <c r="B422" s="42" t="s">
        <v>2018</v>
      </c>
      <c r="C422" s="43" t="s">
        <v>2019</v>
      </c>
      <c r="D422" s="43" t="s">
        <v>2019</v>
      </c>
      <c r="E422" s="42">
        <v>3540</v>
      </c>
      <c r="F422" s="42">
        <v>3540</v>
      </c>
      <c r="G422" s="44">
        <v>1</v>
      </c>
      <c r="H422" s="42" t="s">
        <v>57</v>
      </c>
      <c r="I422" s="42" t="s">
        <v>1977</v>
      </c>
      <c r="J422" s="42"/>
      <c r="K422" s="45">
        <v>2920</v>
      </c>
      <c r="L422" s="46">
        <v>-0.17514124289999999</v>
      </c>
    </row>
    <row r="423" spans="1:12" x14ac:dyDescent="0.25">
      <c r="A423" s="48">
        <v>26450025700011</v>
      </c>
      <c r="B423" s="42" t="s">
        <v>2018</v>
      </c>
      <c r="C423" s="43" t="s">
        <v>2019</v>
      </c>
      <c r="D423" s="43" t="s">
        <v>2019</v>
      </c>
      <c r="E423" s="42">
        <v>894</v>
      </c>
      <c r="F423" s="42">
        <v>894</v>
      </c>
      <c r="G423" s="44">
        <v>1</v>
      </c>
      <c r="H423" s="42" t="s">
        <v>65</v>
      </c>
      <c r="I423" s="42"/>
      <c r="J423" s="42"/>
      <c r="K423" s="45">
        <v>578</v>
      </c>
      <c r="L423" s="46">
        <v>-0.35346756150000003</v>
      </c>
    </row>
    <row r="424" spans="1:12" x14ac:dyDescent="0.25">
      <c r="A424" s="48">
        <v>26460001600010</v>
      </c>
      <c r="B424" s="42" t="s">
        <v>2018</v>
      </c>
      <c r="C424" s="43" t="s">
        <v>2019</v>
      </c>
      <c r="D424" s="43" t="s">
        <v>2019</v>
      </c>
      <c r="E424" s="42">
        <v>4173</v>
      </c>
      <c r="F424" s="42">
        <v>4126</v>
      </c>
      <c r="G424" s="44">
        <v>0.98870000000000002</v>
      </c>
      <c r="H424" s="42" t="s">
        <v>57</v>
      </c>
      <c r="I424" s="42" t="s">
        <v>1977</v>
      </c>
      <c r="J424" s="42" t="s">
        <v>9</v>
      </c>
      <c r="K424" s="45">
        <v>2151</v>
      </c>
      <c r="L424" s="46">
        <v>-0.4786718371</v>
      </c>
    </row>
    <row r="425" spans="1:12" x14ac:dyDescent="0.25">
      <c r="A425" s="48">
        <v>26460003200017</v>
      </c>
      <c r="B425" s="42" t="s">
        <v>2018</v>
      </c>
      <c r="C425" s="43" t="s">
        <v>2019</v>
      </c>
      <c r="D425" s="43" t="s">
        <v>2019</v>
      </c>
      <c r="E425" s="42">
        <v>2965</v>
      </c>
      <c r="F425" s="42">
        <v>2965</v>
      </c>
      <c r="G425" s="44">
        <v>1</v>
      </c>
      <c r="H425" s="42" t="s">
        <v>50</v>
      </c>
      <c r="I425" s="42" t="s">
        <v>1977</v>
      </c>
      <c r="J425" s="42"/>
      <c r="K425" s="45">
        <v>1483</v>
      </c>
      <c r="L425" s="46">
        <v>-0.49983136589999999</v>
      </c>
    </row>
    <row r="426" spans="1:12" x14ac:dyDescent="0.25">
      <c r="A426" s="48">
        <v>26460004000010</v>
      </c>
      <c r="B426" s="42" t="s">
        <v>2018</v>
      </c>
      <c r="C426" s="43" t="s">
        <v>2019</v>
      </c>
      <c r="D426" s="43" t="s">
        <v>2019</v>
      </c>
      <c r="E426" s="42">
        <v>2211</v>
      </c>
      <c r="F426" s="42">
        <v>2211</v>
      </c>
      <c r="G426" s="44">
        <v>1</v>
      </c>
      <c r="H426" s="42" t="s">
        <v>50</v>
      </c>
      <c r="I426" s="42" t="s">
        <v>1977</v>
      </c>
      <c r="J426" s="42"/>
      <c r="K426" s="45">
        <v>902</v>
      </c>
      <c r="L426" s="46">
        <v>-0.59203980099999998</v>
      </c>
    </row>
    <row r="427" spans="1:12" x14ac:dyDescent="0.25">
      <c r="A427" s="48">
        <v>26460011500010</v>
      </c>
      <c r="B427" s="42" t="s">
        <v>2018</v>
      </c>
      <c r="C427" s="43" t="s">
        <v>2019</v>
      </c>
      <c r="D427" s="43" t="s">
        <v>2019</v>
      </c>
      <c r="E427" s="42">
        <v>968</v>
      </c>
      <c r="F427" s="42">
        <v>967</v>
      </c>
      <c r="G427" s="44">
        <v>0.999</v>
      </c>
      <c r="H427" s="42" t="s">
        <v>65</v>
      </c>
      <c r="I427" s="42"/>
      <c r="J427" s="42"/>
      <c r="K427" s="45">
        <v>755</v>
      </c>
      <c r="L427" s="46">
        <v>-0.2192347466</v>
      </c>
    </row>
    <row r="428" spans="1:12" x14ac:dyDescent="0.25">
      <c r="A428" s="48">
        <v>26460017200011</v>
      </c>
      <c r="B428" s="42" t="s">
        <v>2018</v>
      </c>
      <c r="C428" s="43" t="s">
        <v>2019</v>
      </c>
      <c r="D428" s="43" t="s">
        <v>2019</v>
      </c>
      <c r="E428" s="42">
        <v>639</v>
      </c>
      <c r="F428" s="42">
        <v>633</v>
      </c>
      <c r="G428" s="44">
        <v>0.99060000000000004</v>
      </c>
      <c r="H428" s="42" t="s">
        <v>65</v>
      </c>
      <c r="I428" s="42"/>
      <c r="J428" s="42"/>
      <c r="K428" s="45">
        <v>335</v>
      </c>
      <c r="L428" s="46">
        <v>-0.4707740916</v>
      </c>
    </row>
    <row r="429" spans="1:12" x14ac:dyDescent="0.25">
      <c r="A429" s="48">
        <v>26470243200081</v>
      </c>
      <c r="B429" s="42" t="s">
        <v>2018</v>
      </c>
      <c r="C429" s="43" t="s">
        <v>2019</v>
      </c>
      <c r="D429" s="43" t="s">
        <v>2019</v>
      </c>
      <c r="E429" s="42">
        <v>2226</v>
      </c>
      <c r="F429" s="42">
        <v>2226</v>
      </c>
      <c r="G429" s="44">
        <v>1</v>
      </c>
      <c r="H429" s="42" t="s">
        <v>50</v>
      </c>
      <c r="I429" s="42" t="s">
        <v>1977</v>
      </c>
      <c r="J429" s="42"/>
      <c r="K429" s="45">
        <v>906</v>
      </c>
      <c r="L429" s="46">
        <v>-0.59299191370000004</v>
      </c>
    </row>
    <row r="430" spans="1:12" x14ac:dyDescent="0.25">
      <c r="A430" s="48">
        <v>26470249900023</v>
      </c>
      <c r="B430" s="42" t="s">
        <v>2018</v>
      </c>
      <c r="C430" s="43" t="s">
        <v>2019</v>
      </c>
      <c r="D430" s="43" t="s">
        <v>2019</v>
      </c>
      <c r="E430" s="42">
        <v>1052</v>
      </c>
      <c r="F430" s="42">
        <v>936</v>
      </c>
      <c r="G430" s="44">
        <v>0.88970000000000005</v>
      </c>
      <c r="H430" s="42" t="s">
        <v>71</v>
      </c>
      <c r="I430" s="42"/>
      <c r="J430" s="42"/>
      <c r="K430" s="45">
        <v>472</v>
      </c>
      <c r="L430" s="46">
        <v>-0.49572649569999999</v>
      </c>
    </row>
    <row r="431" spans="1:12" x14ac:dyDescent="0.25">
      <c r="A431" s="48">
        <v>26470268900011</v>
      </c>
      <c r="B431" s="42" t="s">
        <v>2018</v>
      </c>
      <c r="C431" s="43" t="s">
        <v>2019</v>
      </c>
      <c r="D431" s="43" t="s">
        <v>2019</v>
      </c>
      <c r="E431" s="42">
        <v>2612</v>
      </c>
      <c r="F431" s="42">
        <v>2611</v>
      </c>
      <c r="G431" s="44">
        <v>0.99960000000000004</v>
      </c>
      <c r="H431" s="42" t="s">
        <v>50</v>
      </c>
      <c r="I431" s="42" t="s">
        <v>1977</v>
      </c>
      <c r="J431" s="42"/>
      <c r="K431" s="45">
        <v>767</v>
      </c>
      <c r="L431" s="46">
        <v>-0.70624281879999995</v>
      </c>
    </row>
    <row r="432" spans="1:12" x14ac:dyDescent="0.25">
      <c r="A432" s="48">
        <v>26470348900049</v>
      </c>
      <c r="B432" s="42" t="s">
        <v>2018</v>
      </c>
      <c r="C432" s="43" t="s">
        <v>2019</v>
      </c>
      <c r="D432" s="43" t="s">
        <v>2019</v>
      </c>
      <c r="E432" s="42">
        <v>515</v>
      </c>
      <c r="F432" s="42">
        <v>509</v>
      </c>
      <c r="G432" s="44">
        <v>0.98829999999999996</v>
      </c>
      <c r="H432" s="42" t="s">
        <v>71</v>
      </c>
      <c r="I432" s="42"/>
      <c r="J432" s="42"/>
      <c r="K432" s="45">
        <v>258</v>
      </c>
      <c r="L432" s="46">
        <v>-0.49312377210000002</v>
      </c>
    </row>
    <row r="433" spans="1:12" x14ac:dyDescent="0.25">
      <c r="A433" s="48">
        <v>26470349700018</v>
      </c>
      <c r="B433" s="42" t="s">
        <v>2018</v>
      </c>
      <c r="C433" s="43" t="s">
        <v>2019</v>
      </c>
      <c r="D433" s="43" t="s">
        <v>2019</v>
      </c>
      <c r="E433" s="42">
        <v>750</v>
      </c>
      <c r="F433" s="42">
        <v>718</v>
      </c>
      <c r="G433" s="44">
        <v>0.95730000000000004</v>
      </c>
      <c r="H433" s="42" t="s">
        <v>71</v>
      </c>
      <c r="I433" s="42"/>
      <c r="J433" s="42"/>
      <c r="K433" s="45">
        <v>313</v>
      </c>
      <c r="L433" s="46">
        <v>-0.56406685239999999</v>
      </c>
    </row>
    <row r="434" spans="1:12" x14ac:dyDescent="0.25">
      <c r="A434" s="48">
        <v>26470361200012</v>
      </c>
      <c r="B434" s="42" t="s">
        <v>2018</v>
      </c>
      <c r="C434" s="43" t="s">
        <v>2019</v>
      </c>
      <c r="D434" s="43" t="s">
        <v>2019</v>
      </c>
      <c r="E434" s="42">
        <v>4140</v>
      </c>
      <c r="F434" s="42">
        <v>4139</v>
      </c>
      <c r="G434" s="44">
        <v>0.99980000000000002</v>
      </c>
      <c r="H434" s="42" t="s">
        <v>50</v>
      </c>
      <c r="I434" s="42" t="s">
        <v>1977</v>
      </c>
      <c r="J434" s="42"/>
      <c r="K434" s="45">
        <v>2192</v>
      </c>
      <c r="L434" s="46">
        <v>-0.47040347910000002</v>
      </c>
    </row>
    <row r="435" spans="1:12" x14ac:dyDescent="0.25">
      <c r="A435" s="48">
        <v>26480004600015</v>
      </c>
      <c r="B435" s="42" t="s">
        <v>2018</v>
      </c>
      <c r="C435" s="43" t="s">
        <v>2019</v>
      </c>
      <c r="D435" s="43" t="s">
        <v>2020</v>
      </c>
      <c r="E435" s="42">
        <v>808</v>
      </c>
      <c r="F435" s="42">
        <v>0</v>
      </c>
      <c r="G435" s="44">
        <v>0</v>
      </c>
      <c r="H435" s="42"/>
      <c r="I435" s="42"/>
      <c r="J435" s="42"/>
      <c r="K435" s="45">
        <v>346</v>
      </c>
      <c r="L435" s="46">
        <v>345</v>
      </c>
    </row>
    <row r="436" spans="1:12" x14ac:dyDescent="0.25">
      <c r="A436" s="48">
        <v>26480005300011</v>
      </c>
      <c r="B436" s="42" t="s">
        <v>2018</v>
      </c>
      <c r="C436" s="43" t="s">
        <v>2019</v>
      </c>
      <c r="D436" s="43" t="s">
        <v>2020</v>
      </c>
      <c r="E436" s="42">
        <v>674</v>
      </c>
      <c r="F436" s="42">
        <v>674</v>
      </c>
      <c r="G436" s="44">
        <v>1</v>
      </c>
      <c r="H436" s="42" t="s">
        <v>38</v>
      </c>
      <c r="I436" s="42"/>
      <c r="J436" s="42"/>
      <c r="K436" s="45">
        <v>394</v>
      </c>
      <c r="L436" s="46">
        <v>-0.41543026709999997</v>
      </c>
    </row>
    <row r="437" spans="1:12" x14ac:dyDescent="0.25">
      <c r="A437" s="48">
        <v>26480008700019</v>
      </c>
      <c r="B437" s="42" t="s">
        <v>2018</v>
      </c>
      <c r="C437" s="43" t="s">
        <v>2019</v>
      </c>
      <c r="D437" s="43" t="s">
        <v>2020</v>
      </c>
      <c r="E437" s="42">
        <v>448</v>
      </c>
      <c r="F437" s="42">
        <v>447</v>
      </c>
      <c r="G437" s="44">
        <v>0.99780000000000002</v>
      </c>
      <c r="H437" s="42" t="s">
        <v>38</v>
      </c>
      <c r="I437" s="42"/>
      <c r="J437" s="42"/>
      <c r="K437" s="45">
        <v>80</v>
      </c>
      <c r="L437" s="46">
        <v>-0.82102908279999998</v>
      </c>
    </row>
    <row r="438" spans="1:12" x14ac:dyDescent="0.25">
      <c r="A438" s="48">
        <v>26480009500012</v>
      </c>
      <c r="B438" s="42" t="s">
        <v>2018</v>
      </c>
      <c r="C438" s="43" t="s">
        <v>2019</v>
      </c>
      <c r="D438" s="43" t="s">
        <v>2020</v>
      </c>
      <c r="E438" s="42">
        <v>3736</v>
      </c>
      <c r="F438" s="42">
        <v>3666</v>
      </c>
      <c r="G438" s="44">
        <v>0.98129999999999995</v>
      </c>
      <c r="H438" s="42" t="s">
        <v>38</v>
      </c>
      <c r="I438" s="42" t="s">
        <v>1977</v>
      </c>
      <c r="J438" s="42" t="s">
        <v>9</v>
      </c>
      <c r="K438" s="45">
        <v>2051</v>
      </c>
      <c r="L438" s="46">
        <v>-0.44053464269999998</v>
      </c>
    </row>
    <row r="439" spans="1:12" x14ac:dyDescent="0.25">
      <c r="A439" s="48">
        <v>26480011100017</v>
      </c>
      <c r="B439" s="42" t="s">
        <v>2018</v>
      </c>
      <c r="C439" s="43" t="s">
        <v>2019</v>
      </c>
      <c r="D439" s="43" t="s">
        <v>2019</v>
      </c>
      <c r="E439" s="42">
        <v>1312</v>
      </c>
      <c r="F439" s="42">
        <v>1302</v>
      </c>
      <c r="G439" s="44">
        <v>0.99239999999999995</v>
      </c>
      <c r="H439" s="42" t="s">
        <v>65</v>
      </c>
      <c r="I439" s="42" t="s">
        <v>1977</v>
      </c>
      <c r="J439" s="42"/>
      <c r="K439" s="45">
        <v>534</v>
      </c>
      <c r="L439" s="46">
        <v>-0.58986175119999995</v>
      </c>
    </row>
    <row r="440" spans="1:12" x14ac:dyDescent="0.25">
      <c r="A440" s="48">
        <v>26480012900027</v>
      </c>
      <c r="B440" s="42" t="s">
        <v>2018</v>
      </c>
      <c r="C440" s="43" t="s">
        <v>2019</v>
      </c>
      <c r="D440" s="43" t="s">
        <v>2020</v>
      </c>
      <c r="E440" s="42">
        <v>598</v>
      </c>
      <c r="F440" s="42">
        <v>566</v>
      </c>
      <c r="G440" s="44">
        <v>0.94650000000000001</v>
      </c>
      <c r="H440" s="42" t="s">
        <v>57</v>
      </c>
      <c r="I440" s="42"/>
      <c r="J440" s="42"/>
      <c r="K440" s="45">
        <v>294</v>
      </c>
      <c r="L440" s="46">
        <v>-0.48056537100000002</v>
      </c>
    </row>
    <row r="441" spans="1:12" x14ac:dyDescent="0.25">
      <c r="A441" s="48">
        <v>26490002800012</v>
      </c>
      <c r="B441" s="42" t="s">
        <v>2018</v>
      </c>
      <c r="C441" s="43" t="s">
        <v>2019</v>
      </c>
      <c r="D441" s="43" t="s">
        <v>2020</v>
      </c>
      <c r="E441" s="42">
        <v>601</v>
      </c>
      <c r="F441" s="42">
        <v>0</v>
      </c>
      <c r="G441" s="44">
        <v>0</v>
      </c>
      <c r="H441" s="42" t="s">
        <v>2011</v>
      </c>
      <c r="I441" s="42" t="s">
        <v>1977</v>
      </c>
      <c r="J441" s="42"/>
      <c r="K441" s="45">
        <v>817</v>
      </c>
      <c r="L441" s="46">
        <v>816</v>
      </c>
    </row>
    <row r="442" spans="1:12" x14ac:dyDescent="0.25">
      <c r="A442" s="48">
        <v>26490003600015</v>
      </c>
      <c r="B442" s="42" t="s">
        <v>2018</v>
      </c>
      <c r="C442" s="43" t="s">
        <v>2019</v>
      </c>
      <c r="D442" s="43" t="s">
        <v>2019</v>
      </c>
      <c r="E442" s="42">
        <v>19990</v>
      </c>
      <c r="F442" s="42">
        <v>14588</v>
      </c>
      <c r="G442" s="44">
        <v>0.7298</v>
      </c>
      <c r="H442" s="42" t="s">
        <v>2011</v>
      </c>
      <c r="I442" s="42" t="s">
        <v>1977</v>
      </c>
      <c r="J442" s="42" t="s">
        <v>9</v>
      </c>
      <c r="K442" s="45">
        <v>12959</v>
      </c>
      <c r="L442" s="46">
        <v>-0.1116671237</v>
      </c>
    </row>
    <row r="443" spans="1:12" x14ac:dyDescent="0.25">
      <c r="A443" s="48">
        <v>26490008500012</v>
      </c>
      <c r="B443" s="42" t="s">
        <v>2018</v>
      </c>
      <c r="C443" s="43" t="s">
        <v>2019</v>
      </c>
      <c r="D443" s="43" t="s">
        <v>2019</v>
      </c>
      <c r="E443" s="42">
        <v>923</v>
      </c>
      <c r="F443" s="42">
        <v>919</v>
      </c>
      <c r="G443" s="44">
        <v>0.99570000000000003</v>
      </c>
      <c r="H443" s="42" t="s">
        <v>71</v>
      </c>
      <c r="I443" s="42"/>
      <c r="J443" s="42"/>
      <c r="K443" s="45">
        <v>467</v>
      </c>
      <c r="L443" s="46">
        <v>-0.4918389554</v>
      </c>
    </row>
    <row r="444" spans="1:12" x14ac:dyDescent="0.25">
      <c r="A444" s="48">
        <v>26490039000016</v>
      </c>
      <c r="B444" s="42" t="s">
        <v>2018</v>
      </c>
      <c r="C444" s="43" t="s">
        <v>2019</v>
      </c>
      <c r="D444" s="43" t="s">
        <v>2019</v>
      </c>
      <c r="E444" s="42">
        <v>7181</v>
      </c>
      <c r="F444" s="42">
        <v>7179</v>
      </c>
      <c r="G444" s="44">
        <v>0.99970000000000003</v>
      </c>
      <c r="H444" s="42" t="s">
        <v>50</v>
      </c>
      <c r="I444" s="42" t="s">
        <v>1977</v>
      </c>
      <c r="J444" s="42"/>
      <c r="K444" s="45">
        <v>3637</v>
      </c>
      <c r="L444" s="46">
        <v>-0.49338347960000001</v>
      </c>
    </row>
    <row r="445" spans="1:12" x14ac:dyDescent="0.25">
      <c r="A445" s="48">
        <v>26490046500016</v>
      </c>
      <c r="B445" s="42" t="s">
        <v>2018</v>
      </c>
      <c r="C445" s="43" t="s">
        <v>2019</v>
      </c>
      <c r="D445" s="43" t="s">
        <v>2020</v>
      </c>
      <c r="E445" s="42">
        <v>1390</v>
      </c>
      <c r="F445" s="42">
        <v>1351</v>
      </c>
      <c r="G445" s="44">
        <v>0.97189999999999999</v>
      </c>
      <c r="H445" s="42" t="s">
        <v>65</v>
      </c>
      <c r="I445" s="42"/>
      <c r="J445" s="42"/>
      <c r="K445" s="45">
        <v>591</v>
      </c>
      <c r="L445" s="46">
        <v>-0.56254626200000002</v>
      </c>
    </row>
    <row r="446" spans="1:12" x14ac:dyDescent="0.25">
      <c r="A446" s="48">
        <v>26490048100013</v>
      </c>
      <c r="B446" s="42" t="s">
        <v>2018</v>
      </c>
      <c r="C446" s="43" t="s">
        <v>2019</v>
      </c>
      <c r="D446" s="43" t="s">
        <v>2019</v>
      </c>
      <c r="E446" s="42">
        <v>834</v>
      </c>
      <c r="F446" s="42">
        <v>825</v>
      </c>
      <c r="G446" s="44">
        <v>0.98919999999999997</v>
      </c>
      <c r="H446" s="42" t="s">
        <v>65</v>
      </c>
      <c r="I446" s="42"/>
      <c r="J446" s="42"/>
      <c r="K446" s="45">
        <v>542</v>
      </c>
      <c r="L446" s="46">
        <v>-0.34303030299999998</v>
      </c>
    </row>
    <row r="447" spans="1:12" x14ac:dyDescent="0.25">
      <c r="A447" s="48">
        <v>26490049900049</v>
      </c>
      <c r="B447" s="42" t="s">
        <v>2018</v>
      </c>
      <c r="C447" s="43" t="s">
        <v>2019</v>
      </c>
      <c r="D447" s="43" t="s">
        <v>2020</v>
      </c>
      <c r="E447" s="42">
        <v>703</v>
      </c>
      <c r="F447" s="42">
        <v>49</v>
      </c>
      <c r="G447" s="44">
        <v>6.9699999999999998E-2</v>
      </c>
      <c r="H447" s="42" t="s">
        <v>38</v>
      </c>
      <c r="I447" s="42"/>
      <c r="J447" s="42"/>
      <c r="K447" s="45">
        <v>275</v>
      </c>
      <c r="L447" s="46">
        <v>4.6122448980000001</v>
      </c>
    </row>
    <row r="448" spans="1:12" x14ac:dyDescent="0.25">
      <c r="A448" s="48">
        <v>26490052300012</v>
      </c>
      <c r="B448" s="42" t="s">
        <v>2018</v>
      </c>
      <c r="C448" s="43" t="s">
        <v>2019</v>
      </c>
      <c r="D448" s="43" t="s">
        <v>2019</v>
      </c>
      <c r="E448" s="42">
        <v>2661</v>
      </c>
      <c r="F448" s="42">
        <v>2579</v>
      </c>
      <c r="G448" s="44">
        <v>0.96919999999999995</v>
      </c>
      <c r="H448" s="42" t="s">
        <v>38</v>
      </c>
      <c r="I448" s="42" t="s">
        <v>1977</v>
      </c>
      <c r="J448" s="42"/>
      <c r="K448" s="45">
        <v>2154</v>
      </c>
      <c r="L448" s="46">
        <v>-0.1647925553</v>
      </c>
    </row>
    <row r="449" spans="1:12" x14ac:dyDescent="0.25">
      <c r="A449" s="48">
        <v>26490061400019</v>
      </c>
      <c r="B449" s="42" t="s">
        <v>2018</v>
      </c>
      <c r="C449" s="43" t="s">
        <v>2019</v>
      </c>
      <c r="D449" s="43" t="s">
        <v>2020</v>
      </c>
      <c r="E449" s="42">
        <v>2783</v>
      </c>
      <c r="F449" s="42">
        <v>534</v>
      </c>
      <c r="G449" s="44">
        <v>0.19189999999999999</v>
      </c>
      <c r="H449" s="42" t="s">
        <v>50</v>
      </c>
      <c r="I449" s="42" t="s">
        <v>1977</v>
      </c>
      <c r="J449" s="42"/>
      <c r="K449" s="45">
        <v>1031</v>
      </c>
      <c r="L449" s="46">
        <v>0.93071161049999995</v>
      </c>
    </row>
    <row r="450" spans="1:12" x14ac:dyDescent="0.25">
      <c r="A450" s="48">
        <v>26490664500017</v>
      </c>
      <c r="B450" s="42" t="s">
        <v>2018</v>
      </c>
      <c r="C450" s="43" t="s">
        <v>2019</v>
      </c>
      <c r="D450" s="43" t="s">
        <v>2020</v>
      </c>
      <c r="E450" s="42">
        <v>1410</v>
      </c>
      <c r="F450" s="42">
        <v>226</v>
      </c>
      <c r="G450" s="44">
        <v>0.1603</v>
      </c>
      <c r="H450" s="42" t="s">
        <v>71</v>
      </c>
      <c r="I450" s="42" t="s">
        <v>1977</v>
      </c>
      <c r="J450" s="42"/>
      <c r="K450" s="45">
        <v>837</v>
      </c>
      <c r="L450" s="46">
        <v>2.7035398229999998</v>
      </c>
    </row>
    <row r="451" spans="1:12" x14ac:dyDescent="0.25">
      <c r="A451" s="48">
        <v>26490667800018</v>
      </c>
      <c r="B451" s="42" t="s">
        <v>2018</v>
      </c>
      <c r="C451" s="43" t="s">
        <v>2019</v>
      </c>
      <c r="D451" s="43" t="s">
        <v>2020</v>
      </c>
      <c r="E451" s="42">
        <v>872</v>
      </c>
      <c r="F451" s="42">
        <v>271</v>
      </c>
      <c r="G451" s="44">
        <v>0.31080000000000002</v>
      </c>
      <c r="H451" s="42" t="s">
        <v>65</v>
      </c>
      <c r="I451" s="42"/>
      <c r="J451" s="42"/>
      <c r="K451" s="45">
        <v>854</v>
      </c>
      <c r="L451" s="46">
        <v>2.1512915128999999</v>
      </c>
    </row>
    <row r="452" spans="1:12" x14ac:dyDescent="0.25">
      <c r="A452" s="48">
        <v>26500101600012</v>
      </c>
      <c r="B452" s="42" t="s">
        <v>2018</v>
      </c>
      <c r="C452" s="43" t="s">
        <v>2019</v>
      </c>
      <c r="D452" s="43" t="s">
        <v>2019</v>
      </c>
      <c r="E452" s="42">
        <v>1367</v>
      </c>
      <c r="F452" s="42">
        <v>1362</v>
      </c>
      <c r="G452" s="44">
        <v>0.99629999999999996</v>
      </c>
      <c r="H452" s="42" t="s">
        <v>71</v>
      </c>
      <c r="I452" s="42"/>
      <c r="J452" s="42"/>
      <c r="K452" s="45">
        <v>570</v>
      </c>
      <c r="L452" s="46">
        <v>-0.58149779739999996</v>
      </c>
    </row>
    <row r="453" spans="1:12" x14ac:dyDescent="0.25">
      <c r="A453" s="48">
        <v>26500103200019</v>
      </c>
      <c r="B453" s="42" t="s">
        <v>2018</v>
      </c>
      <c r="C453" s="43" t="s">
        <v>2019</v>
      </c>
      <c r="D453" s="43" t="s">
        <v>2020</v>
      </c>
      <c r="E453" s="42">
        <v>801</v>
      </c>
      <c r="F453" s="42">
        <v>746</v>
      </c>
      <c r="G453" s="44">
        <v>0.93130000000000002</v>
      </c>
      <c r="H453" s="42" t="s">
        <v>38</v>
      </c>
      <c r="I453" s="42"/>
      <c r="J453" s="42"/>
      <c r="K453" s="45">
        <v>413</v>
      </c>
      <c r="L453" s="46">
        <v>-0.4463806971</v>
      </c>
    </row>
    <row r="454" spans="1:12" x14ac:dyDescent="0.25">
      <c r="A454" s="48">
        <v>26500105700016</v>
      </c>
      <c r="B454" s="42" t="s">
        <v>2018</v>
      </c>
      <c r="C454" s="43" t="s">
        <v>2019</v>
      </c>
      <c r="D454" s="43" t="s">
        <v>2019</v>
      </c>
      <c r="E454" s="42">
        <v>907</v>
      </c>
      <c r="F454" s="42">
        <v>854</v>
      </c>
      <c r="G454" s="44">
        <v>0.94159999999999999</v>
      </c>
      <c r="H454" s="42" t="s">
        <v>57</v>
      </c>
      <c r="I454" s="42"/>
      <c r="J454" s="42"/>
      <c r="K454" s="45">
        <v>633</v>
      </c>
      <c r="L454" s="46">
        <v>-0.25878220140000002</v>
      </c>
    </row>
    <row r="455" spans="1:12" x14ac:dyDescent="0.25">
      <c r="A455" s="48">
        <v>26500106500019</v>
      </c>
      <c r="B455" s="42" t="s">
        <v>2018</v>
      </c>
      <c r="C455" s="43" t="s">
        <v>2019</v>
      </c>
      <c r="D455" s="43" t="s">
        <v>2019</v>
      </c>
      <c r="E455" s="42">
        <v>1601</v>
      </c>
      <c r="F455" s="42">
        <v>1553</v>
      </c>
      <c r="G455" s="44">
        <v>0.97</v>
      </c>
      <c r="H455" s="42" t="s">
        <v>57</v>
      </c>
      <c r="I455" s="42"/>
      <c r="J455" s="42"/>
      <c r="K455" s="45">
        <v>1036</v>
      </c>
      <c r="L455" s="46">
        <v>-0.33290405670000001</v>
      </c>
    </row>
    <row r="456" spans="1:12" x14ac:dyDescent="0.25">
      <c r="A456" s="48">
        <v>26500107300013</v>
      </c>
      <c r="B456" s="42" t="s">
        <v>2018</v>
      </c>
      <c r="C456" s="43" t="s">
        <v>2019</v>
      </c>
      <c r="D456" s="43" t="s">
        <v>2019</v>
      </c>
      <c r="E456" s="42">
        <v>5254</v>
      </c>
      <c r="F456" s="42">
        <v>5254</v>
      </c>
      <c r="G456" s="44">
        <v>1</v>
      </c>
      <c r="H456" s="42" t="s">
        <v>50</v>
      </c>
      <c r="I456" s="42" t="s">
        <v>1977</v>
      </c>
      <c r="J456" s="42" t="s">
        <v>9</v>
      </c>
      <c r="K456" s="45">
        <v>3882</v>
      </c>
      <c r="L456" s="46">
        <v>-0.26113437379999999</v>
      </c>
    </row>
    <row r="457" spans="1:12" x14ac:dyDescent="0.25">
      <c r="A457" s="48">
        <v>26500109900018</v>
      </c>
      <c r="B457" s="42" t="s">
        <v>2018</v>
      </c>
      <c r="C457" s="43" t="s">
        <v>2019</v>
      </c>
      <c r="D457" s="43" t="s">
        <v>2020</v>
      </c>
      <c r="E457" s="42">
        <v>561</v>
      </c>
      <c r="F457" s="42">
        <v>2</v>
      </c>
      <c r="G457" s="44">
        <v>3.5999999999999999E-3</v>
      </c>
      <c r="H457" s="42" t="s">
        <v>38</v>
      </c>
      <c r="I457" s="42"/>
      <c r="J457" s="42"/>
      <c r="K457" s="45">
        <v>268</v>
      </c>
      <c r="L457" s="46">
        <v>133</v>
      </c>
    </row>
    <row r="458" spans="1:12" x14ac:dyDescent="0.25">
      <c r="A458" s="48">
        <v>26500110700019</v>
      </c>
      <c r="B458" s="42" t="s">
        <v>2018</v>
      </c>
      <c r="C458" s="43" t="s">
        <v>2019</v>
      </c>
      <c r="D458" s="43" t="s">
        <v>2019</v>
      </c>
      <c r="E458" s="42">
        <v>2063</v>
      </c>
      <c r="F458" s="42">
        <v>2062</v>
      </c>
      <c r="G458" s="44">
        <v>0.99950000000000006</v>
      </c>
      <c r="H458" s="42" t="s">
        <v>50</v>
      </c>
      <c r="I458" s="42" t="s">
        <v>1977</v>
      </c>
      <c r="J458" s="42"/>
      <c r="K458" s="45">
        <v>907</v>
      </c>
      <c r="L458" s="46">
        <v>-0.56013579049999995</v>
      </c>
    </row>
    <row r="459" spans="1:12" x14ac:dyDescent="0.25">
      <c r="A459" s="48">
        <v>26500133900018</v>
      </c>
      <c r="B459" s="42" t="s">
        <v>2018</v>
      </c>
      <c r="C459" s="43" t="s">
        <v>2019</v>
      </c>
      <c r="D459" s="43" t="s">
        <v>2020</v>
      </c>
      <c r="E459" s="42">
        <v>2256</v>
      </c>
      <c r="F459" s="42">
        <v>370</v>
      </c>
      <c r="G459" s="44">
        <v>0.16400000000000001</v>
      </c>
      <c r="H459" s="42" t="s">
        <v>50</v>
      </c>
      <c r="I459" s="42" t="s">
        <v>1977</v>
      </c>
      <c r="J459" s="42"/>
      <c r="K459" s="45">
        <v>1266</v>
      </c>
      <c r="L459" s="46">
        <v>2.4216216215999999</v>
      </c>
    </row>
    <row r="460" spans="1:12" x14ac:dyDescent="0.25">
      <c r="A460" s="48">
        <v>26500165100016</v>
      </c>
      <c r="B460" s="42" t="s">
        <v>2018</v>
      </c>
      <c r="C460" s="43" t="s">
        <v>2019</v>
      </c>
      <c r="D460" s="43" t="s">
        <v>2019</v>
      </c>
      <c r="E460" s="42">
        <v>5859</v>
      </c>
      <c r="F460" s="42">
        <v>5149</v>
      </c>
      <c r="G460" s="44">
        <v>0.87880000000000003</v>
      </c>
      <c r="H460" s="42" t="s">
        <v>2011</v>
      </c>
      <c r="I460" s="42" t="s">
        <v>1977</v>
      </c>
      <c r="J460" s="42" t="s">
        <v>9</v>
      </c>
      <c r="K460" s="45">
        <v>3189</v>
      </c>
      <c r="L460" s="46">
        <v>-0.38065643809999999</v>
      </c>
    </row>
    <row r="461" spans="1:12" x14ac:dyDescent="0.25">
      <c r="A461" s="48">
        <v>26510001600012</v>
      </c>
      <c r="B461" s="42" t="s">
        <v>2018</v>
      </c>
      <c r="C461" s="43" t="s">
        <v>2019</v>
      </c>
      <c r="D461" s="43" t="s">
        <v>2019</v>
      </c>
      <c r="E461" s="42">
        <v>4206</v>
      </c>
      <c r="F461" s="42">
        <v>4204</v>
      </c>
      <c r="G461" s="44">
        <v>0.99950000000000006</v>
      </c>
      <c r="H461" s="42" t="s">
        <v>50</v>
      </c>
      <c r="I461" s="42" t="s">
        <v>1977</v>
      </c>
      <c r="J461" s="42"/>
      <c r="K461" s="45">
        <v>2427</v>
      </c>
      <c r="L461" s="46">
        <v>-0.42269267360000001</v>
      </c>
    </row>
    <row r="462" spans="1:12" x14ac:dyDescent="0.25">
      <c r="A462" s="48">
        <v>26510002400016</v>
      </c>
      <c r="B462" s="42" t="s">
        <v>2018</v>
      </c>
      <c r="C462" s="43" t="s">
        <v>2019</v>
      </c>
      <c r="D462" s="43" t="s">
        <v>2019</v>
      </c>
      <c r="E462" s="42">
        <v>4630</v>
      </c>
      <c r="F462" s="42">
        <v>4630</v>
      </c>
      <c r="G462" s="44">
        <v>1</v>
      </c>
      <c r="H462" s="42" t="s">
        <v>50</v>
      </c>
      <c r="I462" s="42" t="s">
        <v>1977</v>
      </c>
      <c r="J462" s="42"/>
      <c r="K462" s="45">
        <v>2041</v>
      </c>
      <c r="L462" s="46">
        <v>-0.55917926569999998</v>
      </c>
    </row>
    <row r="463" spans="1:12" x14ac:dyDescent="0.25">
      <c r="A463" s="48">
        <v>26510003200019</v>
      </c>
      <c r="B463" s="42" t="s">
        <v>2018</v>
      </c>
      <c r="C463" s="43" t="s">
        <v>2019</v>
      </c>
      <c r="D463" s="43" t="s">
        <v>2020</v>
      </c>
      <c r="E463" s="42">
        <v>1221</v>
      </c>
      <c r="F463" s="42">
        <v>313</v>
      </c>
      <c r="G463" s="44">
        <v>0.25629999999999997</v>
      </c>
      <c r="H463" s="42" t="s">
        <v>50</v>
      </c>
      <c r="I463" s="42"/>
      <c r="J463" s="42"/>
      <c r="K463" s="45">
        <v>731</v>
      </c>
      <c r="L463" s="46">
        <v>1.3354632587999999</v>
      </c>
    </row>
    <row r="464" spans="1:12" x14ac:dyDescent="0.25">
      <c r="A464" s="48">
        <v>26510004000053</v>
      </c>
      <c r="B464" s="42" t="s">
        <v>2018</v>
      </c>
      <c r="C464" s="43" t="s">
        <v>2019</v>
      </c>
      <c r="D464" s="43" t="s">
        <v>2020</v>
      </c>
      <c r="E464" s="42">
        <v>1521</v>
      </c>
      <c r="F464" s="42">
        <v>792</v>
      </c>
      <c r="G464" s="44">
        <v>0.52070000000000005</v>
      </c>
      <c r="H464" s="42" t="s">
        <v>71</v>
      </c>
      <c r="I464" s="42"/>
      <c r="J464" s="42"/>
      <c r="K464" s="45">
        <v>577</v>
      </c>
      <c r="L464" s="46">
        <v>-0.27146464650000002</v>
      </c>
    </row>
    <row r="465" spans="1:12" x14ac:dyDescent="0.25">
      <c r="A465" s="48">
        <v>26510005700487</v>
      </c>
      <c r="B465" s="42" t="s">
        <v>2018</v>
      </c>
      <c r="C465" s="43" t="s">
        <v>2019</v>
      </c>
      <c r="D465" s="43" t="s">
        <v>2019</v>
      </c>
      <c r="E465" s="42">
        <v>20197</v>
      </c>
      <c r="F465" s="42">
        <v>11752</v>
      </c>
      <c r="G465" s="44">
        <v>0.58189999999999997</v>
      </c>
      <c r="H465" s="42" t="s">
        <v>50</v>
      </c>
      <c r="I465" s="42" t="s">
        <v>1977</v>
      </c>
      <c r="J465" s="42" t="s">
        <v>9</v>
      </c>
      <c r="K465" s="45">
        <v>12984</v>
      </c>
      <c r="L465" s="46">
        <v>0.1048332199</v>
      </c>
    </row>
    <row r="466" spans="1:12" x14ac:dyDescent="0.25">
      <c r="A466" s="48">
        <v>26510006500118</v>
      </c>
      <c r="B466" s="42" t="s">
        <v>2018</v>
      </c>
      <c r="C466" s="43" t="s">
        <v>2019</v>
      </c>
      <c r="D466" s="43" t="s">
        <v>2020</v>
      </c>
      <c r="E466" s="42">
        <v>1547</v>
      </c>
      <c r="F466" s="42">
        <v>462</v>
      </c>
      <c r="G466" s="44">
        <v>0.29859999999999998</v>
      </c>
      <c r="H466" s="42" t="s">
        <v>50</v>
      </c>
      <c r="I466" s="42"/>
      <c r="J466" s="42"/>
      <c r="K466" s="45">
        <v>591</v>
      </c>
      <c r="L466" s="46">
        <v>0.27922077919999999</v>
      </c>
    </row>
    <row r="467" spans="1:12" x14ac:dyDescent="0.25">
      <c r="A467" s="48">
        <v>26510009900018</v>
      </c>
      <c r="B467" s="42" t="s">
        <v>2018</v>
      </c>
      <c r="C467" s="43" t="s">
        <v>2019</v>
      </c>
      <c r="D467" s="43" t="s">
        <v>2019</v>
      </c>
      <c r="E467" s="42">
        <v>2270</v>
      </c>
      <c r="F467" s="42">
        <v>2270</v>
      </c>
      <c r="G467" s="44">
        <v>1</v>
      </c>
      <c r="H467" s="42" t="s">
        <v>50</v>
      </c>
      <c r="I467" s="42" t="s">
        <v>1977</v>
      </c>
      <c r="J467" s="42"/>
      <c r="K467" s="45">
        <v>1053</v>
      </c>
      <c r="L467" s="46">
        <v>-0.53612334800000006</v>
      </c>
    </row>
    <row r="468" spans="1:12" x14ac:dyDescent="0.25">
      <c r="A468" s="48">
        <v>26510915700015</v>
      </c>
      <c r="B468" s="42" t="s">
        <v>2018</v>
      </c>
      <c r="C468" s="43" t="s">
        <v>2019</v>
      </c>
      <c r="D468" s="43" t="s">
        <v>2019</v>
      </c>
      <c r="E468" s="42">
        <v>3205</v>
      </c>
      <c r="F468" s="42">
        <v>3205</v>
      </c>
      <c r="G468" s="44">
        <v>1</v>
      </c>
      <c r="H468" s="42" t="s">
        <v>50</v>
      </c>
      <c r="I468" s="42" t="s">
        <v>1977</v>
      </c>
      <c r="J468" s="42"/>
      <c r="K468" s="45">
        <v>1028</v>
      </c>
      <c r="L468" s="46">
        <v>-0.67925117000000002</v>
      </c>
    </row>
    <row r="469" spans="1:12" x14ac:dyDescent="0.25">
      <c r="A469" s="48">
        <v>26520002200019</v>
      </c>
      <c r="B469" s="42" t="s">
        <v>2018</v>
      </c>
      <c r="C469" s="43" t="s">
        <v>2019</v>
      </c>
      <c r="D469" s="43" t="s">
        <v>2020</v>
      </c>
      <c r="E469" s="42">
        <v>564</v>
      </c>
      <c r="F469" s="42">
        <v>0</v>
      </c>
      <c r="G469" s="44">
        <v>0</v>
      </c>
      <c r="H469" s="42" t="s">
        <v>38</v>
      </c>
      <c r="I469" s="42"/>
      <c r="J469" s="42"/>
      <c r="K469" s="45">
        <v>122</v>
      </c>
      <c r="L469" s="46">
        <v>121</v>
      </c>
    </row>
    <row r="470" spans="1:12" x14ac:dyDescent="0.25">
      <c r="A470" s="48">
        <v>26520004800014</v>
      </c>
      <c r="B470" s="42" t="s">
        <v>2018</v>
      </c>
      <c r="C470" s="43" t="s">
        <v>2019</v>
      </c>
      <c r="D470" s="43" t="s">
        <v>2020</v>
      </c>
      <c r="E470" s="42">
        <v>884</v>
      </c>
      <c r="F470" s="42">
        <v>0</v>
      </c>
      <c r="G470" s="44">
        <v>0</v>
      </c>
      <c r="H470" s="42" t="s">
        <v>38</v>
      </c>
      <c r="I470" s="42" t="s">
        <v>1977</v>
      </c>
      <c r="J470" s="42"/>
      <c r="K470" s="45">
        <v>1224</v>
      </c>
      <c r="L470" s="46">
        <v>1223</v>
      </c>
    </row>
    <row r="471" spans="1:12" x14ac:dyDescent="0.25">
      <c r="A471" s="48">
        <v>26520006300013</v>
      </c>
      <c r="B471" s="42" t="s">
        <v>2018</v>
      </c>
      <c r="C471" s="43" t="s">
        <v>2019</v>
      </c>
      <c r="D471" s="43" t="s">
        <v>2019</v>
      </c>
      <c r="E471" s="42">
        <v>741</v>
      </c>
      <c r="F471" s="42">
        <v>580</v>
      </c>
      <c r="G471" s="44">
        <v>0.78269999999999995</v>
      </c>
      <c r="H471" s="42" t="s">
        <v>71</v>
      </c>
      <c r="I471" s="42"/>
      <c r="J471" s="42"/>
      <c r="K471" s="45">
        <v>110</v>
      </c>
      <c r="L471" s="46">
        <v>-0.81034482760000004</v>
      </c>
    </row>
    <row r="472" spans="1:12" x14ac:dyDescent="0.25">
      <c r="A472" s="48">
        <v>26520008900018</v>
      </c>
      <c r="B472" s="42" t="s">
        <v>2018</v>
      </c>
      <c r="C472" s="43" t="s">
        <v>2019</v>
      </c>
      <c r="D472" s="43" t="s">
        <v>2020</v>
      </c>
      <c r="E472" s="42">
        <v>538</v>
      </c>
      <c r="F472" s="42">
        <v>0</v>
      </c>
      <c r="G472" s="44">
        <v>0</v>
      </c>
      <c r="H472" s="42" t="s">
        <v>38</v>
      </c>
      <c r="I472" s="42" t="s">
        <v>1977</v>
      </c>
      <c r="J472" s="42"/>
      <c r="K472" s="45">
        <v>367</v>
      </c>
      <c r="L472" s="46">
        <v>366</v>
      </c>
    </row>
    <row r="473" spans="1:12" x14ac:dyDescent="0.25">
      <c r="A473" s="48">
        <v>26520010500012</v>
      </c>
      <c r="B473" s="42" t="s">
        <v>2018</v>
      </c>
      <c r="C473" s="43" t="s">
        <v>2019</v>
      </c>
      <c r="D473" s="43" t="s">
        <v>2019</v>
      </c>
      <c r="E473" s="42">
        <v>982</v>
      </c>
      <c r="F473" s="42">
        <v>970</v>
      </c>
      <c r="G473" s="44">
        <v>0.98780000000000001</v>
      </c>
      <c r="H473" s="42" t="s">
        <v>71</v>
      </c>
      <c r="I473" s="42"/>
      <c r="J473" s="42"/>
      <c r="K473" s="45">
        <v>375</v>
      </c>
      <c r="L473" s="46">
        <v>-0.61340206190000002</v>
      </c>
    </row>
    <row r="474" spans="1:12" x14ac:dyDescent="0.25">
      <c r="A474" s="48">
        <v>26520015400010</v>
      </c>
      <c r="B474" s="42" t="s">
        <v>2018</v>
      </c>
      <c r="C474" s="43" t="s">
        <v>2019</v>
      </c>
      <c r="D474" s="43" t="s">
        <v>2019</v>
      </c>
      <c r="E474" s="42">
        <v>1655</v>
      </c>
      <c r="F474" s="42">
        <v>1530</v>
      </c>
      <c r="G474" s="44">
        <v>0.92449999999999999</v>
      </c>
      <c r="H474" s="42" t="s">
        <v>71</v>
      </c>
      <c r="I474" s="42"/>
      <c r="J474" s="42"/>
      <c r="K474" s="45">
        <v>740</v>
      </c>
      <c r="L474" s="46">
        <v>-0.51633986929999998</v>
      </c>
    </row>
    <row r="475" spans="1:12" x14ac:dyDescent="0.25">
      <c r="A475" s="48">
        <v>26520512000016</v>
      </c>
      <c r="B475" s="42" t="s">
        <v>2018</v>
      </c>
      <c r="C475" s="43" t="s">
        <v>2019</v>
      </c>
      <c r="D475" s="43" t="s">
        <v>2020</v>
      </c>
      <c r="E475" s="42">
        <v>2043</v>
      </c>
      <c r="F475" s="42">
        <v>0</v>
      </c>
      <c r="G475" s="44">
        <v>0</v>
      </c>
      <c r="H475" s="42" t="s">
        <v>38</v>
      </c>
      <c r="I475" s="42" t="s">
        <v>1977</v>
      </c>
      <c r="J475" s="42"/>
      <c r="K475" s="45">
        <v>530</v>
      </c>
      <c r="L475" s="46">
        <v>529</v>
      </c>
    </row>
    <row r="476" spans="1:12" x14ac:dyDescent="0.25">
      <c r="A476" s="48">
        <v>26520513800117</v>
      </c>
      <c r="B476" s="42" t="s">
        <v>2018</v>
      </c>
      <c r="C476" s="43" t="s">
        <v>2019</v>
      </c>
      <c r="D476" s="43" t="s">
        <v>2020</v>
      </c>
      <c r="E476" s="42">
        <v>3350</v>
      </c>
      <c r="F476" s="42">
        <v>0</v>
      </c>
      <c r="G476" s="44">
        <v>0</v>
      </c>
      <c r="H476" s="42" t="s">
        <v>38</v>
      </c>
      <c r="I476" s="42" t="s">
        <v>1977</v>
      </c>
      <c r="J476" s="42"/>
      <c r="K476" s="45">
        <v>1986</v>
      </c>
      <c r="L476" s="46">
        <v>1985</v>
      </c>
    </row>
    <row r="477" spans="1:12" x14ac:dyDescent="0.25">
      <c r="A477" s="48">
        <v>26530008700011</v>
      </c>
      <c r="B477" s="42" t="s">
        <v>2018</v>
      </c>
      <c r="C477" s="43" t="s">
        <v>2019</v>
      </c>
      <c r="D477" s="43" t="s">
        <v>2020</v>
      </c>
      <c r="E477" s="42">
        <v>3988</v>
      </c>
      <c r="F477" s="42">
        <v>3055</v>
      </c>
      <c r="G477" s="44">
        <v>0.76600000000000001</v>
      </c>
      <c r="H477" s="42" t="s">
        <v>2011</v>
      </c>
      <c r="I477" s="42" t="s">
        <v>1977</v>
      </c>
      <c r="J477" s="42"/>
      <c r="K477" s="45">
        <v>1983</v>
      </c>
      <c r="L477" s="46">
        <v>-0.35090016369999999</v>
      </c>
    </row>
    <row r="478" spans="1:12" x14ac:dyDescent="0.25">
      <c r="A478" s="48">
        <v>26530014500017</v>
      </c>
      <c r="B478" s="42" t="s">
        <v>2018</v>
      </c>
      <c r="C478" s="43" t="s">
        <v>2019</v>
      </c>
      <c r="D478" s="43" t="s">
        <v>2019</v>
      </c>
      <c r="E478" s="42">
        <v>1398</v>
      </c>
      <c r="F478" s="42">
        <v>1398</v>
      </c>
      <c r="G478" s="44">
        <v>1</v>
      </c>
      <c r="H478" s="42" t="s">
        <v>65</v>
      </c>
      <c r="I478" s="42"/>
      <c r="J478" s="42"/>
      <c r="K478" s="45">
        <v>830</v>
      </c>
      <c r="L478" s="46">
        <v>-0.40629470670000001</v>
      </c>
    </row>
    <row r="479" spans="1:12" x14ac:dyDescent="0.25">
      <c r="A479" s="48">
        <v>26530015200013</v>
      </c>
      <c r="B479" s="42" t="s">
        <v>2018</v>
      </c>
      <c r="C479" s="43" t="s">
        <v>2019</v>
      </c>
      <c r="D479" s="43" t="s">
        <v>2019</v>
      </c>
      <c r="E479" s="42">
        <v>1215</v>
      </c>
      <c r="F479" s="42">
        <v>1191</v>
      </c>
      <c r="G479" s="44">
        <v>0.98019999999999996</v>
      </c>
      <c r="H479" s="42" t="s">
        <v>57</v>
      </c>
      <c r="I479" s="42"/>
      <c r="J479" s="42"/>
      <c r="K479" s="45">
        <v>682</v>
      </c>
      <c r="L479" s="46">
        <v>-0.42737195630000002</v>
      </c>
    </row>
    <row r="480" spans="1:12" x14ac:dyDescent="0.25">
      <c r="A480" s="48">
        <v>26530023600014</v>
      </c>
      <c r="B480" s="42" t="s">
        <v>2018</v>
      </c>
      <c r="C480" s="43" t="s">
        <v>2019</v>
      </c>
      <c r="D480" s="43" t="s">
        <v>2019</v>
      </c>
      <c r="E480" s="42">
        <v>7219</v>
      </c>
      <c r="F480" s="42">
        <v>7219</v>
      </c>
      <c r="G480" s="44">
        <v>1</v>
      </c>
      <c r="H480" s="42" t="s">
        <v>50</v>
      </c>
      <c r="I480" s="42" t="s">
        <v>1977</v>
      </c>
      <c r="J480" s="42" t="s">
        <v>9</v>
      </c>
      <c r="K480" s="45">
        <v>3899</v>
      </c>
      <c r="L480" s="46">
        <v>-0.45989749270000002</v>
      </c>
    </row>
    <row r="481" spans="1:12" x14ac:dyDescent="0.25">
      <c r="A481" s="48">
        <v>26530027700125</v>
      </c>
      <c r="B481" s="42" t="s">
        <v>2018</v>
      </c>
      <c r="C481" s="43" t="s">
        <v>2019</v>
      </c>
      <c r="D481" s="43" t="s">
        <v>2020</v>
      </c>
      <c r="E481" s="42">
        <v>5118</v>
      </c>
      <c r="F481" s="42">
        <v>4438</v>
      </c>
      <c r="G481" s="44">
        <v>0.86709999999999998</v>
      </c>
      <c r="H481" s="42" t="s">
        <v>2011</v>
      </c>
      <c r="I481" s="42" t="s">
        <v>1977</v>
      </c>
      <c r="J481" s="42"/>
      <c r="K481" s="45">
        <v>2438</v>
      </c>
      <c r="L481" s="46">
        <v>-0.45065344750000003</v>
      </c>
    </row>
    <row r="482" spans="1:12" x14ac:dyDescent="0.25">
      <c r="A482" s="48">
        <v>26530036800015</v>
      </c>
      <c r="B482" s="42" t="s">
        <v>2018</v>
      </c>
      <c r="C482" s="43" t="s">
        <v>2019</v>
      </c>
      <c r="D482" s="43" t="s">
        <v>2019</v>
      </c>
      <c r="E482" s="42">
        <v>940</v>
      </c>
      <c r="F482" s="42">
        <v>921</v>
      </c>
      <c r="G482" s="44">
        <v>0.9798</v>
      </c>
      <c r="H482" s="42" t="s">
        <v>71</v>
      </c>
      <c r="I482" s="42"/>
      <c r="J482" s="42"/>
      <c r="K482" s="45">
        <v>481</v>
      </c>
      <c r="L482" s="46">
        <v>-0.47774158519999999</v>
      </c>
    </row>
    <row r="483" spans="1:12" x14ac:dyDescent="0.25">
      <c r="A483" s="48">
        <v>26530333900013</v>
      </c>
      <c r="B483" s="42" t="s">
        <v>2018</v>
      </c>
      <c r="C483" s="43" t="s">
        <v>2019</v>
      </c>
      <c r="D483" s="43" t="s">
        <v>2019</v>
      </c>
      <c r="E483" s="42">
        <v>1901</v>
      </c>
      <c r="F483" s="42">
        <v>1897</v>
      </c>
      <c r="G483" s="44">
        <v>0.99790000000000001</v>
      </c>
      <c r="H483" s="42" t="s">
        <v>57</v>
      </c>
      <c r="I483" s="42"/>
      <c r="J483" s="42"/>
      <c r="K483" s="45">
        <v>758</v>
      </c>
      <c r="L483" s="46">
        <v>-0.60042171850000003</v>
      </c>
    </row>
    <row r="484" spans="1:12" x14ac:dyDescent="0.25">
      <c r="A484" s="48">
        <v>26540006900018</v>
      </c>
      <c r="B484" s="42" t="s">
        <v>2018</v>
      </c>
      <c r="C484" s="43" t="s">
        <v>2019</v>
      </c>
      <c r="D484" s="43" t="s">
        <v>2019</v>
      </c>
      <c r="E484" s="42">
        <v>1490</v>
      </c>
      <c r="F484" s="42">
        <v>1209</v>
      </c>
      <c r="G484" s="44">
        <v>0.81140000000000001</v>
      </c>
      <c r="H484" s="42" t="s">
        <v>71</v>
      </c>
      <c r="I484" s="42" t="s">
        <v>1977</v>
      </c>
      <c r="J484" s="42"/>
      <c r="K484" s="45">
        <v>750</v>
      </c>
      <c r="L484" s="46">
        <v>-0.37965260550000002</v>
      </c>
    </row>
    <row r="485" spans="1:12" x14ac:dyDescent="0.25">
      <c r="A485" s="48">
        <v>26540011900011</v>
      </c>
      <c r="B485" s="42" t="s">
        <v>2018</v>
      </c>
      <c r="C485" s="43" t="s">
        <v>2019</v>
      </c>
      <c r="D485" s="43" t="s">
        <v>2020</v>
      </c>
      <c r="E485" s="42">
        <v>5036</v>
      </c>
      <c r="F485" s="42">
        <v>1875</v>
      </c>
      <c r="G485" s="44">
        <v>0.37230000000000002</v>
      </c>
      <c r="H485" s="42" t="s">
        <v>2011</v>
      </c>
      <c r="I485" s="42" t="s">
        <v>1977</v>
      </c>
      <c r="J485" s="42"/>
      <c r="K485" s="45">
        <v>2280</v>
      </c>
      <c r="L485" s="46">
        <v>0.216</v>
      </c>
    </row>
    <row r="486" spans="1:12" x14ac:dyDescent="0.25">
      <c r="A486" s="48">
        <v>26540014300011</v>
      </c>
      <c r="B486" s="42" t="s">
        <v>2018</v>
      </c>
      <c r="C486" s="43" t="s">
        <v>2019</v>
      </c>
      <c r="D486" s="43" t="s">
        <v>2019</v>
      </c>
      <c r="E486" s="42">
        <v>1271</v>
      </c>
      <c r="F486" s="42">
        <v>1227</v>
      </c>
      <c r="G486" s="44">
        <v>0.96540000000000004</v>
      </c>
      <c r="H486" s="42" t="s">
        <v>38</v>
      </c>
      <c r="I486" s="42"/>
      <c r="J486" s="42"/>
      <c r="K486" s="45">
        <v>746</v>
      </c>
      <c r="L486" s="46">
        <v>-0.39201303990000003</v>
      </c>
    </row>
    <row r="487" spans="1:12" x14ac:dyDescent="0.25">
      <c r="A487" s="48">
        <v>26540016800018</v>
      </c>
      <c r="B487" s="42" t="s">
        <v>2018</v>
      </c>
      <c r="C487" s="43" t="s">
        <v>2019</v>
      </c>
      <c r="D487" s="43" t="s">
        <v>2019</v>
      </c>
      <c r="E487" s="42">
        <v>1363</v>
      </c>
      <c r="F487" s="42">
        <v>1294</v>
      </c>
      <c r="G487" s="44">
        <v>0.94940000000000002</v>
      </c>
      <c r="H487" s="42" t="s">
        <v>57</v>
      </c>
      <c r="I487" s="42" t="s">
        <v>1977</v>
      </c>
      <c r="J487" s="42"/>
      <c r="K487" s="45">
        <v>1030</v>
      </c>
      <c r="L487" s="46">
        <v>-0.2040185471</v>
      </c>
    </row>
    <row r="488" spans="1:12" x14ac:dyDescent="0.25">
      <c r="A488" s="48">
        <v>26540018400015</v>
      </c>
      <c r="B488" s="42" t="s">
        <v>2018</v>
      </c>
      <c r="C488" s="43" t="s">
        <v>2019</v>
      </c>
      <c r="D488" s="43" t="s">
        <v>2019</v>
      </c>
      <c r="E488" s="42">
        <v>3237</v>
      </c>
      <c r="F488" s="42">
        <v>2811</v>
      </c>
      <c r="G488" s="44">
        <v>0.86839999999999995</v>
      </c>
      <c r="H488" s="42" t="s">
        <v>2011</v>
      </c>
      <c r="I488" s="42" t="s">
        <v>1977</v>
      </c>
      <c r="J488" s="42"/>
      <c r="K488" s="45">
        <v>1503</v>
      </c>
      <c r="L488" s="46">
        <v>-0.4653148346</v>
      </c>
    </row>
    <row r="489" spans="1:12" x14ac:dyDescent="0.25">
      <c r="A489" s="48">
        <v>26540020000019</v>
      </c>
      <c r="B489" s="42" t="s">
        <v>2018</v>
      </c>
      <c r="C489" s="43" t="s">
        <v>2019</v>
      </c>
      <c r="D489" s="43" t="s">
        <v>2020</v>
      </c>
      <c r="E489" s="42">
        <v>4101</v>
      </c>
      <c r="F489" s="42">
        <v>0</v>
      </c>
      <c r="G489" s="44">
        <v>0</v>
      </c>
      <c r="H489" s="42" t="s">
        <v>2011</v>
      </c>
      <c r="I489" s="42" t="s">
        <v>1977</v>
      </c>
      <c r="J489" s="42"/>
      <c r="K489" s="45">
        <v>2149</v>
      </c>
      <c r="L489" s="46">
        <v>2148</v>
      </c>
    </row>
    <row r="490" spans="1:12" x14ac:dyDescent="0.25">
      <c r="A490" s="48">
        <v>26540031700011</v>
      </c>
      <c r="B490" s="42" t="s">
        <v>2018</v>
      </c>
      <c r="C490" s="43" t="s">
        <v>2019</v>
      </c>
      <c r="D490" s="43" t="s">
        <v>2019</v>
      </c>
      <c r="E490" s="42">
        <v>5063</v>
      </c>
      <c r="F490" s="42">
        <v>4657</v>
      </c>
      <c r="G490" s="44">
        <v>0.91979999999999995</v>
      </c>
      <c r="H490" s="42" t="s">
        <v>57</v>
      </c>
      <c r="I490" s="42" t="s">
        <v>1977</v>
      </c>
      <c r="J490" s="42"/>
      <c r="K490" s="45">
        <v>2472</v>
      </c>
      <c r="L490" s="46">
        <v>-0.46918617140000002</v>
      </c>
    </row>
    <row r="491" spans="1:12" x14ac:dyDescent="0.25">
      <c r="A491" s="48">
        <v>26540648800022</v>
      </c>
      <c r="B491" s="42" t="s">
        <v>2018</v>
      </c>
      <c r="C491" s="43" t="s">
        <v>2019</v>
      </c>
      <c r="D491" s="43" t="s">
        <v>2019</v>
      </c>
      <c r="E491" s="42">
        <v>1209</v>
      </c>
      <c r="F491" s="42">
        <v>1191</v>
      </c>
      <c r="G491" s="44">
        <v>0.98509999999999998</v>
      </c>
      <c r="H491" s="42" t="s">
        <v>57</v>
      </c>
      <c r="I491" s="42"/>
      <c r="J491" s="42"/>
      <c r="K491" s="45">
        <v>752</v>
      </c>
      <c r="L491" s="46">
        <v>-0.36859781699999999</v>
      </c>
    </row>
    <row r="492" spans="1:12" x14ac:dyDescent="0.25">
      <c r="A492" s="48">
        <v>26550002500019</v>
      </c>
      <c r="B492" s="42" t="s">
        <v>2018</v>
      </c>
      <c r="C492" s="43" t="s">
        <v>2019</v>
      </c>
      <c r="D492" s="43" t="s">
        <v>2019</v>
      </c>
      <c r="E492" s="42">
        <v>1399</v>
      </c>
      <c r="F492" s="42">
        <v>1384</v>
      </c>
      <c r="G492" s="44">
        <v>0.98929999999999996</v>
      </c>
      <c r="H492" s="42" t="s">
        <v>57</v>
      </c>
      <c r="I492" s="42" t="s">
        <v>1977</v>
      </c>
      <c r="J492" s="42"/>
      <c r="K492" s="45">
        <v>117</v>
      </c>
      <c r="L492" s="46">
        <v>-0.91546242769999997</v>
      </c>
    </row>
    <row r="493" spans="1:12" x14ac:dyDescent="0.25">
      <c r="A493" s="48">
        <v>26550003300013</v>
      </c>
      <c r="B493" s="42" t="s">
        <v>2018</v>
      </c>
      <c r="C493" s="43" t="s">
        <v>2019</v>
      </c>
      <c r="D493" s="43" t="s">
        <v>2019</v>
      </c>
      <c r="E493" s="42">
        <v>1655</v>
      </c>
      <c r="F493" s="42">
        <v>1398</v>
      </c>
      <c r="G493" s="44">
        <v>0.84470000000000001</v>
      </c>
      <c r="H493" s="42" t="s">
        <v>71</v>
      </c>
      <c r="I493" s="42"/>
      <c r="J493" s="42"/>
      <c r="K493" s="45">
        <v>867</v>
      </c>
      <c r="L493" s="46">
        <v>-0.37982832620000001</v>
      </c>
    </row>
    <row r="494" spans="1:12" x14ac:dyDescent="0.25">
      <c r="A494" s="48">
        <v>26550004100016</v>
      </c>
      <c r="B494" s="42" t="s">
        <v>2018</v>
      </c>
      <c r="C494" s="43" t="s">
        <v>2019</v>
      </c>
      <c r="D494" s="43" t="s">
        <v>2019</v>
      </c>
      <c r="E494" s="42">
        <v>335</v>
      </c>
      <c r="F494" s="42">
        <v>313</v>
      </c>
      <c r="G494" s="44">
        <v>0.93430000000000002</v>
      </c>
      <c r="H494" s="42" t="s">
        <v>57</v>
      </c>
      <c r="I494" s="42" t="s">
        <v>1977</v>
      </c>
      <c r="J494" s="42"/>
      <c r="K494" s="45">
        <v>51</v>
      </c>
      <c r="L494" s="46">
        <v>-0.83706070290000001</v>
      </c>
    </row>
    <row r="495" spans="1:12" x14ac:dyDescent="0.25">
      <c r="A495" s="48">
        <v>26560002300013</v>
      </c>
      <c r="B495" s="42" t="s">
        <v>2018</v>
      </c>
      <c r="C495" s="43" t="s">
        <v>2019</v>
      </c>
      <c r="D495" s="43" t="s">
        <v>2020</v>
      </c>
      <c r="E495" s="42">
        <v>3654</v>
      </c>
      <c r="F495" s="42">
        <v>575</v>
      </c>
      <c r="G495" s="44">
        <v>0.15740000000000001</v>
      </c>
      <c r="H495" s="42" t="s">
        <v>50</v>
      </c>
      <c r="I495" s="42" t="s">
        <v>1977</v>
      </c>
      <c r="J495" s="42"/>
      <c r="K495" s="45">
        <v>1776</v>
      </c>
      <c r="L495" s="46">
        <v>2.0886956522000002</v>
      </c>
    </row>
    <row r="496" spans="1:12" x14ac:dyDescent="0.25">
      <c r="A496" s="48">
        <v>26560004900018</v>
      </c>
      <c r="B496" s="42" t="s">
        <v>2018</v>
      </c>
      <c r="C496" s="43" t="s">
        <v>2019</v>
      </c>
      <c r="D496" s="43" t="s">
        <v>2019</v>
      </c>
      <c r="E496" s="42">
        <v>295</v>
      </c>
      <c r="F496" s="42">
        <v>295</v>
      </c>
      <c r="G496" s="44">
        <v>1</v>
      </c>
      <c r="H496" s="42" t="s">
        <v>50</v>
      </c>
      <c r="I496" s="42"/>
      <c r="J496" s="42"/>
      <c r="K496" s="45">
        <v>286</v>
      </c>
      <c r="L496" s="46">
        <v>-3.0508474599999998E-2</v>
      </c>
    </row>
    <row r="497" spans="1:12" x14ac:dyDescent="0.25">
      <c r="A497" s="48">
        <v>26560005600013</v>
      </c>
      <c r="B497" s="42" t="s">
        <v>2018</v>
      </c>
      <c r="C497" s="43" t="s">
        <v>2019</v>
      </c>
      <c r="D497" s="43" t="s">
        <v>2020</v>
      </c>
      <c r="E497" s="42">
        <v>2644</v>
      </c>
      <c r="F497" s="42">
        <v>402</v>
      </c>
      <c r="G497" s="44">
        <v>0.152</v>
      </c>
      <c r="H497" s="42" t="s">
        <v>50</v>
      </c>
      <c r="I497" s="42" t="s">
        <v>1977</v>
      </c>
      <c r="J497" s="42"/>
      <c r="K497" s="45">
        <v>887</v>
      </c>
      <c r="L497" s="46">
        <v>1.2064676617000001</v>
      </c>
    </row>
    <row r="498" spans="1:12" x14ac:dyDescent="0.25">
      <c r="A498" s="48">
        <v>26560017100010</v>
      </c>
      <c r="B498" s="42" t="s">
        <v>2018</v>
      </c>
      <c r="C498" s="43" t="s">
        <v>2019</v>
      </c>
      <c r="D498" s="43" t="s">
        <v>2020</v>
      </c>
      <c r="E498" s="42">
        <v>701</v>
      </c>
      <c r="F498" s="42">
        <v>0</v>
      </c>
      <c r="G498" s="44">
        <v>0</v>
      </c>
      <c r="H498" s="42" t="s">
        <v>38</v>
      </c>
      <c r="I498" s="42"/>
      <c r="J498" s="42"/>
      <c r="K498" s="45">
        <v>391</v>
      </c>
      <c r="L498" s="46">
        <v>390</v>
      </c>
    </row>
    <row r="499" spans="1:12" x14ac:dyDescent="0.25">
      <c r="A499" s="48">
        <v>26560018900012</v>
      </c>
      <c r="B499" s="42" t="s">
        <v>2018</v>
      </c>
      <c r="C499" s="43" t="s">
        <v>2019</v>
      </c>
      <c r="D499" s="43" t="s">
        <v>2019</v>
      </c>
      <c r="E499" s="42">
        <v>2</v>
      </c>
      <c r="F499" s="42">
        <v>2</v>
      </c>
      <c r="G499" s="44">
        <v>1</v>
      </c>
      <c r="H499" s="42" t="s">
        <v>50</v>
      </c>
      <c r="I499" s="42"/>
      <c r="J499" s="42"/>
      <c r="K499" s="45">
        <v>218</v>
      </c>
      <c r="L499" s="46">
        <v>108</v>
      </c>
    </row>
    <row r="500" spans="1:12" x14ac:dyDescent="0.25">
      <c r="A500" s="48">
        <v>26560026200017</v>
      </c>
      <c r="B500" s="42" t="s">
        <v>2018</v>
      </c>
      <c r="C500" s="43" t="s">
        <v>2019</v>
      </c>
      <c r="D500" s="43" t="s">
        <v>2019</v>
      </c>
      <c r="E500" s="42">
        <v>940</v>
      </c>
      <c r="F500" s="42">
        <v>887</v>
      </c>
      <c r="G500" s="44">
        <v>0.94359999999999999</v>
      </c>
      <c r="H500" s="42" t="s">
        <v>38</v>
      </c>
      <c r="I500" s="42" t="s">
        <v>1977</v>
      </c>
      <c r="J500" s="42"/>
      <c r="K500" s="45">
        <v>411</v>
      </c>
      <c r="L500" s="46">
        <v>-0.53664036079999999</v>
      </c>
    </row>
    <row r="501" spans="1:12" x14ac:dyDescent="0.25">
      <c r="A501" s="48">
        <v>26560034600018</v>
      </c>
      <c r="B501" s="42" t="s">
        <v>2018</v>
      </c>
      <c r="C501" s="43" t="s">
        <v>2019</v>
      </c>
      <c r="D501" s="43" t="s">
        <v>2020</v>
      </c>
      <c r="E501" s="42">
        <v>808</v>
      </c>
      <c r="F501" s="42">
        <v>317</v>
      </c>
      <c r="G501" s="44">
        <v>0.39229999999999998</v>
      </c>
      <c r="H501" s="42" t="s">
        <v>50</v>
      </c>
      <c r="I501" s="42"/>
      <c r="J501" s="42"/>
      <c r="K501" s="45">
        <v>267</v>
      </c>
      <c r="L501" s="46">
        <v>-0.15772870659999999</v>
      </c>
    </row>
    <row r="502" spans="1:12" x14ac:dyDescent="0.25">
      <c r="A502" s="48">
        <v>26560043700064</v>
      </c>
      <c r="B502" s="42" t="s">
        <v>2018</v>
      </c>
      <c r="C502" s="43" t="s">
        <v>2019</v>
      </c>
      <c r="D502" s="43" t="s">
        <v>2020</v>
      </c>
      <c r="E502" s="42">
        <v>395</v>
      </c>
      <c r="F502" s="42">
        <v>367</v>
      </c>
      <c r="G502" s="44">
        <v>0.92910000000000004</v>
      </c>
      <c r="H502" s="42" t="s">
        <v>38</v>
      </c>
      <c r="I502" s="42"/>
      <c r="J502" s="42"/>
      <c r="K502" s="45">
        <v>322</v>
      </c>
      <c r="L502" s="46">
        <v>-0.12261580380000001</v>
      </c>
    </row>
    <row r="503" spans="1:12" x14ac:dyDescent="0.25">
      <c r="A503" s="48">
        <v>26561334900140</v>
      </c>
      <c r="B503" s="42" t="s">
        <v>2018</v>
      </c>
      <c r="C503" s="43" t="s">
        <v>2019</v>
      </c>
      <c r="D503" s="43" t="s">
        <v>2020</v>
      </c>
      <c r="E503" s="42">
        <v>9876</v>
      </c>
      <c r="F503" s="42">
        <v>6</v>
      </c>
      <c r="G503" s="44">
        <v>5.9999999999999995E-4</v>
      </c>
      <c r="H503" s="42" t="s">
        <v>38</v>
      </c>
      <c r="I503" s="42" t="s">
        <v>1977</v>
      </c>
      <c r="J503" s="42" t="s">
        <v>9</v>
      </c>
      <c r="K503" s="45">
        <v>6126</v>
      </c>
      <c r="L503" s="46">
        <v>1020</v>
      </c>
    </row>
    <row r="504" spans="1:12" x14ac:dyDescent="0.25">
      <c r="A504" s="48">
        <v>26561337200019</v>
      </c>
      <c r="B504" s="42" t="s">
        <v>2018</v>
      </c>
      <c r="C504" s="43" t="s">
        <v>2019</v>
      </c>
      <c r="D504" s="43" t="s">
        <v>2019</v>
      </c>
      <c r="E504" s="42">
        <v>9455</v>
      </c>
      <c r="F504" s="42">
        <v>9455</v>
      </c>
      <c r="G504" s="44">
        <v>1</v>
      </c>
      <c r="H504" s="42" t="s">
        <v>50</v>
      </c>
      <c r="I504" s="42" t="s">
        <v>1977</v>
      </c>
      <c r="J504" s="42" t="s">
        <v>9</v>
      </c>
      <c r="K504" s="45">
        <v>4927</v>
      </c>
      <c r="L504" s="46">
        <v>-0.47890005289999998</v>
      </c>
    </row>
    <row r="505" spans="1:12" x14ac:dyDescent="0.25">
      <c r="A505" s="48">
        <v>26561343000130</v>
      </c>
      <c r="B505" s="42" t="s">
        <v>2018</v>
      </c>
      <c r="C505" s="43" t="s">
        <v>2019</v>
      </c>
      <c r="D505" s="43" t="s">
        <v>2019</v>
      </c>
      <c r="E505" s="42">
        <v>5802</v>
      </c>
      <c r="F505" s="42">
        <v>1653</v>
      </c>
      <c r="G505" s="44">
        <v>0.28489999999999999</v>
      </c>
      <c r="H505" s="42" t="s">
        <v>50</v>
      </c>
      <c r="I505" s="42" t="s">
        <v>1977</v>
      </c>
      <c r="J505" s="42" t="s">
        <v>9</v>
      </c>
      <c r="K505" s="45">
        <v>2955</v>
      </c>
      <c r="L505" s="46">
        <v>0.78765880219999995</v>
      </c>
    </row>
    <row r="506" spans="1:12" x14ac:dyDescent="0.25">
      <c r="A506" s="48">
        <v>26570002100016</v>
      </c>
      <c r="B506" s="42" t="s">
        <v>2018</v>
      </c>
      <c r="C506" s="43" t="s">
        <v>2019</v>
      </c>
      <c r="D506" s="43" t="s">
        <v>2019</v>
      </c>
      <c r="E506" s="42">
        <v>2333</v>
      </c>
      <c r="F506" s="42">
        <v>2328</v>
      </c>
      <c r="G506" s="44">
        <v>0.99790000000000001</v>
      </c>
      <c r="H506" s="42" t="s">
        <v>57</v>
      </c>
      <c r="I506" s="42" t="s">
        <v>1977</v>
      </c>
      <c r="J506" s="42"/>
      <c r="K506" s="45">
        <v>841</v>
      </c>
      <c r="L506" s="46">
        <v>-0.63874570450000001</v>
      </c>
    </row>
    <row r="507" spans="1:12" x14ac:dyDescent="0.25">
      <c r="A507" s="48">
        <v>26570005400074</v>
      </c>
      <c r="B507" s="42" t="s">
        <v>2018</v>
      </c>
      <c r="C507" s="43" t="s">
        <v>2019</v>
      </c>
      <c r="D507" s="43" t="s">
        <v>2020</v>
      </c>
      <c r="E507" s="42">
        <v>5305</v>
      </c>
      <c r="F507" s="42">
        <v>5250</v>
      </c>
      <c r="G507" s="44">
        <v>0.98960000000000004</v>
      </c>
      <c r="H507" s="42" t="s">
        <v>57</v>
      </c>
      <c r="I507" s="42" t="s">
        <v>1977</v>
      </c>
      <c r="J507" s="42" t="s">
        <v>9</v>
      </c>
      <c r="K507" s="45">
        <v>2796</v>
      </c>
      <c r="L507" s="46">
        <v>-0.46742857139999999</v>
      </c>
    </row>
    <row r="508" spans="1:12" x14ac:dyDescent="0.25">
      <c r="A508" s="48">
        <v>26570008800015</v>
      </c>
      <c r="B508" s="42" t="s">
        <v>2018</v>
      </c>
      <c r="C508" s="43" t="s">
        <v>2019</v>
      </c>
      <c r="D508" s="43" t="s">
        <v>2019</v>
      </c>
      <c r="E508" s="42">
        <v>1055</v>
      </c>
      <c r="F508" s="42">
        <v>989</v>
      </c>
      <c r="G508" s="44">
        <v>0.93740000000000001</v>
      </c>
      <c r="H508" s="42" t="s">
        <v>65</v>
      </c>
      <c r="I508" s="42"/>
      <c r="J508" s="42"/>
      <c r="K508" s="45">
        <v>513</v>
      </c>
      <c r="L508" s="46">
        <v>-0.48129423659999998</v>
      </c>
    </row>
    <row r="509" spans="1:12" x14ac:dyDescent="0.25">
      <c r="A509" s="48">
        <v>26570009600018</v>
      </c>
      <c r="B509" s="42" t="s">
        <v>2018</v>
      </c>
      <c r="C509" s="43" t="s">
        <v>2019</v>
      </c>
      <c r="D509" s="43" t="s">
        <v>2020</v>
      </c>
      <c r="E509" s="42">
        <v>2286</v>
      </c>
      <c r="F509" s="42">
        <v>3</v>
      </c>
      <c r="G509" s="44">
        <v>1.2999999999999999E-3</v>
      </c>
      <c r="H509" s="42" t="s">
        <v>2011</v>
      </c>
      <c r="I509" s="42" t="s">
        <v>1977</v>
      </c>
      <c r="J509" s="42"/>
      <c r="K509" s="45">
        <v>766</v>
      </c>
      <c r="L509" s="46">
        <v>254.3333333333</v>
      </c>
    </row>
    <row r="510" spans="1:12" x14ac:dyDescent="0.25">
      <c r="A510" s="48">
        <v>26570015300017</v>
      </c>
      <c r="B510" s="42" t="s">
        <v>2018</v>
      </c>
      <c r="C510" s="43" t="s">
        <v>2019</v>
      </c>
      <c r="D510" s="43" t="s">
        <v>2019</v>
      </c>
      <c r="E510" s="42">
        <v>1002</v>
      </c>
      <c r="F510" s="42">
        <v>1002</v>
      </c>
      <c r="G510" s="44">
        <v>1</v>
      </c>
      <c r="H510" s="42" t="s">
        <v>65</v>
      </c>
      <c r="I510" s="42"/>
      <c r="J510" s="42"/>
      <c r="K510" s="45">
        <v>825</v>
      </c>
      <c r="L510" s="46">
        <v>-0.17664670660000001</v>
      </c>
    </row>
    <row r="511" spans="1:12" x14ac:dyDescent="0.25">
      <c r="A511" s="48">
        <v>26570016100010</v>
      </c>
      <c r="B511" s="42" t="s">
        <v>2018</v>
      </c>
      <c r="C511" s="43" t="s">
        <v>2019</v>
      </c>
      <c r="D511" s="43" t="s">
        <v>2020</v>
      </c>
      <c r="E511" s="42">
        <v>1902</v>
      </c>
      <c r="F511" s="42">
        <v>1832</v>
      </c>
      <c r="G511" s="44">
        <v>0.96319999999999995</v>
      </c>
      <c r="H511" s="42" t="s">
        <v>57</v>
      </c>
      <c r="I511" s="42" t="s">
        <v>1977</v>
      </c>
      <c r="J511" s="42"/>
      <c r="K511" s="45">
        <v>526</v>
      </c>
      <c r="L511" s="46">
        <v>-0.71288209609999997</v>
      </c>
    </row>
    <row r="512" spans="1:12" x14ac:dyDescent="0.25">
      <c r="A512" s="48">
        <v>26570017900012</v>
      </c>
      <c r="B512" s="42" t="s">
        <v>2018</v>
      </c>
      <c r="C512" s="43" t="s">
        <v>2019</v>
      </c>
      <c r="D512" s="43" t="s">
        <v>2020</v>
      </c>
      <c r="E512" s="42">
        <v>1665</v>
      </c>
      <c r="F512" s="42">
        <v>0</v>
      </c>
      <c r="G512" s="44">
        <v>0</v>
      </c>
      <c r="H512" s="42" t="s">
        <v>2011</v>
      </c>
      <c r="I512" s="42"/>
      <c r="J512" s="42"/>
      <c r="K512" s="45">
        <v>462</v>
      </c>
      <c r="L512" s="46">
        <v>461</v>
      </c>
    </row>
    <row r="513" spans="1:12" x14ac:dyDescent="0.25">
      <c r="A513" s="48">
        <v>26570280300510</v>
      </c>
      <c r="B513" s="42" t="s">
        <v>2018</v>
      </c>
      <c r="C513" s="43" t="s">
        <v>2019</v>
      </c>
      <c r="D513" s="43" t="s">
        <v>2020</v>
      </c>
      <c r="E513" s="42">
        <v>23602</v>
      </c>
      <c r="F513" s="42">
        <v>0</v>
      </c>
      <c r="G513" s="44">
        <v>0</v>
      </c>
      <c r="H513" s="42" t="s">
        <v>2011</v>
      </c>
      <c r="I513" s="42" t="s">
        <v>1977</v>
      </c>
      <c r="J513" s="42" t="s">
        <v>9</v>
      </c>
      <c r="K513" s="45">
        <v>11935</v>
      </c>
      <c r="L513" s="46">
        <v>11934</v>
      </c>
    </row>
    <row r="514" spans="1:12" x14ac:dyDescent="0.25">
      <c r="A514" s="48">
        <v>26570304100029</v>
      </c>
      <c r="B514" s="42" t="s">
        <v>2018</v>
      </c>
      <c r="C514" s="43" t="s">
        <v>2019</v>
      </c>
      <c r="D514" s="43" t="s">
        <v>2019</v>
      </c>
      <c r="E514" s="42">
        <v>850</v>
      </c>
      <c r="F514" s="42">
        <v>847</v>
      </c>
      <c r="G514" s="44">
        <v>0.99650000000000005</v>
      </c>
      <c r="H514" s="42" t="s">
        <v>65</v>
      </c>
      <c r="I514" s="42"/>
      <c r="J514" s="42"/>
      <c r="K514" s="45">
        <v>634</v>
      </c>
      <c r="L514" s="46">
        <v>-0.25147579689999999</v>
      </c>
    </row>
    <row r="515" spans="1:12" x14ac:dyDescent="0.25">
      <c r="A515" s="48">
        <v>26570313200018</v>
      </c>
      <c r="B515" s="42" t="s">
        <v>2018</v>
      </c>
      <c r="C515" s="43" t="s">
        <v>2019</v>
      </c>
      <c r="D515" s="43" t="s">
        <v>2019</v>
      </c>
      <c r="E515" s="42">
        <v>4434</v>
      </c>
      <c r="F515" s="42">
        <v>4373</v>
      </c>
      <c r="G515" s="44">
        <v>0.98619999999999997</v>
      </c>
      <c r="H515" s="42" t="s">
        <v>57</v>
      </c>
      <c r="I515" s="42" t="s">
        <v>1977</v>
      </c>
      <c r="J515" s="42"/>
      <c r="K515" s="45">
        <v>1877</v>
      </c>
      <c r="L515" s="46">
        <v>-0.57077521149999999</v>
      </c>
    </row>
    <row r="516" spans="1:12" x14ac:dyDescent="0.25">
      <c r="A516" s="48">
        <v>26580003700011</v>
      </c>
      <c r="B516" s="42" t="s">
        <v>2018</v>
      </c>
      <c r="C516" s="43" t="s">
        <v>2019</v>
      </c>
      <c r="D516" s="43" t="s">
        <v>2020</v>
      </c>
      <c r="E516" s="42">
        <v>1943</v>
      </c>
      <c r="F516" s="42">
        <v>1874</v>
      </c>
      <c r="G516" s="44">
        <v>0.96450000000000002</v>
      </c>
      <c r="H516" s="42" t="s">
        <v>38</v>
      </c>
      <c r="I516" s="42" t="s">
        <v>1977</v>
      </c>
      <c r="J516" s="42"/>
      <c r="K516" s="45">
        <v>1322</v>
      </c>
      <c r="L516" s="46">
        <v>-0.2945570971</v>
      </c>
    </row>
    <row r="517" spans="1:12" x14ac:dyDescent="0.25">
      <c r="A517" s="48">
        <v>26580004500014</v>
      </c>
      <c r="B517" s="42" t="s">
        <v>2018</v>
      </c>
      <c r="C517" s="43" t="s">
        <v>2019</v>
      </c>
      <c r="D517" s="43" t="s">
        <v>2020</v>
      </c>
      <c r="E517" s="42">
        <v>1179</v>
      </c>
      <c r="F517" s="42">
        <v>1175</v>
      </c>
      <c r="G517" s="44">
        <v>0.99660000000000004</v>
      </c>
      <c r="H517" s="42" t="s">
        <v>38</v>
      </c>
      <c r="I517" s="42"/>
      <c r="J517" s="42"/>
      <c r="K517" s="45">
        <v>701</v>
      </c>
      <c r="L517" s="46">
        <v>-0.40340425530000001</v>
      </c>
    </row>
    <row r="518" spans="1:12" x14ac:dyDescent="0.25">
      <c r="A518" s="48">
        <v>26580005200010</v>
      </c>
      <c r="B518" s="42" t="s">
        <v>2018</v>
      </c>
      <c r="C518" s="43" t="s">
        <v>2019</v>
      </c>
      <c r="D518" s="43" t="s">
        <v>2020</v>
      </c>
      <c r="E518" s="42">
        <v>1193</v>
      </c>
      <c r="F518" s="42">
        <v>1129</v>
      </c>
      <c r="G518" s="44">
        <v>0.94640000000000002</v>
      </c>
      <c r="H518" s="42" t="s">
        <v>38</v>
      </c>
      <c r="I518" s="42"/>
      <c r="J518" s="42"/>
      <c r="K518" s="45">
        <v>459</v>
      </c>
      <c r="L518" s="46">
        <v>-0.59344552699999997</v>
      </c>
    </row>
    <row r="519" spans="1:12" x14ac:dyDescent="0.25">
      <c r="A519" s="48">
        <v>26580006000013</v>
      </c>
      <c r="B519" s="42" t="s">
        <v>2018</v>
      </c>
      <c r="C519" s="43" t="s">
        <v>2019</v>
      </c>
      <c r="D519" s="43" t="s">
        <v>2020</v>
      </c>
      <c r="E519" s="42">
        <v>876</v>
      </c>
      <c r="F519" s="42">
        <v>49</v>
      </c>
      <c r="G519" s="44">
        <v>5.5899999999999998E-2</v>
      </c>
      <c r="H519" s="42" t="s">
        <v>38</v>
      </c>
      <c r="I519" s="42"/>
      <c r="J519" s="42"/>
      <c r="K519" s="45">
        <v>694</v>
      </c>
      <c r="L519" s="46">
        <v>13.1632653061</v>
      </c>
    </row>
    <row r="520" spans="1:12" x14ac:dyDescent="0.25">
      <c r="A520" s="48">
        <v>26580007800015</v>
      </c>
      <c r="B520" s="42" t="s">
        <v>2018</v>
      </c>
      <c r="C520" s="43" t="s">
        <v>2019</v>
      </c>
      <c r="D520" s="43" t="s">
        <v>2019</v>
      </c>
      <c r="E520" s="42">
        <v>1339</v>
      </c>
      <c r="F520" s="42">
        <v>578</v>
      </c>
      <c r="G520" s="44">
        <v>0.43169999999999997</v>
      </c>
      <c r="H520" s="42" t="s">
        <v>71</v>
      </c>
      <c r="I520" s="42" t="s">
        <v>1977</v>
      </c>
      <c r="J520" s="42"/>
      <c r="K520" s="45">
        <v>692</v>
      </c>
      <c r="L520" s="46">
        <v>0.19723183389999999</v>
      </c>
    </row>
    <row r="521" spans="1:12" x14ac:dyDescent="0.25">
      <c r="A521" s="48">
        <v>26580008600018</v>
      </c>
      <c r="B521" s="42" t="s">
        <v>2018</v>
      </c>
      <c r="C521" s="43" t="s">
        <v>2019</v>
      </c>
      <c r="D521" s="43" t="s">
        <v>2020</v>
      </c>
      <c r="E521" s="42">
        <v>2983</v>
      </c>
      <c r="F521" s="42">
        <v>0</v>
      </c>
      <c r="G521" s="44">
        <v>0</v>
      </c>
      <c r="H521" s="42" t="s">
        <v>2011</v>
      </c>
      <c r="I521" s="42" t="s">
        <v>1977</v>
      </c>
      <c r="J521" s="42"/>
      <c r="K521" s="45">
        <v>1303</v>
      </c>
      <c r="L521" s="46">
        <v>1302</v>
      </c>
    </row>
    <row r="522" spans="1:12" x14ac:dyDescent="0.25">
      <c r="A522" s="48">
        <v>26580011000016</v>
      </c>
      <c r="B522" s="42" t="s">
        <v>2018</v>
      </c>
      <c r="C522" s="43" t="s">
        <v>2019</v>
      </c>
      <c r="D522" s="43" t="s">
        <v>2020</v>
      </c>
      <c r="E522" s="42">
        <v>609</v>
      </c>
      <c r="F522" s="42">
        <v>0</v>
      </c>
      <c r="G522" s="44">
        <v>0</v>
      </c>
      <c r="H522" s="42" t="s">
        <v>38</v>
      </c>
      <c r="I522" s="42"/>
      <c r="J522" s="42"/>
      <c r="K522" s="45">
        <v>505</v>
      </c>
      <c r="L522" s="46">
        <v>504</v>
      </c>
    </row>
    <row r="523" spans="1:12" x14ac:dyDescent="0.25">
      <c r="A523" s="48">
        <v>26580012800026</v>
      </c>
      <c r="B523" s="42" t="s">
        <v>2018</v>
      </c>
      <c r="C523" s="43" t="s">
        <v>2019</v>
      </c>
      <c r="D523" s="43" t="s">
        <v>2020</v>
      </c>
      <c r="E523" s="42">
        <v>257</v>
      </c>
      <c r="F523" s="42">
        <v>0</v>
      </c>
      <c r="G523" s="44">
        <v>0</v>
      </c>
      <c r="H523" s="42" t="s">
        <v>71</v>
      </c>
      <c r="I523" s="42"/>
      <c r="J523" s="42"/>
      <c r="K523" s="45">
        <v>110</v>
      </c>
      <c r="L523" s="46">
        <v>109</v>
      </c>
    </row>
    <row r="524" spans="1:12" x14ac:dyDescent="0.25">
      <c r="A524" s="48">
        <v>26580017700023</v>
      </c>
      <c r="B524" s="42" t="s">
        <v>2018</v>
      </c>
      <c r="C524" s="43" t="s">
        <v>2019</v>
      </c>
      <c r="D524" s="43" t="s">
        <v>2019</v>
      </c>
      <c r="E524" s="42">
        <v>352</v>
      </c>
      <c r="F524" s="42">
        <v>316</v>
      </c>
      <c r="G524" s="44">
        <v>0.89770000000000005</v>
      </c>
      <c r="H524" s="42" t="s">
        <v>57</v>
      </c>
      <c r="I524" s="42"/>
      <c r="J524" s="42"/>
      <c r="K524" s="45">
        <v>178</v>
      </c>
      <c r="L524" s="46">
        <v>-0.43670886079999999</v>
      </c>
    </row>
    <row r="525" spans="1:12" x14ac:dyDescent="0.25">
      <c r="A525" s="48">
        <v>26590671900017</v>
      </c>
      <c r="B525" s="42" t="s">
        <v>2018</v>
      </c>
      <c r="C525" s="43" t="s">
        <v>2019</v>
      </c>
      <c r="D525" s="43" t="s">
        <v>2019</v>
      </c>
      <c r="E525" s="42">
        <v>45353</v>
      </c>
      <c r="F525" s="42">
        <v>43786</v>
      </c>
      <c r="G525" s="44">
        <v>0.96540000000000004</v>
      </c>
      <c r="H525" s="42" t="s">
        <v>2011</v>
      </c>
      <c r="I525" s="42" t="s">
        <v>1977</v>
      </c>
      <c r="J525" s="42" t="s">
        <v>9</v>
      </c>
      <c r="K525" s="45">
        <v>26132</v>
      </c>
      <c r="L525" s="46">
        <v>-0.40318823370000001</v>
      </c>
    </row>
    <row r="526" spans="1:12" x14ac:dyDescent="0.25">
      <c r="A526" s="48">
        <v>26590672700184</v>
      </c>
      <c r="B526" s="42" t="s">
        <v>2018</v>
      </c>
      <c r="C526" s="43" t="s">
        <v>2019</v>
      </c>
      <c r="D526" s="43" t="s">
        <v>2019</v>
      </c>
      <c r="E526" s="42">
        <v>10723</v>
      </c>
      <c r="F526" s="42">
        <v>10717</v>
      </c>
      <c r="G526" s="44">
        <v>0.99939999999999996</v>
      </c>
      <c r="H526" s="42" t="s">
        <v>50</v>
      </c>
      <c r="I526" s="42" t="s">
        <v>1977</v>
      </c>
      <c r="J526" s="42"/>
      <c r="K526" s="45">
        <v>5263</v>
      </c>
      <c r="L526" s="46">
        <v>-0.50891107589999995</v>
      </c>
    </row>
    <row r="527" spans="1:12" x14ac:dyDescent="0.25">
      <c r="A527" s="48">
        <v>26590673500013</v>
      </c>
      <c r="B527" s="42" t="s">
        <v>2018</v>
      </c>
      <c r="C527" s="43" t="s">
        <v>2019</v>
      </c>
      <c r="D527" s="43" t="s">
        <v>2019</v>
      </c>
      <c r="E527" s="42">
        <v>13656</v>
      </c>
      <c r="F527" s="42">
        <v>12567</v>
      </c>
      <c r="G527" s="44">
        <v>0.92030000000000001</v>
      </c>
      <c r="H527" s="42" t="s">
        <v>2011</v>
      </c>
      <c r="I527" s="42" t="s">
        <v>1977</v>
      </c>
      <c r="J527" s="42" t="s">
        <v>9</v>
      </c>
      <c r="K527" s="45">
        <v>8556</v>
      </c>
      <c r="L527" s="46">
        <v>-0.31916925280000003</v>
      </c>
    </row>
    <row r="528" spans="1:12" x14ac:dyDescent="0.25">
      <c r="A528" s="48">
        <v>26590674300017</v>
      </c>
      <c r="B528" s="42" t="s">
        <v>2018</v>
      </c>
      <c r="C528" s="43" t="s">
        <v>2019</v>
      </c>
      <c r="D528" s="43" t="s">
        <v>2019</v>
      </c>
      <c r="E528" s="42">
        <v>6172</v>
      </c>
      <c r="F528" s="42">
        <v>6158</v>
      </c>
      <c r="G528" s="44">
        <v>0.99770000000000003</v>
      </c>
      <c r="H528" s="42" t="s">
        <v>50</v>
      </c>
      <c r="I528" s="42" t="s">
        <v>1977</v>
      </c>
      <c r="J528" s="42"/>
      <c r="K528" s="45">
        <v>2573</v>
      </c>
      <c r="L528" s="46">
        <v>-0.58216953559999995</v>
      </c>
    </row>
    <row r="529" spans="1:12" x14ac:dyDescent="0.25">
      <c r="A529" s="48">
        <v>26590675000012</v>
      </c>
      <c r="B529" s="42" t="s">
        <v>2018</v>
      </c>
      <c r="C529" s="43" t="s">
        <v>2019</v>
      </c>
      <c r="D529" s="43" t="s">
        <v>2020</v>
      </c>
      <c r="E529" s="42">
        <v>1966</v>
      </c>
      <c r="F529" s="42">
        <v>459</v>
      </c>
      <c r="G529" s="44">
        <v>0.23350000000000001</v>
      </c>
      <c r="H529" s="42" t="s">
        <v>50</v>
      </c>
      <c r="I529" s="42"/>
      <c r="J529" s="42"/>
      <c r="K529" s="45">
        <v>767</v>
      </c>
      <c r="L529" s="46">
        <v>0.67102396509999995</v>
      </c>
    </row>
    <row r="530" spans="1:12" x14ac:dyDescent="0.25">
      <c r="A530" s="48">
        <v>26590676800014</v>
      </c>
      <c r="B530" s="42" t="s">
        <v>2018</v>
      </c>
      <c r="C530" s="43" t="s">
        <v>2019</v>
      </c>
      <c r="D530" s="43" t="s">
        <v>2019</v>
      </c>
      <c r="E530" s="42">
        <v>1773</v>
      </c>
      <c r="F530" s="42">
        <v>1273</v>
      </c>
      <c r="G530" s="44">
        <v>0.71799999999999997</v>
      </c>
      <c r="H530" s="42" t="s">
        <v>50</v>
      </c>
      <c r="I530" s="42"/>
      <c r="J530" s="42"/>
      <c r="K530" s="45">
        <v>649</v>
      </c>
      <c r="L530" s="46">
        <v>-0.4901806756</v>
      </c>
    </row>
    <row r="531" spans="1:12" x14ac:dyDescent="0.25">
      <c r="A531" s="48">
        <v>26590678400011</v>
      </c>
      <c r="B531" s="42" t="s">
        <v>2018</v>
      </c>
      <c r="C531" s="43" t="s">
        <v>2019</v>
      </c>
      <c r="D531" s="43" t="s">
        <v>2020</v>
      </c>
      <c r="E531" s="42">
        <v>5126</v>
      </c>
      <c r="F531" s="42">
        <v>644</v>
      </c>
      <c r="G531" s="44">
        <v>0.12559999999999999</v>
      </c>
      <c r="H531" s="42" t="s">
        <v>50</v>
      </c>
      <c r="I531" s="42" t="s">
        <v>1977</v>
      </c>
      <c r="J531" s="42"/>
      <c r="K531" s="45">
        <v>2954</v>
      </c>
      <c r="L531" s="46">
        <v>3.5869565216999999</v>
      </c>
    </row>
    <row r="532" spans="1:12" x14ac:dyDescent="0.25">
      <c r="A532" s="48">
        <v>26590681800017</v>
      </c>
      <c r="B532" s="42" t="s">
        <v>2018</v>
      </c>
      <c r="C532" s="43" t="s">
        <v>2019</v>
      </c>
      <c r="D532" s="43" t="s">
        <v>2019</v>
      </c>
      <c r="E532" s="42">
        <v>5297</v>
      </c>
      <c r="F532" s="42">
        <v>5290</v>
      </c>
      <c r="G532" s="44">
        <v>0.99870000000000003</v>
      </c>
      <c r="H532" s="42" t="s">
        <v>50</v>
      </c>
      <c r="I532" s="42" t="s">
        <v>1977</v>
      </c>
      <c r="J532" s="42"/>
      <c r="K532" s="45">
        <v>3241</v>
      </c>
      <c r="L532" s="46">
        <v>-0.3873345936</v>
      </c>
    </row>
    <row r="533" spans="1:12" x14ac:dyDescent="0.25">
      <c r="A533" s="48">
        <v>26590682600010</v>
      </c>
      <c r="B533" s="42" t="s">
        <v>2018</v>
      </c>
      <c r="C533" s="43" t="s">
        <v>2019</v>
      </c>
      <c r="D533" s="43" t="s">
        <v>2019</v>
      </c>
      <c r="E533" s="42">
        <v>9200</v>
      </c>
      <c r="F533" s="42">
        <v>9195</v>
      </c>
      <c r="G533" s="44">
        <v>0.99950000000000006</v>
      </c>
      <c r="H533" s="42" t="s">
        <v>50</v>
      </c>
      <c r="I533" s="42" t="s">
        <v>1977</v>
      </c>
      <c r="J533" s="42" t="s">
        <v>9</v>
      </c>
      <c r="K533" s="45">
        <v>4785</v>
      </c>
      <c r="L533" s="46">
        <v>-0.47960848290000002</v>
      </c>
    </row>
    <row r="534" spans="1:12" x14ac:dyDescent="0.25">
      <c r="A534" s="48">
        <v>26590683400014</v>
      </c>
      <c r="B534" s="42" t="s">
        <v>2018</v>
      </c>
      <c r="C534" s="43" t="s">
        <v>2019</v>
      </c>
      <c r="D534" s="43" t="s">
        <v>2019</v>
      </c>
      <c r="E534" s="42">
        <v>8944</v>
      </c>
      <c r="F534" s="42">
        <v>8712</v>
      </c>
      <c r="G534" s="44">
        <v>0.97409999999999997</v>
      </c>
      <c r="H534" s="42" t="s">
        <v>50</v>
      </c>
      <c r="I534" s="42" t="s">
        <v>1977</v>
      </c>
      <c r="J534" s="42" t="s">
        <v>9</v>
      </c>
      <c r="K534" s="45">
        <v>6519</v>
      </c>
      <c r="L534" s="46">
        <v>-0.2517217631</v>
      </c>
    </row>
    <row r="535" spans="1:12" x14ac:dyDescent="0.25">
      <c r="A535" s="48">
        <v>26590684200017</v>
      </c>
      <c r="B535" s="42" t="s">
        <v>2018</v>
      </c>
      <c r="C535" s="43" t="s">
        <v>2019</v>
      </c>
      <c r="D535" s="43" t="s">
        <v>2020</v>
      </c>
      <c r="E535" s="42">
        <v>1351</v>
      </c>
      <c r="F535" s="42">
        <v>375</v>
      </c>
      <c r="G535" s="44">
        <v>0.27760000000000001</v>
      </c>
      <c r="H535" s="42" t="s">
        <v>50</v>
      </c>
      <c r="I535" s="42" t="s">
        <v>1977</v>
      </c>
      <c r="J535" s="42"/>
      <c r="K535" s="45">
        <v>618</v>
      </c>
      <c r="L535" s="46">
        <v>0.64800000000000002</v>
      </c>
    </row>
    <row r="536" spans="1:12" x14ac:dyDescent="0.25">
      <c r="A536" s="48">
        <v>26590685900011</v>
      </c>
      <c r="B536" s="42" t="s">
        <v>2018</v>
      </c>
      <c r="C536" s="43" t="s">
        <v>2019</v>
      </c>
      <c r="D536" s="43" t="s">
        <v>2019</v>
      </c>
      <c r="E536" s="42">
        <v>2580</v>
      </c>
      <c r="F536" s="42">
        <v>2518</v>
      </c>
      <c r="G536" s="44">
        <v>0.97599999999999998</v>
      </c>
      <c r="H536" s="42" t="s">
        <v>57</v>
      </c>
      <c r="I536" s="42" t="s">
        <v>1977</v>
      </c>
      <c r="J536" s="42"/>
      <c r="K536" s="45">
        <v>1531</v>
      </c>
      <c r="L536" s="46">
        <v>-0.39197776010000002</v>
      </c>
    </row>
    <row r="537" spans="1:12" x14ac:dyDescent="0.25">
      <c r="A537" s="48">
        <v>26590688300011</v>
      </c>
      <c r="B537" s="42" t="s">
        <v>2018</v>
      </c>
      <c r="C537" s="43" t="s">
        <v>2019</v>
      </c>
      <c r="D537" s="43" t="s">
        <v>2020</v>
      </c>
      <c r="E537" s="42">
        <v>882</v>
      </c>
      <c r="F537" s="42">
        <v>410</v>
      </c>
      <c r="G537" s="44">
        <v>0.46489999999999998</v>
      </c>
      <c r="H537" s="42" t="s">
        <v>50</v>
      </c>
      <c r="I537" s="42"/>
      <c r="J537" s="42"/>
      <c r="K537" s="45">
        <v>409</v>
      </c>
      <c r="L537" s="46">
        <v>-2.4390243999999998E-3</v>
      </c>
    </row>
    <row r="538" spans="1:12" x14ac:dyDescent="0.25">
      <c r="A538" s="48">
        <v>26590689100014</v>
      </c>
      <c r="B538" s="42" t="s">
        <v>2018</v>
      </c>
      <c r="C538" s="43" t="s">
        <v>2019</v>
      </c>
      <c r="D538" s="43" t="s">
        <v>2019</v>
      </c>
      <c r="E538" s="42">
        <v>3338</v>
      </c>
      <c r="F538" s="42">
        <v>543</v>
      </c>
      <c r="G538" s="44">
        <v>0.16270000000000001</v>
      </c>
      <c r="H538" s="42" t="s">
        <v>50</v>
      </c>
      <c r="I538" s="42" t="s">
        <v>1977</v>
      </c>
      <c r="J538" s="42"/>
      <c r="K538" s="45">
        <v>1640</v>
      </c>
      <c r="L538" s="46">
        <v>2.0202578269</v>
      </c>
    </row>
    <row r="539" spans="1:12" x14ac:dyDescent="0.25">
      <c r="A539" s="48">
        <v>26590690900048</v>
      </c>
      <c r="B539" s="42" t="s">
        <v>2018</v>
      </c>
      <c r="C539" s="43" t="s">
        <v>2019</v>
      </c>
      <c r="D539" s="43" t="s">
        <v>2020</v>
      </c>
      <c r="E539" s="42">
        <v>841</v>
      </c>
      <c r="F539" s="42">
        <v>350</v>
      </c>
      <c r="G539" s="44">
        <v>0.41620000000000001</v>
      </c>
      <c r="H539" s="42" t="s">
        <v>50</v>
      </c>
      <c r="I539" s="42"/>
      <c r="J539" s="42"/>
      <c r="K539" s="45">
        <v>449</v>
      </c>
      <c r="L539" s="46">
        <v>0.28285714290000002</v>
      </c>
    </row>
    <row r="540" spans="1:12" x14ac:dyDescent="0.25">
      <c r="A540" s="48">
        <v>26590691700017</v>
      </c>
      <c r="B540" s="42" t="s">
        <v>2018</v>
      </c>
      <c r="C540" s="43" t="s">
        <v>2019</v>
      </c>
      <c r="D540" s="43" t="s">
        <v>2020</v>
      </c>
      <c r="E540" s="42">
        <v>1321</v>
      </c>
      <c r="F540" s="42">
        <v>470</v>
      </c>
      <c r="G540" s="44">
        <v>0.35580000000000001</v>
      </c>
      <c r="H540" s="42" t="s">
        <v>50</v>
      </c>
      <c r="I540" s="42"/>
      <c r="J540" s="42"/>
      <c r="K540" s="45">
        <v>482</v>
      </c>
      <c r="L540" s="46">
        <v>2.5531914900000001E-2</v>
      </c>
    </row>
    <row r="541" spans="1:12" x14ac:dyDescent="0.25">
      <c r="A541" s="48">
        <v>26590692500010</v>
      </c>
      <c r="B541" s="42" t="s">
        <v>2018</v>
      </c>
      <c r="C541" s="43" t="s">
        <v>2019</v>
      </c>
      <c r="D541" s="43" t="s">
        <v>2019</v>
      </c>
      <c r="E541" s="42">
        <v>724</v>
      </c>
      <c r="F541" s="42">
        <v>657</v>
      </c>
      <c r="G541" s="44">
        <v>0.90749999999999997</v>
      </c>
      <c r="H541" s="42" t="s">
        <v>65</v>
      </c>
      <c r="I541" s="42" t="s">
        <v>1977</v>
      </c>
      <c r="J541" s="42"/>
      <c r="K541" s="45">
        <v>738</v>
      </c>
      <c r="L541" s="46">
        <v>0.1232876712</v>
      </c>
    </row>
    <row r="542" spans="1:12" x14ac:dyDescent="0.25">
      <c r="A542" s="48">
        <v>26590693300121</v>
      </c>
      <c r="B542" s="42" t="s">
        <v>2018</v>
      </c>
      <c r="C542" s="43" t="s">
        <v>2019</v>
      </c>
      <c r="D542" s="43" t="s">
        <v>2019</v>
      </c>
      <c r="E542" s="42">
        <v>2694</v>
      </c>
      <c r="F542" s="42">
        <v>472</v>
      </c>
      <c r="G542" s="44">
        <v>0.17519999999999999</v>
      </c>
      <c r="H542" s="42" t="s">
        <v>50</v>
      </c>
      <c r="I542" s="42" t="s">
        <v>1977</v>
      </c>
      <c r="J542" s="42"/>
      <c r="K542" s="45">
        <v>1365</v>
      </c>
      <c r="L542" s="46">
        <v>1.8919491525000001</v>
      </c>
    </row>
    <row r="543" spans="1:12" x14ac:dyDescent="0.25">
      <c r="A543" s="48">
        <v>26590695800011</v>
      </c>
      <c r="B543" s="42" t="s">
        <v>2018</v>
      </c>
      <c r="C543" s="43" t="s">
        <v>2019</v>
      </c>
      <c r="D543" s="43" t="s">
        <v>2019</v>
      </c>
      <c r="E543" s="42">
        <v>5521</v>
      </c>
      <c r="F543" s="42">
        <v>5518</v>
      </c>
      <c r="G543" s="44">
        <v>0.99950000000000006</v>
      </c>
      <c r="H543" s="42" t="s">
        <v>50</v>
      </c>
      <c r="I543" s="42" t="s">
        <v>1977</v>
      </c>
      <c r="J543" s="42"/>
      <c r="K543" s="45">
        <v>2405</v>
      </c>
      <c r="L543" s="46">
        <v>-0.56415367890000001</v>
      </c>
    </row>
    <row r="544" spans="1:12" x14ac:dyDescent="0.25">
      <c r="A544" s="48">
        <v>26590697400018</v>
      </c>
      <c r="B544" s="42" t="s">
        <v>2018</v>
      </c>
      <c r="C544" s="43" t="s">
        <v>2019</v>
      </c>
      <c r="D544" s="43" t="s">
        <v>2019</v>
      </c>
      <c r="E544" s="42">
        <v>1234</v>
      </c>
      <c r="F544" s="42">
        <v>1173</v>
      </c>
      <c r="G544" s="44">
        <v>0.9506</v>
      </c>
      <c r="H544" s="42" t="s">
        <v>57</v>
      </c>
      <c r="I544" s="42" t="s">
        <v>1977</v>
      </c>
      <c r="J544" s="42"/>
      <c r="K544" s="45">
        <v>990</v>
      </c>
      <c r="L544" s="46">
        <v>-0.15601023019999999</v>
      </c>
    </row>
    <row r="545" spans="1:12" x14ac:dyDescent="0.25">
      <c r="A545" s="48">
        <v>26590698200011</v>
      </c>
      <c r="B545" s="42" t="s">
        <v>2018</v>
      </c>
      <c r="C545" s="43" t="s">
        <v>2019</v>
      </c>
      <c r="D545" s="43" t="s">
        <v>2019</v>
      </c>
      <c r="E545" s="42">
        <v>5351</v>
      </c>
      <c r="F545" s="42">
        <v>5351</v>
      </c>
      <c r="G545" s="44">
        <v>1</v>
      </c>
      <c r="H545" s="42" t="s">
        <v>50</v>
      </c>
      <c r="I545" s="42" t="s">
        <v>1977</v>
      </c>
      <c r="J545" s="42"/>
      <c r="K545" s="45">
        <v>2617</v>
      </c>
      <c r="L545" s="46">
        <v>-0.51093253599999999</v>
      </c>
    </row>
    <row r="546" spans="1:12" x14ac:dyDescent="0.25">
      <c r="A546" s="48">
        <v>26590699000014</v>
      </c>
      <c r="B546" s="42" t="s">
        <v>2018</v>
      </c>
      <c r="C546" s="43" t="s">
        <v>2019</v>
      </c>
      <c r="D546" s="43" t="s">
        <v>2019</v>
      </c>
      <c r="E546" s="42">
        <v>1085</v>
      </c>
      <c r="F546" s="42">
        <v>1085</v>
      </c>
      <c r="G546" s="44">
        <v>1</v>
      </c>
      <c r="H546" s="42" t="s">
        <v>65</v>
      </c>
      <c r="I546" s="42" t="s">
        <v>1977</v>
      </c>
      <c r="J546" s="42"/>
      <c r="K546" s="45">
        <v>672</v>
      </c>
      <c r="L546" s="46">
        <v>-0.38064516129999998</v>
      </c>
    </row>
    <row r="547" spans="1:12" x14ac:dyDescent="0.25">
      <c r="A547" s="48">
        <v>26590700600125</v>
      </c>
      <c r="B547" s="42" t="s">
        <v>2018</v>
      </c>
      <c r="C547" s="43" t="s">
        <v>2019</v>
      </c>
      <c r="D547" s="43" t="s">
        <v>2019</v>
      </c>
      <c r="E547" s="42">
        <v>7845</v>
      </c>
      <c r="F547" s="42">
        <v>7844</v>
      </c>
      <c r="G547" s="44">
        <v>0.99990000000000001</v>
      </c>
      <c r="H547" s="42" t="s">
        <v>50</v>
      </c>
      <c r="I547" s="42" t="s">
        <v>1977</v>
      </c>
      <c r="J547" s="42"/>
      <c r="K547" s="45">
        <v>3690</v>
      </c>
      <c r="L547" s="46">
        <v>-0.52957674659999998</v>
      </c>
    </row>
    <row r="548" spans="1:12" x14ac:dyDescent="0.25">
      <c r="A548" s="48">
        <v>26590701400012</v>
      </c>
      <c r="B548" s="42" t="s">
        <v>2018</v>
      </c>
      <c r="C548" s="43" t="s">
        <v>2019</v>
      </c>
      <c r="D548" s="43" t="s">
        <v>2020</v>
      </c>
      <c r="E548" s="42">
        <v>1649</v>
      </c>
      <c r="F548" s="42">
        <v>319</v>
      </c>
      <c r="G548" s="44">
        <v>0.19350000000000001</v>
      </c>
      <c r="H548" s="42" t="s">
        <v>71</v>
      </c>
      <c r="I548" s="42" t="s">
        <v>1977</v>
      </c>
      <c r="J548" s="42"/>
      <c r="K548" s="45">
        <v>868</v>
      </c>
      <c r="L548" s="46">
        <v>1.7210031347999999</v>
      </c>
    </row>
    <row r="549" spans="1:12" x14ac:dyDescent="0.25">
      <c r="A549" s="48">
        <v>26590702200015</v>
      </c>
      <c r="B549" s="42" t="s">
        <v>2018</v>
      </c>
      <c r="C549" s="43" t="s">
        <v>2019</v>
      </c>
      <c r="D549" s="43" t="s">
        <v>2020</v>
      </c>
      <c r="E549" s="42">
        <v>2423</v>
      </c>
      <c r="F549" s="42">
        <v>2387</v>
      </c>
      <c r="G549" s="44">
        <v>0.98509999999999998</v>
      </c>
      <c r="H549" s="42" t="s">
        <v>65</v>
      </c>
      <c r="I549" s="42" t="s">
        <v>1977</v>
      </c>
      <c r="J549" s="42"/>
      <c r="K549" s="45">
        <v>1139</v>
      </c>
      <c r="L549" s="46">
        <v>-0.52283200669999996</v>
      </c>
    </row>
    <row r="550" spans="1:12" x14ac:dyDescent="0.25">
      <c r="A550" s="48">
        <v>26590705500015</v>
      </c>
      <c r="B550" s="42" t="s">
        <v>2018</v>
      </c>
      <c r="C550" s="43" t="s">
        <v>2019</v>
      </c>
      <c r="D550" s="43" t="s">
        <v>2019</v>
      </c>
      <c r="E550" s="42">
        <v>1907</v>
      </c>
      <c r="F550" s="42">
        <v>1835</v>
      </c>
      <c r="G550" s="44">
        <v>0.96220000000000006</v>
      </c>
      <c r="H550" s="42" t="s">
        <v>65</v>
      </c>
      <c r="I550" s="42" t="s">
        <v>1977</v>
      </c>
      <c r="J550" s="42"/>
      <c r="K550" s="45">
        <v>868</v>
      </c>
      <c r="L550" s="46">
        <v>-0.52697547680000001</v>
      </c>
    </row>
    <row r="551" spans="1:12" x14ac:dyDescent="0.25">
      <c r="A551" s="48">
        <v>26590706300019</v>
      </c>
      <c r="B551" s="42" t="s">
        <v>2018</v>
      </c>
      <c r="C551" s="43" t="s">
        <v>2019</v>
      </c>
      <c r="D551" s="43" t="s">
        <v>2019</v>
      </c>
      <c r="E551" s="42">
        <v>4185</v>
      </c>
      <c r="F551" s="42">
        <v>3514</v>
      </c>
      <c r="G551" s="44">
        <v>0.8397</v>
      </c>
      <c r="H551" s="42" t="s">
        <v>2011</v>
      </c>
      <c r="I551" s="42" t="s">
        <v>1977</v>
      </c>
      <c r="J551" s="42" t="s">
        <v>9</v>
      </c>
      <c r="K551" s="45">
        <v>1641</v>
      </c>
      <c r="L551" s="46">
        <v>-0.53301081390000005</v>
      </c>
    </row>
    <row r="552" spans="1:12" x14ac:dyDescent="0.25">
      <c r="A552" s="48">
        <v>26590707100012</v>
      </c>
      <c r="B552" s="42" t="s">
        <v>2018</v>
      </c>
      <c r="C552" s="43" t="s">
        <v>2019</v>
      </c>
      <c r="D552" s="43" t="s">
        <v>2020</v>
      </c>
      <c r="E552" s="42">
        <v>4337</v>
      </c>
      <c r="F552" s="42">
        <v>3714</v>
      </c>
      <c r="G552" s="44">
        <v>0.85640000000000005</v>
      </c>
      <c r="H552" s="42" t="s">
        <v>2011</v>
      </c>
      <c r="I552" s="42" t="s">
        <v>1977</v>
      </c>
      <c r="J552" s="42"/>
      <c r="K552" s="45">
        <v>1537</v>
      </c>
      <c r="L552" s="46">
        <v>-0.58616047390000003</v>
      </c>
    </row>
    <row r="553" spans="1:12" x14ac:dyDescent="0.25">
      <c r="A553" s="48">
        <v>26590870700010</v>
      </c>
      <c r="B553" s="42" t="s">
        <v>2018</v>
      </c>
      <c r="C553" s="43" t="s">
        <v>2019</v>
      </c>
      <c r="D553" s="43" t="s">
        <v>2019</v>
      </c>
      <c r="E553" s="42">
        <v>2366</v>
      </c>
      <c r="F553" s="42">
        <v>1776</v>
      </c>
      <c r="G553" s="44">
        <v>0.75060000000000004</v>
      </c>
      <c r="H553" s="42" t="s">
        <v>2011</v>
      </c>
      <c r="I553" s="42" t="s">
        <v>1977</v>
      </c>
      <c r="J553" s="42"/>
      <c r="K553" s="45">
        <v>845</v>
      </c>
      <c r="L553" s="46">
        <v>-0.52421171170000003</v>
      </c>
    </row>
    <row r="554" spans="1:12" x14ac:dyDescent="0.25">
      <c r="A554" s="48">
        <v>26600023100016</v>
      </c>
      <c r="B554" s="42" t="s">
        <v>2018</v>
      </c>
      <c r="C554" s="43" t="s">
        <v>2019</v>
      </c>
      <c r="D554" s="43" t="s">
        <v>2019</v>
      </c>
      <c r="E554" s="42">
        <v>794</v>
      </c>
      <c r="F554" s="42">
        <v>794</v>
      </c>
      <c r="G554" s="44">
        <v>1</v>
      </c>
      <c r="H554" s="42" t="s">
        <v>65</v>
      </c>
      <c r="I554" s="42"/>
      <c r="J554" s="42"/>
      <c r="K554" s="45">
        <v>379</v>
      </c>
      <c r="L554" s="46">
        <v>-0.52267002520000005</v>
      </c>
    </row>
    <row r="555" spans="1:12" x14ac:dyDescent="0.25">
      <c r="A555" s="48">
        <v>26600024900018</v>
      </c>
      <c r="B555" s="42" t="s">
        <v>2018</v>
      </c>
      <c r="C555" s="43" t="s">
        <v>2019</v>
      </c>
      <c r="D555" s="43" t="s">
        <v>2019</v>
      </c>
      <c r="E555" s="42">
        <v>1292</v>
      </c>
      <c r="F555" s="42">
        <v>1291</v>
      </c>
      <c r="G555" s="44">
        <v>0.99919999999999998</v>
      </c>
      <c r="H555" s="42" t="s">
        <v>50</v>
      </c>
      <c r="I555" s="42"/>
      <c r="J555" s="42"/>
      <c r="K555" s="45">
        <v>488</v>
      </c>
      <c r="L555" s="46">
        <v>-0.62199845080000005</v>
      </c>
    </row>
    <row r="556" spans="1:12" x14ac:dyDescent="0.25">
      <c r="A556" s="48">
        <v>26600026400017</v>
      </c>
      <c r="B556" s="42" t="s">
        <v>2018</v>
      </c>
      <c r="C556" s="43" t="s">
        <v>2019</v>
      </c>
      <c r="D556" s="43" t="s">
        <v>2020</v>
      </c>
      <c r="E556" s="42">
        <v>811</v>
      </c>
      <c r="F556" s="42">
        <v>47</v>
      </c>
      <c r="G556" s="44">
        <v>5.8000000000000003E-2</v>
      </c>
      <c r="H556" s="42" t="s">
        <v>65</v>
      </c>
      <c r="I556" s="42"/>
      <c r="J556" s="42"/>
      <c r="K556" s="45">
        <v>413</v>
      </c>
      <c r="L556" s="46">
        <v>7.7872340425999997</v>
      </c>
    </row>
    <row r="557" spans="1:12" x14ac:dyDescent="0.25">
      <c r="A557" s="48">
        <v>26600697200183</v>
      </c>
      <c r="B557" s="42" t="s">
        <v>2018</v>
      </c>
      <c r="C557" s="43" t="s">
        <v>2019</v>
      </c>
      <c r="D557" s="43" t="s">
        <v>2019</v>
      </c>
      <c r="E557" s="42">
        <v>8425</v>
      </c>
      <c r="F557" s="42">
        <v>8425</v>
      </c>
      <c r="G557" s="44">
        <v>1</v>
      </c>
      <c r="H557" s="42" t="s">
        <v>50</v>
      </c>
      <c r="I557" s="42" t="s">
        <v>1977</v>
      </c>
      <c r="J557" s="42" t="s">
        <v>9</v>
      </c>
      <c r="K557" s="45">
        <v>4640</v>
      </c>
      <c r="L557" s="46">
        <v>-0.44925816019999998</v>
      </c>
    </row>
    <row r="558" spans="1:12" x14ac:dyDescent="0.25">
      <c r="A558" s="48">
        <v>26600698000012</v>
      </c>
      <c r="B558" s="42" t="s">
        <v>2018</v>
      </c>
      <c r="C558" s="43" t="s">
        <v>2019</v>
      </c>
      <c r="D558" s="43" t="s">
        <v>2020</v>
      </c>
      <c r="E558" s="42">
        <v>770</v>
      </c>
      <c r="F558" s="42">
        <v>10</v>
      </c>
      <c r="G558" s="44">
        <v>1.2999999999999999E-2</v>
      </c>
      <c r="H558" s="42" t="s">
        <v>57</v>
      </c>
      <c r="I558" s="42"/>
      <c r="J558" s="42"/>
      <c r="K558" s="45">
        <v>331</v>
      </c>
      <c r="L558" s="46">
        <v>32.1</v>
      </c>
    </row>
    <row r="559" spans="1:12" x14ac:dyDescent="0.25">
      <c r="A559" s="48">
        <v>26600701200013</v>
      </c>
      <c r="B559" s="42" t="s">
        <v>2018</v>
      </c>
      <c r="C559" s="43" t="s">
        <v>2019</v>
      </c>
      <c r="D559" s="43" t="s">
        <v>2020</v>
      </c>
      <c r="E559" s="42">
        <v>8</v>
      </c>
      <c r="F559" s="42">
        <v>8</v>
      </c>
      <c r="G559" s="44">
        <v>1</v>
      </c>
      <c r="H559" s="42" t="s">
        <v>65</v>
      </c>
      <c r="I559" s="42"/>
      <c r="J559" s="42"/>
      <c r="K559" s="45">
        <v>30</v>
      </c>
      <c r="L559" s="46">
        <v>2.75</v>
      </c>
    </row>
    <row r="560" spans="1:12" x14ac:dyDescent="0.25">
      <c r="A560" s="48">
        <v>26600703800018</v>
      </c>
      <c r="B560" s="42" t="s">
        <v>2018</v>
      </c>
      <c r="C560" s="43" t="s">
        <v>2019</v>
      </c>
      <c r="D560" s="43" t="s">
        <v>2020</v>
      </c>
      <c r="E560" s="42">
        <v>413</v>
      </c>
      <c r="F560" s="42">
        <v>3</v>
      </c>
      <c r="G560" s="44">
        <v>7.3000000000000001E-3</v>
      </c>
      <c r="H560" s="42" t="s">
        <v>65</v>
      </c>
      <c r="I560" s="42"/>
      <c r="J560" s="42"/>
      <c r="K560" s="45">
        <v>255</v>
      </c>
      <c r="L560" s="46">
        <v>84</v>
      </c>
    </row>
    <row r="561" spans="1:12" x14ac:dyDescent="0.25">
      <c r="A561" s="48">
        <v>26600708700015</v>
      </c>
      <c r="B561" s="42" t="s">
        <v>2018</v>
      </c>
      <c r="C561" s="43" t="s">
        <v>2019</v>
      </c>
      <c r="D561" s="43" t="s">
        <v>2019</v>
      </c>
      <c r="E561" s="42">
        <v>2413</v>
      </c>
      <c r="F561" s="42">
        <v>676</v>
      </c>
      <c r="G561" s="44">
        <v>0.28010000000000002</v>
      </c>
      <c r="H561" s="42" t="s">
        <v>50</v>
      </c>
      <c r="I561" s="42" t="s">
        <v>1977</v>
      </c>
      <c r="J561" s="42"/>
      <c r="K561" s="45">
        <v>1204</v>
      </c>
      <c r="L561" s="46">
        <v>0.78106508880000003</v>
      </c>
    </row>
    <row r="562" spans="1:12" x14ac:dyDescent="0.25">
      <c r="A562" s="48">
        <v>26600711100013</v>
      </c>
      <c r="B562" s="42" t="s">
        <v>2018</v>
      </c>
      <c r="C562" s="43" t="s">
        <v>2019</v>
      </c>
      <c r="D562" s="43" t="s">
        <v>2019</v>
      </c>
      <c r="E562" s="42">
        <v>4631</v>
      </c>
      <c r="F562" s="42">
        <v>4620</v>
      </c>
      <c r="G562" s="44">
        <v>0.99760000000000004</v>
      </c>
      <c r="H562" s="42" t="s">
        <v>50</v>
      </c>
      <c r="I562" s="42" t="s">
        <v>1977</v>
      </c>
      <c r="J562" s="42"/>
      <c r="K562" s="45">
        <v>1871</v>
      </c>
      <c r="L562" s="46">
        <v>-0.59502164499999999</v>
      </c>
    </row>
    <row r="563" spans="1:12" x14ac:dyDescent="0.25">
      <c r="A563" s="48">
        <v>26610048600015</v>
      </c>
      <c r="B563" s="42" t="s">
        <v>2018</v>
      </c>
      <c r="C563" s="43" t="s">
        <v>2019</v>
      </c>
      <c r="D563" s="43" t="s">
        <v>2019</v>
      </c>
      <c r="E563" s="42">
        <v>2735</v>
      </c>
      <c r="F563" s="42">
        <v>2691</v>
      </c>
      <c r="G563" s="44">
        <v>0.9839</v>
      </c>
      <c r="H563" s="42" t="s">
        <v>57</v>
      </c>
      <c r="I563" s="42" t="s">
        <v>1977</v>
      </c>
      <c r="J563" s="42"/>
      <c r="K563" s="45">
        <v>1534</v>
      </c>
      <c r="L563" s="46">
        <v>-0.42995169080000001</v>
      </c>
    </row>
    <row r="564" spans="1:12" x14ac:dyDescent="0.25">
      <c r="A564" s="48">
        <v>26610050200019</v>
      </c>
      <c r="B564" s="42" t="s">
        <v>2018</v>
      </c>
      <c r="C564" s="43" t="s">
        <v>2019</v>
      </c>
      <c r="D564" s="43" t="s">
        <v>2019</v>
      </c>
      <c r="E564" s="42">
        <v>2818</v>
      </c>
      <c r="F564" s="42">
        <v>2759</v>
      </c>
      <c r="G564" s="44">
        <v>0.97909999999999997</v>
      </c>
      <c r="H564" s="42" t="s">
        <v>57</v>
      </c>
      <c r="I564" s="42" t="s">
        <v>1977</v>
      </c>
      <c r="J564" s="42"/>
      <c r="K564" s="45">
        <v>2216</v>
      </c>
      <c r="L564" s="46">
        <v>-0.1968104386</v>
      </c>
    </row>
    <row r="565" spans="1:12" x14ac:dyDescent="0.25">
      <c r="A565" s="48">
        <v>26610053600017</v>
      </c>
      <c r="B565" s="42" t="s">
        <v>2018</v>
      </c>
      <c r="C565" s="43" t="s">
        <v>2019</v>
      </c>
      <c r="D565" s="43" t="s">
        <v>2019</v>
      </c>
      <c r="E565" s="42">
        <v>1952</v>
      </c>
      <c r="F565" s="42">
        <v>1895</v>
      </c>
      <c r="G565" s="44">
        <v>0.9708</v>
      </c>
      <c r="H565" s="42" t="s">
        <v>57</v>
      </c>
      <c r="I565" s="42" t="s">
        <v>1977</v>
      </c>
      <c r="J565" s="42"/>
      <c r="K565" s="45">
        <v>1114</v>
      </c>
      <c r="L565" s="46">
        <v>-0.41213720320000002</v>
      </c>
    </row>
    <row r="566" spans="1:12" x14ac:dyDescent="0.25">
      <c r="A566" s="48">
        <v>26610054400011</v>
      </c>
      <c r="B566" s="42" t="s">
        <v>2018</v>
      </c>
      <c r="C566" s="43" t="s">
        <v>2019</v>
      </c>
      <c r="D566" s="43" t="s">
        <v>2019</v>
      </c>
      <c r="E566" s="42">
        <v>964</v>
      </c>
      <c r="F566" s="42">
        <v>934</v>
      </c>
      <c r="G566" s="44">
        <v>0.96889999999999998</v>
      </c>
      <c r="H566" s="42" t="s">
        <v>57</v>
      </c>
      <c r="I566" s="42"/>
      <c r="J566" s="42"/>
      <c r="K566" s="45">
        <v>599</v>
      </c>
      <c r="L566" s="46">
        <v>-0.35867237689999998</v>
      </c>
    </row>
    <row r="567" spans="1:12" x14ac:dyDescent="0.25">
      <c r="A567" s="48">
        <v>26610055100016</v>
      </c>
      <c r="B567" s="42" t="s">
        <v>2018</v>
      </c>
      <c r="C567" s="43" t="s">
        <v>2019</v>
      </c>
      <c r="D567" s="43" t="s">
        <v>2019</v>
      </c>
      <c r="E567" s="42">
        <v>1042</v>
      </c>
      <c r="F567" s="42">
        <v>1008</v>
      </c>
      <c r="G567" s="44">
        <v>0.96740000000000004</v>
      </c>
      <c r="H567" s="42" t="s">
        <v>57</v>
      </c>
      <c r="I567" s="42"/>
      <c r="J567" s="42"/>
      <c r="K567" s="45">
        <v>555</v>
      </c>
      <c r="L567" s="46">
        <v>-0.4494047619</v>
      </c>
    </row>
    <row r="568" spans="1:12" x14ac:dyDescent="0.25">
      <c r="A568" s="48">
        <v>26610056900018</v>
      </c>
      <c r="B568" s="42" t="s">
        <v>2018</v>
      </c>
      <c r="C568" s="43" t="s">
        <v>2019</v>
      </c>
      <c r="D568" s="43" t="s">
        <v>2019</v>
      </c>
      <c r="E568" s="42">
        <v>997</v>
      </c>
      <c r="F568" s="42">
        <v>357</v>
      </c>
      <c r="G568" s="44">
        <v>0.35809999999999997</v>
      </c>
      <c r="H568" s="42" t="s">
        <v>50</v>
      </c>
      <c r="I568" s="42"/>
      <c r="J568" s="42"/>
      <c r="K568" s="45">
        <v>457</v>
      </c>
      <c r="L568" s="46">
        <v>0.28011204480000002</v>
      </c>
    </row>
    <row r="569" spans="1:12" x14ac:dyDescent="0.25">
      <c r="A569" s="48">
        <v>26610057700011</v>
      </c>
      <c r="B569" s="42" t="s">
        <v>2018</v>
      </c>
      <c r="C569" s="43" t="s">
        <v>2019</v>
      </c>
      <c r="D569" s="43" t="s">
        <v>2019</v>
      </c>
      <c r="E569" s="42">
        <v>4198</v>
      </c>
      <c r="F569" s="42">
        <v>4197</v>
      </c>
      <c r="G569" s="44">
        <v>0.99980000000000002</v>
      </c>
      <c r="H569" s="42" t="s">
        <v>57</v>
      </c>
      <c r="I569" s="42" t="s">
        <v>1977</v>
      </c>
      <c r="J569" s="42" t="s">
        <v>9</v>
      </c>
      <c r="K569" s="45">
        <v>2345</v>
      </c>
      <c r="L569" s="46">
        <v>-0.44126757210000001</v>
      </c>
    </row>
    <row r="570" spans="1:12" x14ac:dyDescent="0.25">
      <c r="A570" s="48">
        <v>26610069200018</v>
      </c>
      <c r="B570" s="42" t="s">
        <v>2018</v>
      </c>
      <c r="C570" s="43" t="s">
        <v>2019</v>
      </c>
      <c r="D570" s="43" t="s">
        <v>2019</v>
      </c>
      <c r="E570" s="42">
        <v>1851</v>
      </c>
      <c r="F570" s="42">
        <v>1771</v>
      </c>
      <c r="G570" s="44">
        <v>0.95679999999999998</v>
      </c>
      <c r="H570" s="42" t="s">
        <v>65</v>
      </c>
      <c r="I570" s="42" t="s">
        <v>1977</v>
      </c>
      <c r="J570" s="42"/>
      <c r="K570" s="45">
        <v>682</v>
      </c>
      <c r="L570" s="46">
        <v>-0.61490683229999998</v>
      </c>
    </row>
    <row r="571" spans="1:12" x14ac:dyDescent="0.25">
      <c r="A571" s="48">
        <v>26610216900015</v>
      </c>
      <c r="B571" s="42" t="s">
        <v>2018</v>
      </c>
      <c r="C571" s="43" t="s">
        <v>2019</v>
      </c>
      <c r="D571" s="43" t="s">
        <v>2019</v>
      </c>
      <c r="E571" s="42">
        <v>1875</v>
      </c>
      <c r="F571" s="42">
        <v>1807</v>
      </c>
      <c r="G571" s="44">
        <v>0.9637</v>
      </c>
      <c r="H571" s="42" t="s">
        <v>57</v>
      </c>
      <c r="I571" s="42" t="s">
        <v>1977</v>
      </c>
      <c r="J571" s="42"/>
      <c r="K571" s="45">
        <v>1032</v>
      </c>
      <c r="L571" s="46">
        <v>-0.42888765909999998</v>
      </c>
    </row>
    <row r="572" spans="1:12" x14ac:dyDescent="0.25">
      <c r="A572" s="48">
        <v>26610604600011</v>
      </c>
      <c r="B572" s="42" t="s">
        <v>2018</v>
      </c>
      <c r="C572" s="43" t="s">
        <v>2019</v>
      </c>
      <c r="D572" s="43" t="s">
        <v>2019</v>
      </c>
      <c r="E572" s="42">
        <v>5318</v>
      </c>
      <c r="F572" s="42">
        <v>5287</v>
      </c>
      <c r="G572" s="44">
        <v>0.99419999999999997</v>
      </c>
      <c r="H572" s="42" t="s">
        <v>50</v>
      </c>
      <c r="I572" s="42" t="s">
        <v>1977</v>
      </c>
      <c r="J572" s="42" t="s">
        <v>9</v>
      </c>
      <c r="K572" s="45">
        <v>2982</v>
      </c>
      <c r="L572" s="46">
        <v>-0.43597503310000002</v>
      </c>
    </row>
    <row r="573" spans="1:12" x14ac:dyDescent="0.25">
      <c r="A573" s="48">
        <v>26620925300019</v>
      </c>
      <c r="B573" s="42" t="s">
        <v>2018</v>
      </c>
      <c r="C573" s="43" t="s">
        <v>2019</v>
      </c>
      <c r="D573" s="43" t="s">
        <v>2019</v>
      </c>
      <c r="E573" s="42">
        <v>7791</v>
      </c>
      <c r="F573" s="42">
        <v>7787</v>
      </c>
      <c r="G573" s="44">
        <v>0.99950000000000006</v>
      </c>
      <c r="H573" s="42" t="s">
        <v>50</v>
      </c>
      <c r="I573" s="42" t="s">
        <v>1977</v>
      </c>
      <c r="J573" s="42" t="s">
        <v>9</v>
      </c>
      <c r="K573" s="45">
        <v>3990</v>
      </c>
      <c r="L573" s="46">
        <v>-0.48760755099999997</v>
      </c>
    </row>
    <row r="574" spans="1:12" x14ac:dyDescent="0.25">
      <c r="A574" s="48">
        <v>26620926100012</v>
      </c>
      <c r="B574" s="42" t="s">
        <v>2018</v>
      </c>
      <c r="C574" s="43" t="s">
        <v>2019</v>
      </c>
      <c r="D574" s="43" t="s">
        <v>2019</v>
      </c>
      <c r="E574" s="42">
        <v>1234</v>
      </c>
      <c r="F574" s="42">
        <v>1226</v>
      </c>
      <c r="G574" s="44">
        <v>0.99350000000000005</v>
      </c>
      <c r="H574" s="42" t="s">
        <v>65</v>
      </c>
      <c r="I574" s="42"/>
      <c r="J574" s="42"/>
      <c r="K574" s="45">
        <v>631</v>
      </c>
      <c r="L574" s="46">
        <v>-0.4853181077</v>
      </c>
    </row>
    <row r="575" spans="1:12" x14ac:dyDescent="0.25">
      <c r="A575" s="48">
        <v>26620928700017</v>
      </c>
      <c r="B575" s="42" t="s">
        <v>2018</v>
      </c>
      <c r="C575" s="43" t="s">
        <v>2019</v>
      </c>
      <c r="D575" s="43" t="s">
        <v>2019</v>
      </c>
      <c r="E575" s="42">
        <v>753</v>
      </c>
      <c r="F575" s="42">
        <v>752</v>
      </c>
      <c r="G575" s="44">
        <v>0.99870000000000003</v>
      </c>
      <c r="H575" s="42" t="s">
        <v>65</v>
      </c>
      <c r="I575" s="42" t="s">
        <v>1977</v>
      </c>
      <c r="J575" s="42"/>
      <c r="K575" s="45">
        <v>659</v>
      </c>
      <c r="L575" s="46">
        <v>-0.1236702128</v>
      </c>
    </row>
    <row r="576" spans="1:12" x14ac:dyDescent="0.25">
      <c r="A576" s="48">
        <v>26620929500010</v>
      </c>
      <c r="B576" s="42" t="s">
        <v>2018</v>
      </c>
      <c r="C576" s="43" t="s">
        <v>2019</v>
      </c>
      <c r="D576" s="43" t="s">
        <v>2020</v>
      </c>
      <c r="E576" s="42">
        <v>6802</v>
      </c>
      <c r="F576" s="42">
        <v>690</v>
      </c>
      <c r="G576" s="44">
        <v>0.1014</v>
      </c>
      <c r="H576" s="42" t="s">
        <v>50</v>
      </c>
      <c r="I576" s="42" t="s">
        <v>1977</v>
      </c>
      <c r="J576" s="42"/>
      <c r="K576" s="45">
        <v>3098</v>
      </c>
      <c r="L576" s="46">
        <v>3.4898550725000002</v>
      </c>
    </row>
    <row r="577" spans="1:12" x14ac:dyDescent="0.25">
      <c r="A577" s="48">
        <v>26620930300012</v>
      </c>
      <c r="B577" s="42" t="s">
        <v>2018</v>
      </c>
      <c r="C577" s="43" t="s">
        <v>2019</v>
      </c>
      <c r="D577" s="43" t="s">
        <v>2020</v>
      </c>
      <c r="E577" s="42">
        <v>3391</v>
      </c>
      <c r="F577" s="42">
        <v>3</v>
      </c>
      <c r="G577" s="44">
        <v>8.9999999999999998E-4</v>
      </c>
      <c r="H577" s="42" t="s">
        <v>2011</v>
      </c>
      <c r="I577" s="42" t="s">
        <v>1977</v>
      </c>
      <c r="J577" s="42"/>
      <c r="K577" s="45">
        <v>1409</v>
      </c>
      <c r="L577" s="46">
        <v>468.6666666667</v>
      </c>
    </row>
    <row r="578" spans="1:12" x14ac:dyDescent="0.25">
      <c r="A578" s="48">
        <v>26620932900017</v>
      </c>
      <c r="B578" s="42" t="s">
        <v>2018</v>
      </c>
      <c r="C578" s="43" t="s">
        <v>2019</v>
      </c>
      <c r="D578" s="43" t="s">
        <v>2020</v>
      </c>
      <c r="E578" s="42">
        <v>9877</v>
      </c>
      <c r="F578" s="42">
        <v>504</v>
      </c>
      <c r="G578" s="44">
        <v>5.0999999999999997E-2</v>
      </c>
      <c r="H578" s="42" t="s">
        <v>50</v>
      </c>
      <c r="I578" s="42" t="s">
        <v>1977</v>
      </c>
      <c r="J578" s="42" t="s">
        <v>9</v>
      </c>
      <c r="K578" s="45">
        <v>5346</v>
      </c>
      <c r="L578" s="46">
        <v>9.6071428570999995</v>
      </c>
    </row>
    <row r="579" spans="1:12" x14ac:dyDescent="0.25">
      <c r="A579" s="48">
        <v>26620933700010</v>
      </c>
      <c r="B579" s="42" t="s">
        <v>2018</v>
      </c>
      <c r="C579" s="43" t="s">
        <v>2019</v>
      </c>
      <c r="D579" s="43" t="s">
        <v>2020</v>
      </c>
      <c r="E579" s="42">
        <v>2342</v>
      </c>
      <c r="F579" s="42">
        <v>531</v>
      </c>
      <c r="G579" s="44">
        <v>0.22670000000000001</v>
      </c>
      <c r="H579" s="42" t="s">
        <v>50</v>
      </c>
      <c r="I579" s="42" t="s">
        <v>1977</v>
      </c>
      <c r="J579" s="42"/>
      <c r="K579" s="45">
        <v>1028</v>
      </c>
      <c r="L579" s="46">
        <v>0.93596986820000005</v>
      </c>
    </row>
    <row r="580" spans="1:12" x14ac:dyDescent="0.25">
      <c r="A580" s="48">
        <v>26620938600017</v>
      </c>
      <c r="B580" s="42" t="s">
        <v>2018</v>
      </c>
      <c r="C580" s="43" t="s">
        <v>2019</v>
      </c>
      <c r="D580" s="43" t="s">
        <v>2020</v>
      </c>
      <c r="E580" s="42">
        <v>926</v>
      </c>
      <c r="F580" s="42">
        <v>895</v>
      </c>
      <c r="G580" s="44">
        <v>0.96650000000000003</v>
      </c>
      <c r="H580" s="42" t="s">
        <v>57</v>
      </c>
      <c r="I580" s="42"/>
      <c r="J580" s="42"/>
      <c r="K580" s="45">
        <v>417</v>
      </c>
      <c r="L580" s="46">
        <v>-0.53407821229999997</v>
      </c>
    </row>
    <row r="581" spans="1:12" x14ac:dyDescent="0.25">
      <c r="A581" s="48">
        <v>26620939400011</v>
      </c>
      <c r="B581" s="42" t="s">
        <v>2018</v>
      </c>
      <c r="C581" s="43" t="s">
        <v>2019</v>
      </c>
      <c r="D581" s="43" t="s">
        <v>2019</v>
      </c>
      <c r="E581" s="42">
        <v>1353</v>
      </c>
      <c r="F581" s="42">
        <v>1353</v>
      </c>
      <c r="G581" s="44">
        <v>1</v>
      </c>
      <c r="H581" s="42" t="s">
        <v>65</v>
      </c>
      <c r="I581" s="42" t="s">
        <v>1977</v>
      </c>
      <c r="J581" s="42"/>
      <c r="K581" s="45">
        <v>716</v>
      </c>
      <c r="L581" s="46">
        <v>-0.47080561710000002</v>
      </c>
    </row>
    <row r="582" spans="1:12" x14ac:dyDescent="0.25">
      <c r="A582" s="48">
        <v>26620940200012</v>
      </c>
      <c r="B582" s="42" t="s">
        <v>2018</v>
      </c>
      <c r="C582" s="43" t="s">
        <v>2019</v>
      </c>
      <c r="D582" s="43" t="s">
        <v>2019</v>
      </c>
      <c r="E582" s="42">
        <v>9308</v>
      </c>
      <c r="F582" s="42">
        <v>9307</v>
      </c>
      <c r="G582" s="44">
        <v>0.99990000000000001</v>
      </c>
      <c r="H582" s="42" t="s">
        <v>50</v>
      </c>
      <c r="I582" s="42" t="s">
        <v>1977</v>
      </c>
      <c r="J582" s="42" t="s">
        <v>9</v>
      </c>
      <c r="K582" s="45">
        <v>5081</v>
      </c>
      <c r="L582" s="46">
        <v>-0.45406683139999998</v>
      </c>
    </row>
    <row r="583" spans="1:12" x14ac:dyDescent="0.25">
      <c r="A583" s="48">
        <v>26620941000197</v>
      </c>
      <c r="B583" s="42" t="s">
        <v>2018</v>
      </c>
      <c r="C583" s="43" t="s">
        <v>2019</v>
      </c>
      <c r="D583" s="43" t="s">
        <v>2019</v>
      </c>
      <c r="E583" s="42">
        <v>3887</v>
      </c>
      <c r="F583" s="42">
        <v>3650</v>
      </c>
      <c r="G583" s="44">
        <v>0.93899999999999995</v>
      </c>
      <c r="H583" s="42" t="s">
        <v>38</v>
      </c>
      <c r="I583" s="42" t="s">
        <v>1977</v>
      </c>
      <c r="J583" s="42"/>
      <c r="K583" s="45">
        <v>3532</v>
      </c>
      <c r="L583" s="46">
        <v>-3.2328767100000003E-2</v>
      </c>
    </row>
    <row r="584" spans="1:12" x14ac:dyDescent="0.25">
      <c r="A584" s="48">
        <v>26620943600051</v>
      </c>
      <c r="B584" s="42" t="s">
        <v>2018</v>
      </c>
      <c r="C584" s="43" t="s">
        <v>2019</v>
      </c>
      <c r="D584" s="43" t="s">
        <v>2020</v>
      </c>
      <c r="E584" s="42">
        <v>1214</v>
      </c>
      <c r="F584" s="42">
        <v>246</v>
      </c>
      <c r="G584" s="44">
        <v>0.2026</v>
      </c>
      <c r="H584" s="42" t="s">
        <v>50</v>
      </c>
      <c r="I584" s="42"/>
      <c r="J584" s="42"/>
      <c r="K584" s="45">
        <v>472</v>
      </c>
      <c r="L584" s="46">
        <v>0.91869918699999997</v>
      </c>
    </row>
    <row r="585" spans="1:12" x14ac:dyDescent="0.25">
      <c r="A585" s="48">
        <v>26620966700150</v>
      </c>
      <c r="B585" s="42" t="s">
        <v>2018</v>
      </c>
      <c r="C585" s="43" t="s">
        <v>2019</v>
      </c>
      <c r="D585" s="43" t="s">
        <v>2020</v>
      </c>
      <c r="E585" s="42">
        <v>5100</v>
      </c>
      <c r="F585" s="42">
        <v>645</v>
      </c>
      <c r="G585" s="44">
        <v>0.1265</v>
      </c>
      <c r="H585" s="42" t="s">
        <v>50</v>
      </c>
      <c r="I585" s="42" t="s">
        <v>1977</v>
      </c>
      <c r="J585" s="42"/>
      <c r="K585" s="45">
        <v>2318</v>
      </c>
      <c r="L585" s="46">
        <v>2.5937984495999999</v>
      </c>
    </row>
    <row r="586" spans="1:12" x14ac:dyDescent="0.25">
      <c r="A586" s="48">
        <v>26620969100192</v>
      </c>
      <c r="B586" s="42" t="s">
        <v>2018</v>
      </c>
      <c r="C586" s="43" t="s">
        <v>2019</v>
      </c>
      <c r="D586" s="43" t="s">
        <v>2019</v>
      </c>
      <c r="E586" s="42">
        <v>5403</v>
      </c>
      <c r="F586" s="42">
        <v>5329</v>
      </c>
      <c r="G586" s="44">
        <v>0.98629999999999995</v>
      </c>
      <c r="H586" s="42" t="s">
        <v>57</v>
      </c>
      <c r="I586" s="42" t="s">
        <v>1977</v>
      </c>
      <c r="J586" s="42"/>
      <c r="K586" s="45">
        <v>3880</v>
      </c>
      <c r="L586" s="46">
        <v>-0.2719084256</v>
      </c>
    </row>
    <row r="587" spans="1:12" x14ac:dyDescent="0.25">
      <c r="A587" s="48">
        <v>26630746100019</v>
      </c>
      <c r="B587" s="42" t="s">
        <v>2018</v>
      </c>
      <c r="C587" s="43" t="s">
        <v>2019</v>
      </c>
      <c r="D587" s="43" t="s">
        <v>2020</v>
      </c>
      <c r="E587" s="42">
        <v>18369</v>
      </c>
      <c r="F587" s="42">
        <v>17228</v>
      </c>
      <c r="G587" s="44">
        <v>0.93789999999999996</v>
      </c>
      <c r="H587" s="42" t="s">
        <v>2011</v>
      </c>
      <c r="I587" s="42" t="s">
        <v>1977</v>
      </c>
      <c r="J587" s="42" t="s">
        <v>9</v>
      </c>
      <c r="K587" s="45">
        <v>16034</v>
      </c>
      <c r="L587" s="46">
        <v>-6.9305781299999994E-2</v>
      </c>
    </row>
    <row r="588" spans="1:12" x14ac:dyDescent="0.25">
      <c r="A588" s="48">
        <v>26630778400014</v>
      </c>
      <c r="B588" s="42" t="s">
        <v>2018</v>
      </c>
      <c r="C588" s="43" t="s">
        <v>2019</v>
      </c>
      <c r="D588" s="43" t="s">
        <v>2019</v>
      </c>
      <c r="E588" s="42">
        <v>987</v>
      </c>
      <c r="F588" s="42">
        <v>987</v>
      </c>
      <c r="G588" s="44">
        <v>1</v>
      </c>
      <c r="H588" s="42" t="s">
        <v>65</v>
      </c>
      <c r="I588" s="42" t="s">
        <v>1977</v>
      </c>
      <c r="J588" s="42"/>
      <c r="K588" s="45">
        <v>756</v>
      </c>
      <c r="L588" s="46">
        <v>-0.2340425532</v>
      </c>
    </row>
    <row r="589" spans="1:12" x14ac:dyDescent="0.25">
      <c r="A589" s="48">
        <v>26630781800010</v>
      </c>
      <c r="B589" s="42" t="s">
        <v>2018</v>
      </c>
      <c r="C589" s="43" t="s">
        <v>2019</v>
      </c>
      <c r="D589" s="43" t="s">
        <v>2019</v>
      </c>
      <c r="E589" s="42">
        <v>1261</v>
      </c>
      <c r="F589" s="42">
        <v>868</v>
      </c>
      <c r="G589" s="44">
        <v>0.68830000000000002</v>
      </c>
      <c r="H589" s="42" t="s">
        <v>2011</v>
      </c>
      <c r="I589" s="42"/>
      <c r="J589" s="42"/>
      <c r="K589" s="45">
        <v>442</v>
      </c>
      <c r="L589" s="46">
        <v>-0.49078341009999998</v>
      </c>
    </row>
    <row r="590" spans="1:12" x14ac:dyDescent="0.25">
      <c r="A590" s="48">
        <v>26630783400017</v>
      </c>
      <c r="B590" s="42" t="s">
        <v>2018</v>
      </c>
      <c r="C590" s="43" t="s">
        <v>2019</v>
      </c>
      <c r="D590" s="43" t="s">
        <v>2020</v>
      </c>
      <c r="E590" s="42">
        <v>1090</v>
      </c>
      <c r="F590" s="42">
        <v>0</v>
      </c>
      <c r="G590" s="44">
        <v>0</v>
      </c>
      <c r="H590" s="42" t="s">
        <v>38</v>
      </c>
      <c r="I590" s="42" t="s">
        <v>1977</v>
      </c>
      <c r="J590" s="42"/>
      <c r="K590" s="45">
        <v>889</v>
      </c>
      <c r="L590" s="46">
        <v>888</v>
      </c>
    </row>
    <row r="591" spans="1:12" x14ac:dyDescent="0.25">
      <c r="A591" s="48">
        <v>26630784200010</v>
      </c>
      <c r="B591" s="42" t="s">
        <v>2018</v>
      </c>
      <c r="C591" s="43" t="s">
        <v>2019</v>
      </c>
      <c r="D591" s="43" t="s">
        <v>2020</v>
      </c>
      <c r="E591" s="42">
        <v>3171</v>
      </c>
      <c r="F591" s="42">
        <v>0</v>
      </c>
      <c r="G591" s="44">
        <v>0</v>
      </c>
      <c r="H591" s="42" t="s">
        <v>2011</v>
      </c>
      <c r="I591" s="42" t="s">
        <v>1977</v>
      </c>
      <c r="J591" s="42"/>
      <c r="K591" s="45">
        <v>1739</v>
      </c>
      <c r="L591" s="46">
        <v>1738</v>
      </c>
    </row>
    <row r="592" spans="1:12" x14ac:dyDescent="0.25">
      <c r="A592" s="48">
        <v>26630785900071</v>
      </c>
      <c r="B592" s="42" t="s">
        <v>2018</v>
      </c>
      <c r="C592" s="43" t="s">
        <v>2019</v>
      </c>
      <c r="D592" s="43" t="s">
        <v>2020</v>
      </c>
      <c r="E592" s="42">
        <v>2242</v>
      </c>
      <c r="F592" s="42">
        <v>0</v>
      </c>
      <c r="G592" s="44">
        <v>0</v>
      </c>
      <c r="H592" s="42" t="s">
        <v>38</v>
      </c>
      <c r="I592" s="42" t="s">
        <v>1977</v>
      </c>
      <c r="J592" s="42"/>
      <c r="K592" s="45">
        <v>1560</v>
      </c>
      <c r="L592" s="46">
        <v>1559</v>
      </c>
    </row>
    <row r="593" spans="1:12" x14ac:dyDescent="0.25">
      <c r="A593" s="48">
        <v>26630786700017</v>
      </c>
      <c r="B593" s="42" t="s">
        <v>2018</v>
      </c>
      <c r="C593" s="43" t="s">
        <v>2019</v>
      </c>
      <c r="D593" s="43" t="s">
        <v>2020</v>
      </c>
      <c r="E593" s="42">
        <v>3078</v>
      </c>
      <c r="F593" s="42">
        <v>1946</v>
      </c>
      <c r="G593" s="44">
        <v>0.63219999999999998</v>
      </c>
      <c r="H593" s="42" t="s">
        <v>38</v>
      </c>
      <c r="I593" s="42" t="s">
        <v>1977</v>
      </c>
      <c r="J593" s="42"/>
      <c r="K593" s="45">
        <v>1989</v>
      </c>
      <c r="L593" s="46">
        <v>2.2096608399999999E-2</v>
      </c>
    </row>
    <row r="594" spans="1:12" x14ac:dyDescent="0.25">
      <c r="A594" s="48">
        <v>26630787500010</v>
      </c>
      <c r="B594" s="42" t="s">
        <v>2018</v>
      </c>
      <c r="C594" s="43" t="s">
        <v>2019</v>
      </c>
      <c r="D594" s="43" t="s">
        <v>2020</v>
      </c>
      <c r="E594" s="42">
        <v>1022</v>
      </c>
      <c r="F594" s="42">
        <v>768</v>
      </c>
      <c r="G594" s="44">
        <v>0.75149999999999995</v>
      </c>
      <c r="H594" s="42" t="s">
        <v>65</v>
      </c>
      <c r="I594" s="42"/>
      <c r="J594" s="42"/>
      <c r="K594" s="45">
        <v>511</v>
      </c>
      <c r="L594" s="46">
        <v>-0.33463541670000002</v>
      </c>
    </row>
    <row r="595" spans="1:12" x14ac:dyDescent="0.25">
      <c r="A595" s="48">
        <v>26640548900011</v>
      </c>
      <c r="B595" s="42" t="s">
        <v>2018</v>
      </c>
      <c r="C595" s="43" t="s">
        <v>2019</v>
      </c>
      <c r="D595" s="43" t="s">
        <v>2019</v>
      </c>
      <c r="E595" s="42">
        <v>2044</v>
      </c>
      <c r="F595" s="42">
        <v>2042</v>
      </c>
      <c r="G595" s="44">
        <v>0.999</v>
      </c>
      <c r="H595" s="42" t="s">
        <v>38</v>
      </c>
      <c r="I595" s="42" t="s">
        <v>1977</v>
      </c>
      <c r="J595" s="42"/>
      <c r="K595" s="45">
        <v>1336</v>
      </c>
      <c r="L595" s="46">
        <v>-0.34573947109999997</v>
      </c>
    </row>
    <row r="596" spans="1:12" x14ac:dyDescent="0.25">
      <c r="A596" s="48">
        <v>26640549700022</v>
      </c>
      <c r="B596" s="42" t="s">
        <v>2018</v>
      </c>
      <c r="C596" s="43" t="s">
        <v>2019</v>
      </c>
      <c r="D596" s="43" t="s">
        <v>2020</v>
      </c>
      <c r="E596" s="42">
        <v>2593</v>
      </c>
      <c r="F596" s="42">
        <v>3</v>
      </c>
      <c r="G596" s="44">
        <v>1.1999999999999999E-3</v>
      </c>
      <c r="H596" s="42" t="s">
        <v>38</v>
      </c>
      <c r="I596" s="42" t="s">
        <v>1977</v>
      </c>
      <c r="J596" s="42"/>
      <c r="K596" s="45">
        <v>1942</v>
      </c>
      <c r="L596" s="46">
        <v>646.33333333329995</v>
      </c>
    </row>
    <row r="597" spans="1:12" x14ac:dyDescent="0.25">
      <c r="A597" s="48">
        <v>26640550500014</v>
      </c>
      <c r="B597" s="42" t="s">
        <v>2018</v>
      </c>
      <c r="C597" s="43" t="s">
        <v>2019</v>
      </c>
      <c r="D597" s="43" t="s">
        <v>2020</v>
      </c>
      <c r="E597" s="42">
        <v>817</v>
      </c>
      <c r="F597" s="42">
        <v>156</v>
      </c>
      <c r="G597" s="44">
        <v>0.19089999999999999</v>
      </c>
      <c r="H597" s="42" t="s">
        <v>71</v>
      </c>
      <c r="I597" s="42"/>
      <c r="J597" s="42"/>
      <c r="K597" s="45">
        <v>475</v>
      </c>
      <c r="L597" s="46">
        <v>2.0448717949000002</v>
      </c>
    </row>
    <row r="598" spans="1:12" x14ac:dyDescent="0.25">
      <c r="A598" s="48">
        <v>26640552100110</v>
      </c>
      <c r="B598" s="42" t="s">
        <v>2018</v>
      </c>
      <c r="C598" s="43" t="s">
        <v>2019</v>
      </c>
      <c r="D598" s="43" t="s">
        <v>2019</v>
      </c>
      <c r="E598" s="42">
        <v>9421</v>
      </c>
      <c r="F598" s="42">
        <v>533</v>
      </c>
      <c r="G598" s="44">
        <v>5.6599999999999998E-2</v>
      </c>
      <c r="H598" s="42" t="s">
        <v>50</v>
      </c>
      <c r="I598" s="42" t="s">
        <v>1977</v>
      </c>
      <c r="J598" s="42" t="s">
        <v>9</v>
      </c>
      <c r="K598" s="45">
        <v>5271</v>
      </c>
      <c r="L598" s="46">
        <v>8.8893058161000003</v>
      </c>
    </row>
    <row r="599" spans="1:12" x14ac:dyDescent="0.25">
      <c r="A599" s="48">
        <v>26640558800010</v>
      </c>
      <c r="B599" s="42" t="s">
        <v>2018</v>
      </c>
      <c r="C599" s="43" t="s">
        <v>2019</v>
      </c>
      <c r="D599" s="43" t="s">
        <v>2019</v>
      </c>
      <c r="E599" s="42">
        <v>1290</v>
      </c>
      <c r="F599" s="42">
        <v>1290</v>
      </c>
      <c r="G599" s="44">
        <v>1</v>
      </c>
      <c r="H599" s="42" t="s">
        <v>50</v>
      </c>
      <c r="I599" s="42"/>
      <c r="J599" s="42"/>
      <c r="K599" s="45">
        <v>630</v>
      </c>
      <c r="L599" s="46">
        <v>-0.51162790700000005</v>
      </c>
    </row>
    <row r="600" spans="1:12" x14ac:dyDescent="0.25">
      <c r="A600" s="48">
        <v>26640561200018</v>
      </c>
      <c r="B600" s="42" t="s">
        <v>2018</v>
      </c>
      <c r="C600" s="43" t="s">
        <v>2019</v>
      </c>
      <c r="D600" s="43" t="s">
        <v>2019</v>
      </c>
      <c r="E600" s="42">
        <v>3881</v>
      </c>
      <c r="F600" s="42">
        <v>3880</v>
      </c>
      <c r="G600" s="44">
        <v>0.99970000000000003</v>
      </c>
      <c r="H600" s="42" t="s">
        <v>50</v>
      </c>
      <c r="I600" s="42" t="s">
        <v>1977</v>
      </c>
      <c r="J600" s="42"/>
      <c r="K600" s="45">
        <v>1414</v>
      </c>
      <c r="L600" s="46">
        <v>-0.63556701029999996</v>
      </c>
    </row>
    <row r="601" spans="1:12" x14ac:dyDescent="0.25">
      <c r="A601" s="48">
        <v>26640567900017</v>
      </c>
      <c r="B601" s="42" t="s">
        <v>2018</v>
      </c>
      <c r="C601" s="43" t="s">
        <v>2019</v>
      </c>
      <c r="D601" s="43" t="s">
        <v>2019</v>
      </c>
      <c r="E601" s="42">
        <v>12270</v>
      </c>
      <c r="F601" s="42">
        <v>12269</v>
      </c>
      <c r="G601" s="44">
        <v>0.99990000000000001</v>
      </c>
      <c r="H601" s="42" t="s">
        <v>50</v>
      </c>
      <c r="I601" s="42" t="s">
        <v>1977</v>
      </c>
      <c r="J601" s="42" t="s">
        <v>9</v>
      </c>
      <c r="K601" s="45">
        <v>6027</v>
      </c>
      <c r="L601" s="46">
        <v>-0.5087619203</v>
      </c>
    </row>
    <row r="602" spans="1:12" x14ac:dyDescent="0.25">
      <c r="A602" s="48">
        <v>26650004000016</v>
      </c>
      <c r="B602" s="42" t="s">
        <v>2018</v>
      </c>
      <c r="C602" s="43" t="s">
        <v>2019</v>
      </c>
      <c r="D602" s="43" t="s">
        <v>2019</v>
      </c>
      <c r="E602" s="42">
        <v>922</v>
      </c>
      <c r="F602" s="42">
        <v>922</v>
      </c>
      <c r="G602" s="44">
        <v>1</v>
      </c>
      <c r="H602" s="42" t="s">
        <v>65</v>
      </c>
      <c r="I602" s="42"/>
      <c r="J602" s="42"/>
      <c r="K602" s="45">
        <v>506</v>
      </c>
      <c r="L602" s="46">
        <v>-0.45119305859999997</v>
      </c>
    </row>
    <row r="603" spans="1:12" x14ac:dyDescent="0.25">
      <c r="A603" s="48">
        <v>26650005700010</v>
      </c>
      <c r="B603" s="42" t="s">
        <v>2018</v>
      </c>
      <c r="C603" s="43" t="s">
        <v>2019</v>
      </c>
      <c r="D603" s="43" t="s">
        <v>2019</v>
      </c>
      <c r="E603" s="42">
        <v>2167</v>
      </c>
      <c r="F603" s="42">
        <v>2166</v>
      </c>
      <c r="G603" s="44">
        <v>0.99950000000000006</v>
      </c>
      <c r="H603" s="42" t="s">
        <v>50</v>
      </c>
      <c r="I603" s="42" t="s">
        <v>1977</v>
      </c>
      <c r="J603" s="42"/>
      <c r="K603" s="45">
        <v>1033</v>
      </c>
      <c r="L603" s="46">
        <v>-0.52308402590000003</v>
      </c>
    </row>
    <row r="604" spans="1:12" x14ac:dyDescent="0.25">
      <c r="A604" s="48">
        <v>26650009900012</v>
      </c>
      <c r="B604" s="42" t="s">
        <v>2018</v>
      </c>
      <c r="C604" s="43" t="s">
        <v>2019</v>
      </c>
      <c r="D604" s="43" t="s">
        <v>2019</v>
      </c>
      <c r="E604" s="42">
        <v>4443</v>
      </c>
      <c r="F604" s="42">
        <v>4441</v>
      </c>
      <c r="G604" s="44">
        <v>0.99950000000000006</v>
      </c>
      <c r="H604" s="42" t="s">
        <v>50</v>
      </c>
      <c r="I604" s="42" t="s">
        <v>1977</v>
      </c>
      <c r="J604" s="42"/>
      <c r="K604" s="45">
        <v>2596</v>
      </c>
      <c r="L604" s="46">
        <v>-0.41544697139999998</v>
      </c>
    </row>
    <row r="605" spans="1:12" x14ac:dyDescent="0.25">
      <c r="A605" s="48">
        <v>26650010700013</v>
      </c>
      <c r="B605" s="42" t="s">
        <v>2018</v>
      </c>
      <c r="C605" s="43" t="s">
        <v>2019</v>
      </c>
      <c r="D605" s="43" t="s">
        <v>2019</v>
      </c>
      <c r="E605" s="42">
        <v>3040</v>
      </c>
      <c r="F605" s="42">
        <v>3037</v>
      </c>
      <c r="G605" s="44">
        <v>0.999</v>
      </c>
      <c r="H605" s="42" t="s">
        <v>50</v>
      </c>
      <c r="I605" s="42" t="s">
        <v>1977</v>
      </c>
      <c r="J605" s="42"/>
      <c r="K605" s="45">
        <v>1733</v>
      </c>
      <c r="L605" s="46">
        <v>-0.4293710899</v>
      </c>
    </row>
    <row r="606" spans="1:12" x14ac:dyDescent="0.25">
      <c r="A606" s="48">
        <v>26650018000010</v>
      </c>
      <c r="B606" s="42" t="s">
        <v>2018</v>
      </c>
      <c r="C606" s="43" t="s">
        <v>2019</v>
      </c>
      <c r="D606" s="43" t="s">
        <v>2019</v>
      </c>
      <c r="E606" s="42">
        <v>6020</v>
      </c>
      <c r="F606" s="42">
        <v>6020</v>
      </c>
      <c r="G606" s="44">
        <v>1</v>
      </c>
      <c r="H606" s="42" t="s">
        <v>50</v>
      </c>
      <c r="I606" s="42" t="s">
        <v>1977</v>
      </c>
      <c r="J606" s="42" t="s">
        <v>9</v>
      </c>
      <c r="K606" s="45">
        <v>4257</v>
      </c>
      <c r="L606" s="46">
        <v>-0.29285714289999998</v>
      </c>
    </row>
    <row r="607" spans="1:12" x14ac:dyDescent="0.25">
      <c r="A607" s="48">
        <v>26660001400010</v>
      </c>
      <c r="B607" s="42" t="s">
        <v>2018</v>
      </c>
      <c r="C607" s="43" t="s">
        <v>2019</v>
      </c>
      <c r="D607" s="43" t="s">
        <v>2020</v>
      </c>
      <c r="E607" s="42">
        <v>1455</v>
      </c>
      <c r="F607" s="42">
        <v>0</v>
      </c>
      <c r="G607" s="44">
        <v>0</v>
      </c>
      <c r="H607" s="42" t="s">
        <v>38</v>
      </c>
      <c r="I607" s="42" t="s">
        <v>1977</v>
      </c>
      <c r="J607" s="42"/>
      <c r="K607" s="45">
        <v>562</v>
      </c>
      <c r="L607" s="46">
        <v>561</v>
      </c>
    </row>
    <row r="608" spans="1:12" x14ac:dyDescent="0.25">
      <c r="A608" s="48">
        <v>26660002200013</v>
      </c>
      <c r="B608" s="42" t="s">
        <v>2018</v>
      </c>
      <c r="C608" s="43" t="s">
        <v>2019</v>
      </c>
      <c r="D608" s="43" t="s">
        <v>2019</v>
      </c>
      <c r="E608" s="42">
        <v>11565</v>
      </c>
      <c r="F608" s="42">
        <v>1591</v>
      </c>
      <c r="G608" s="44">
        <v>0.1376</v>
      </c>
      <c r="H608" s="42" t="s">
        <v>50</v>
      </c>
      <c r="I608" s="42" t="s">
        <v>1977</v>
      </c>
      <c r="J608" s="42" t="s">
        <v>9</v>
      </c>
      <c r="K608" s="45">
        <v>7361</v>
      </c>
      <c r="L608" s="46">
        <v>3.6266499056999999</v>
      </c>
    </row>
    <row r="609" spans="1:12" x14ac:dyDescent="0.25">
      <c r="A609" s="48">
        <v>26660007100010</v>
      </c>
      <c r="B609" s="42" t="s">
        <v>2018</v>
      </c>
      <c r="C609" s="43" t="s">
        <v>2019</v>
      </c>
      <c r="D609" s="43" t="s">
        <v>2019</v>
      </c>
      <c r="E609" s="42">
        <v>821</v>
      </c>
      <c r="F609" s="42">
        <v>797</v>
      </c>
      <c r="G609" s="44">
        <v>0.9708</v>
      </c>
      <c r="H609" s="42" t="s">
        <v>57</v>
      </c>
      <c r="I609" s="42"/>
      <c r="J609" s="42"/>
      <c r="K609" s="45">
        <v>461</v>
      </c>
      <c r="L609" s="46">
        <v>-0.42158092850000001</v>
      </c>
    </row>
    <row r="610" spans="1:12" x14ac:dyDescent="0.25">
      <c r="A610" s="48">
        <v>26670004600011</v>
      </c>
      <c r="B610" s="42" t="s">
        <v>2018</v>
      </c>
      <c r="C610" s="43" t="s">
        <v>2019</v>
      </c>
      <c r="D610" s="43" t="s">
        <v>2020</v>
      </c>
      <c r="E610" s="42">
        <v>1730</v>
      </c>
      <c r="F610" s="42">
        <v>1649</v>
      </c>
      <c r="G610" s="44">
        <v>0.95320000000000005</v>
      </c>
      <c r="H610" s="42" t="s">
        <v>38</v>
      </c>
      <c r="I610" s="42" t="s">
        <v>1977</v>
      </c>
      <c r="J610" s="42"/>
      <c r="K610" s="45">
        <v>963</v>
      </c>
      <c r="L610" s="46">
        <v>-0.4160097029</v>
      </c>
    </row>
    <row r="611" spans="1:12" x14ac:dyDescent="0.25">
      <c r="A611" s="48">
        <v>26670006100010</v>
      </c>
      <c r="B611" s="42" t="s">
        <v>2018</v>
      </c>
      <c r="C611" s="43" t="s">
        <v>2019</v>
      </c>
      <c r="D611" s="43" t="s">
        <v>2020</v>
      </c>
      <c r="E611" s="42">
        <v>619</v>
      </c>
      <c r="F611" s="42">
        <v>536</v>
      </c>
      <c r="G611" s="44">
        <v>0.8659</v>
      </c>
      <c r="H611" s="42" t="s">
        <v>38</v>
      </c>
      <c r="I611" s="42"/>
      <c r="J611" s="42"/>
      <c r="K611" s="45">
        <v>377</v>
      </c>
      <c r="L611" s="46">
        <v>-0.29664179099999999</v>
      </c>
    </row>
    <row r="612" spans="1:12" x14ac:dyDescent="0.25">
      <c r="A612" s="48">
        <v>26670010300010</v>
      </c>
      <c r="B612" s="42" t="s">
        <v>2018</v>
      </c>
      <c r="C612" s="43" t="s">
        <v>2019</v>
      </c>
      <c r="D612" s="43" t="s">
        <v>2020</v>
      </c>
      <c r="E612" s="42">
        <v>504</v>
      </c>
      <c r="F612" s="42">
        <v>205</v>
      </c>
      <c r="G612" s="44">
        <v>0.40670000000000001</v>
      </c>
      <c r="H612" s="42" t="s">
        <v>1504</v>
      </c>
      <c r="I612" s="42"/>
      <c r="J612" s="42"/>
      <c r="K612" s="45">
        <v>131</v>
      </c>
      <c r="L612" s="46">
        <v>-0.36097560979999999</v>
      </c>
    </row>
    <row r="613" spans="1:12" x14ac:dyDescent="0.25">
      <c r="A613" s="48">
        <v>26670011100013</v>
      </c>
      <c r="B613" s="42" t="s">
        <v>2018</v>
      </c>
      <c r="C613" s="43" t="s">
        <v>2019</v>
      </c>
      <c r="D613" s="43" t="s">
        <v>2020</v>
      </c>
      <c r="E613" s="42">
        <v>6403</v>
      </c>
      <c r="F613" s="42">
        <v>2743</v>
      </c>
      <c r="G613" s="44">
        <v>0.4284</v>
      </c>
      <c r="H613" s="42" t="s">
        <v>38</v>
      </c>
      <c r="I613" s="42" t="s">
        <v>1977</v>
      </c>
      <c r="J613" s="42"/>
      <c r="K613" s="45">
        <v>4371</v>
      </c>
      <c r="L613" s="46">
        <v>0.59351075460000002</v>
      </c>
    </row>
    <row r="614" spans="1:12" x14ac:dyDescent="0.25">
      <c r="A614" s="48">
        <v>26670015200017</v>
      </c>
      <c r="B614" s="42" t="s">
        <v>2018</v>
      </c>
      <c r="C614" s="43" t="s">
        <v>2019</v>
      </c>
      <c r="D614" s="43" t="s">
        <v>2020</v>
      </c>
      <c r="E614" s="42">
        <v>713</v>
      </c>
      <c r="F614" s="42">
        <v>653</v>
      </c>
      <c r="G614" s="44">
        <v>0.91579999999999995</v>
      </c>
      <c r="H614" s="42" t="s">
        <v>38</v>
      </c>
      <c r="I614" s="42"/>
      <c r="J614" s="42"/>
      <c r="K614" s="45">
        <v>333</v>
      </c>
      <c r="L614" s="46">
        <v>-0.4900459418</v>
      </c>
    </row>
    <row r="615" spans="1:12" x14ac:dyDescent="0.25">
      <c r="A615" s="48">
        <v>26670019400019</v>
      </c>
      <c r="B615" s="42" t="s">
        <v>2018</v>
      </c>
      <c r="C615" s="43" t="s">
        <v>2019</v>
      </c>
      <c r="D615" s="43" t="s">
        <v>2020</v>
      </c>
      <c r="E615" s="42">
        <v>510</v>
      </c>
      <c r="F615" s="42">
        <v>4</v>
      </c>
      <c r="G615" s="44">
        <v>7.7999999999999996E-3</v>
      </c>
      <c r="H615" s="42" t="s">
        <v>38</v>
      </c>
      <c r="I615" s="42"/>
      <c r="J615" s="42"/>
      <c r="K615" s="45">
        <v>189</v>
      </c>
      <c r="L615" s="46">
        <v>46.25</v>
      </c>
    </row>
    <row r="616" spans="1:12" x14ac:dyDescent="0.25">
      <c r="A616" s="48">
        <v>26670022800015</v>
      </c>
      <c r="B616" s="42" t="s">
        <v>2018</v>
      </c>
      <c r="C616" s="43" t="s">
        <v>2019</v>
      </c>
      <c r="D616" s="43" t="s">
        <v>2020</v>
      </c>
      <c r="E616" s="42">
        <v>3441</v>
      </c>
      <c r="F616" s="42">
        <v>2299</v>
      </c>
      <c r="G616" s="44">
        <v>0.66810000000000003</v>
      </c>
      <c r="H616" s="42" t="s">
        <v>38</v>
      </c>
      <c r="I616" s="42" t="s">
        <v>1977</v>
      </c>
      <c r="J616" s="42"/>
      <c r="K616" s="45">
        <v>2380</v>
      </c>
      <c r="L616" s="46">
        <v>3.5232709899999999E-2</v>
      </c>
    </row>
    <row r="617" spans="1:12" x14ac:dyDescent="0.25">
      <c r="A617" s="48">
        <v>26670031900012</v>
      </c>
      <c r="B617" s="42" t="s">
        <v>2018</v>
      </c>
      <c r="C617" s="43" t="s">
        <v>2019</v>
      </c>
      <c r="D617" s="43" t="s">
        <v>2020</v>
      </c>
      <c r="E617" s="42">
        <v>2684</v>
      </c>
      <c r="F617" s="42">
        <v>685</v>
      </c>
      <c r="G617" s="44">
        <v>0.25519999999999998</v>
      </c>
      <c r="H617" s="42" t="s">
        <v>1504</v>
      </c>
      <c r="I617" s="42" t="s">
        <v>1977</v>
      </c>
      <c r="J617" s="42"/>
      <c r="K617" s="45">
        <v>927</v>
      </c>
      <c r="L617" s="46">
        <v>0.35328467149999998</v>
      </c>
    </row>
    <row r="618" spans="1:12" x14ac:dyDescent="0.25">
      <c r="A618" s="48">
        <v>26670057400012</v>
      </c>
      <c r="B618" s="42" t="s">
        <v>2018</v>
      </c>
      <c r="C618" s="43" t="s">
        <v>2019</v>
      </c>
      <c r="D618" s="43" t="s">
        <v>2020</v>
      </c>
      <c r="E618" s="42">
        <v>33538</v>
      </c>
      <c r="F618" s="42">
        <v>1175</v>
      </c>
      <c r="G618" s="44">
        <v>3.5000000000000003E-2</v>
      </c>
      <c r="H618" s="42" t="s">
        <v>1504</v>
      </c>
      <c r="I618" s="42" t="s">
        <v>1977</v>
      </c>
      <c r="J618" s="42" t="s">
        <v>9</v>
      </c>
      <c r="K618" s="45">
        <v>20404</v>
      </c>
      <c r="L618" s="46">
        <v>16.365106383000001</v>
      </c>
    </row>
    <row r="619" spans="1:12" x14ac:dyDescent="0.25">
      <c r="A619" s="48">
        <v>26670058200015</v>
      </c>
      <c r="B619" s="42" t="s">
        <v>2018</v>
      </c>
      <c r="C619" s="43" t="s">
        <v>2019</v>
      </c>
      <c r="D619" s="43" t="s">
        <v>2020</v>
      </c>
      <c r="E619" s="42">
        <v>2554</v>
      </c>
      <c r="F619" s="42">
        <v>1282</v>
      </c>
      <c r="G619" s="44">
        <v>0.502</v>
      </c>
      <c r="H619" s="42" t="s">
        <v>38</v>
      </c>
      <c r="I619" s="42" t="s">
        <v>1977</v>
      </c>
      <c r="J619" s="42"/>
      <c r="K619" s="45">
        <v>1487</v>
      </c>
      <c r="L619" s="46">
        <v>0.1599063963</v>
      </c>
    </row>
    <row r="620" spans="1:12" x14ac:dyDescent="0.25">
      <c r="A620" s="48">
        <v>26670602700015</v>
      </c>
      <c r="B620" s="42" t="s">
        <v>2018</v>
      </c>
      <c r="C620" s="43" t="s">
        <v>2019</v>
      </c>
      <c r="D620" s="43" t="s">
        <v>2020</v>
      </c>
      <c r="E620" s="42">
        <v>3357</v>
      </c>
      <c r="F620" s="42">
        <v>693</v>
      </c>
      <c r="G620" s="44">
        <v>0.2064</v>
      </c>
      <c r="H620" s="42" t="s">
        <v>1504</v>
      </c>
      <c r="I620" s="42" t="s">
        <v>1977</v>
      </c>
      <c r="J620" s="42"/>
      <c r="K620" s="45">
        <v>1195</v>
      </c>
      <c r="L620" s="46">
        <v>0.72438672439999996</v>
      </c>
    </row>
    <row r="621" spans="1:12" x14ac:dyDescent="0.25">
      <c r="A621" s="48">
        <v>26680003600102</v>
      </c>
      <c r="B621" s="42" t="s">
        <v>2018</v>
      </c>
      <c r="C621" s="43" t="s">
        <v>2019</v>
      </c>
      <c r="D621" s="43" t="s">
        <v>2020</v>
      </c>
      <c r="E621" s="42">
        <v>1931</v>
      </c>
      <c r="F621" s="42">
        <v>517</v>
      </c>
      <c r="G621" s="44">
        <v>0.26769999999999999</v>
      </c>
      <c r="H621" s="42" t="s">
        <v>1504</v>
      </c>
      <c r="I621" s="42" t="s">
        <v>1977</v>
      </c>
      <c r="J621" s="42"/>
      <c r="K621" s="45">
        <v>342</v>
      </c>
      <c r="L621" s="46">
        <v>-0.33849129589999999</v>
      </c>
    </row>
    <row r="622" spans="1:12" x14ac:dyDescent="0.25">
      <c r="A622" s="48">
        <v>26680005100010</v>
      </c>
      <c r="B622" s="42" t="s">
        <v>2018</v>
      </c>
      <c r="C622" s="43" t="s">
        <v>2019</v>
      </c>
      <c r="D622" s="43" t="s">
        <v>2020</v>
      </c>
      <c r="E622" s="42">
        <v>916</v>
      </c>
      <c r="F622" s="42">
        <v>0</v>
      </c>
      <c r="G622" s="44">
        <v>0</v>
      </c>
      <c r="H622" s="42" t="s">
        <v>38</v>
      </c>
      <c r="I622" s="42"/>
      <c r="J622" s="42"/>
      <c r="K622" s="45">
        <v>401</v>
      </c>
      <c r="L622" s="46">
        <v>400</v>
      </c>
    </row>
    <row r="623" spans="1:12" x14ac:dyDescent="0.25">
      <c r="A623" s="48">
        <v>26680006900012</v>
      </c>
      <c r="B623" s="42" t="s">
        <v>2018</v>
      </c>
      <c r="C623" s="43" t="s">
        <v>2019</v>
      </c>
      <c r="D623" s="43" t="s">
        <v>2020</v>
      </c>
      <c r="E623" s="42">
        <v>707</v>
      </c>
      <c r="F623" s="42">
        <v>682</v>
      </c>
      <c r="G623" s="44">
        <v>0.96460000000000001</v>
      </c>
      <c r="H623" s="42" t="s">
        <v>38</v>
      </c>
      <c r="I623" s="42"/>
      <c r="J623" s="42"/>
      <c r="K623" s="45">
        <v>397</v>
      </c>
      <c r="L623" s="46">
        <v>-0.41788856299999999</v>
      </c>
    </row>
    <row r="624" spans="1:12" x14ac:dyDescent="0.25">
      <c r="A624" s="48">
        <v>26680019200012</v>
      </c>
      <c r="B624" s="42" t="s">
        <v>2018</v>
      </c>
      <c r="C624" s="43" t="s">
        <v>2019</v>
      </c>
      <c r="D624" s="43" t="s">
        <v>2020</v>
      </c>
      <c r="E624" s="42">
        <v>2283</v>
      </c>
      <c r="F624" s="42">
        <v>955</v>
      </c>
      <c r="G624" s="44">
        <v>0.41830000000000001</v>
      </c>
      <c r="H624" s="42" t="s">
        <v>38</v>
      </c>
      <c r="I624" s="42" t="s">
        <v>1977</v>
      </c>
      <c r="J624" s="42"/>
      <c r="K624" s="45">
        <v>950</v>
      </c>
      <c r="L624" s="46">
        <v>-5.2356021000000003E-3</v>
      </c>
    </row>
    <row r="625" spans="1:12" x14ac:dyDescent="0.25">
      <c r="A625" s="48">
        <v>26680031700015</v>
      </c>
      <c r="B625" s="42" t="s">
        <v>2018</v>
      </c>
      <c r="C625" s="43" t="s">
        <v>2019</v>
      </c>
      <c r="D625" s="43" t="s">
        <v>2019</v>
      </c>
      <c r="E625" s="42">
        <v>786</v>
      </c>
      <c r="F625" s="42">
        <v>738</v>
      </c>
      <c r="G625" s="44">
        <v>0.93889999999999996</v>
      </c>
      <c r="H625" s="42" t="s">
        <v>57</v>
      </c>
      <c r="I625" s="42"/>
      <c r="J625" s="42"/>
      <c r="K625" s="45">
        <v>370</v>
      </c>
      <c r="L625" s="46">
        <v>-0.49864498639999999</v>
      </c>
    </row>
    <row r="626" spans="1:12" x14ac:dyDescent="0.25">
      <c r="A626" s="48">
        <v>26680037400016</v>
      </c>
      <c r="B626" s="42" t="s">
        <v>2018</v>
      </c>
      <c r="C626" s="43" t="s">
        <v>2019</v>
      </c>
      <c r="D626" s="43" t="s">
        <v>2020</v>
      </c>
      <c r="E626" s="42">
        <v>1111</v>
      </c>
      <c r="F626" s="42">
        <v>532</v>
      </c>
      <c r="G626" s="44">
        <v>0.4788</v>
      </c>
      <c r="H626" s="42" t="s">
        <v>38</v>
      </c>
      <c r="I626" s="42"/>
      <c r="J626" s="42"/>
      <c r="K626" s="45">
        <v>440</v>
      </c>
      <c r="L626" s="46">
        <v>-0.17293233080000001</v>
      </c>
    </row>
    <row r="627" spans="1:12" x14ac:dyDescent="0.25">
      <c r="A627" s="48">
        <v>26680090300012</v>
      </c>
      <c r="B627" s="42" t="s">
        <v>2018</v>
      </c>
      <c r="C627" s="43" t="s">
        <v>2019</v>
      </c>
      <c r="D627" s="43" t="s">
        <v>2020</v>
      </c>
      <c r="E627" s="42">
        <v>10212</v>
      </c>
      <c r="F627" s="42">
        <v>0</v>
      </c>
      <c r="G627" s="44">
        <v>0</v>
      </c>
      <c r="H627" s="42" t="s">
        <v>38</v>
      </c>
      <c r="I627" s="42" t="s">
        <v>1977</v>
      </c>
      <c r="J627" s="42" t="s">
        <v>9</v>
      </c>
      <c r="K627" s="45">
        <v>6038</v>
      </c>
      <c r="L627" s="46">
        <v>6037</v>
      </c>
    </row>
    <row r="628" spans="1:12" x14ac:dyDescent="0.25">
      <c r="A628" s="48">
        <v>26680097800014</v>
      </c>
      <c r="B628" s="42" t="s">
        <v>2018</v>
      </c>
      <c r="C628" s="43" t="s">
        <v>2019</v>
      </c>
      <c r="D628" s="43" t="s">
        <v>2020</v>
      </c>
      <c r="E628" s="42">
        <v>223</v>
      </c>
      <c r="F628" s="42">
        <v>0</v>
      </c>
      <c r="G628" s="44">
        <v>0</v>
      </c>
      <c r="H628" s="42" t="s">
        <v>38</v>
      </c>
      <c r="I628" s="42"/>
      <c r="J628" s="42"/>
      <c r="K628" s="45">
        <v>173</v>
      </c>
      <c r="L628" s="46">
        <v>172</v>
      </c>
    </row>
    <row r="629" spans="1:12" x14ac:dyDescent="0.25">
      <c r="A629" s="48">
        <v>26680200800018</v>
      </c>
      <c r="B629" s="42" t="s">
        <v>2018</v>
      </c>
      <c r="C629" s="43" t="s">
        <v>2019</v>
      </c>
      <c r="D629" s="43" t="s">
        <v>2020</v>
      </c>
      <c r="E629" s="42">
        <v>990</v>
      </c>
      <c r="F629" s="42">
        <v>340</v>
      </c>
      <c r="G629" s="44">
        <v>0.34339999999999998</v>
      </c>
      <c r="H629" s="42" t="s">
        <v>50</v>
      </c>
      <c r="I629" s="42"/>
      <c r="J629" s="42"/>
      <c r="K629" s="45">
        <v>392</v>
      </c>
      <c r="L629" s="46">
        <v>0.1529411765</v>
      </c>
    </row>
    <row r="630" spans="1:12" x14ac:dyDescent="0.25">
      <c r="A630" s="48">
        <v>26690001800018</v>
      </c>
      <c r="B630" s="42" t="s">
        <v>2018</v>
      </c>
      <c r="C630" s="43" t="s">
        <v>2019</v>
      </c>
      <c r="D630" s="43" t="s">
        <v>2019</v>
      </c>
      <c r="E630" s="42">
        <v>3230</v>
      </c>
      <c r="F630" s="42">
        <v>3230</v>
      </c>
      <c r="G630" s="44">
        <v>1</v>
      </c>
      <c r="H630" s="42" t="s">
        <v>50</v>
      </c>
      <c r="I630" s="42" t="s">
        <v>1977</v>
      </c>
      <c r="J630" s="42"/>
      <c r="K630" s="45">
        <v>1436</v>
      </c>
      <c r="L630" s="46">
        <v>-0.55541795670000005</v>
      </c>
    </row>
    <row r="631" spans="1:12" x14ac:dyDescent="0.25">
      <c r="A631" s="48">
        <v>26690004200018</v>
      </c>
      <c r="B631" s="42" t="s">
        <v>2018</v>
      </c>
      <c r="C631" s="43" t="s">
        <v>2019</v>
      </c>
      <c r="D631" s="43" t="s">
        <v>2020</v>
      </c>
      <c r="E631" s="42">
        <v>868</v>
      </c>
      <c r="F631" s="42">
        <v>66</v>
      </c>
      <c r="G631" s="44">
        <v>7.5999999999999998E-2</v>
      </c>
      <c r="H631" s="42" t="s">
        <v>65</v>
      </c>
      <c r="I631" s="42"/>
      <c r="J631" s="42"/>
      <c r="K631" s="45">
        <v>405</v>
      </c>
      <c r="L631" s="46">
        <v>5.1363636363999996</v>
      </c>
    </row>
    <row r="632" spans="1:12" x14ac:dyDescent="0.25">
      <c r="A632" s="48">
        <v>26690005900012</v>
      </c>
      <c r="B632" s="42" t="s">
        <v>2018</v>
      </c>
      <c r="C632" s="43" t="s">
        <v>2019</v>
      </c>
      <c r="D632" s="43" t="s">
        <v>2020</v>
      </c>
      <c r="E632" s="42">
        <v>1355</v>
      </c>
      <c r="F632" s="42">
        <v>60</v>
      </c>
      <c r="G632" s="44">
        <v>4.4299999999999999E-2</v>
      </c>
      <c r="H632" s="42" t="s">
        <v>65</v>
      </c>
      <c r="I632" s="42"/>
      <c r="J632" s="42"/>
      <c r="K632" s="45">
        <v>718</v>
      </c>
      <c r="L632" s="46">
        <v>10.9666666667</v>
      </c>
    </row>
    <row r="633" spans="1:12" x14ac:dyDescent="0.25">
      <c r="A633" s="48">
        <v>26690008300012</v>
      </c>
      <c r="B633" s="42" t="s">
        <v>2018</v>
      </c>
      <c r="C633" s="43" t="s">
        <v>2019</v>
      </c>
      <c r="D633" s="43" t="s">
        <v>2019</v>
      </c>
      <c r="E633" s="42">
        <v>6606</v>
      </c>
      <c r="F633" s="42">
        <v>6605</v>
      </c>
      <c r="G633" s="44">
        <v>0.99980000000000002</v>
      </c>
      <c r="H633" s="42" t="s">
        <v>50</v>
      </c>
      <c r="I633" s="42" t="s">
        <v>1977</v>
      </c>
      <c r="J633" s="42"/>
      <c r="K633" s="45">
        <v>2120</v>
      </c>
      <c r="L633" s="46">
        <v>-0.67903103710000001</v>
      </c>
    </row>
    <row r="634" spans="1:12" x14ac:dyDescent="0.25">
      <c r="A634" s="48">
        <v>26690009100064</v>
      </c>
      <c r="B634" s="42" t="s">
        <v>2018</v>
      </c>
      <c r="C634" s="43" t="s">
        <v>2019</v>
      </c>
      <c r="D634" s="43" t="s">
        <v>2020</v>
      </c>
      <c r="E634" s="42">
        <v>589</v>
      </c>
      <c r="F634" s="42">
        <v>589</v>
      </c>
      <c r="G634" s="44">
        <v>1</v>
      </c>
      <c r="H634" s="42" t="s">
        <v>65</v>
      </c>
      <c r="I634" s="42"/>
      <c r="J634" s="42"/>
      <c r="K634" s="45">
        <v>305</v>
      </c>
      <c r="L634" s="46">
        <v>-0.4821731749</v>
      </c>
    </row>
    <row r="635" spans="1:12" x14ac:dyDescent="0.25">
      <c r="A635" s="48">
        <v>26690013300015</v>
      </c>
      <c r="B635" s="42" t="s">
        <v>2018</v>
      </c>
      <c r="C635" s="43" t="s">
        <v>2019</v>
      </c>
      <c r="D635" s="43" t="s">
        <v>2019</v>
      </c>
      <c r="E635" s="42">
        <v>1769</v>
      </c>
      <c r="F635" s="42">
        <v>1699</v>
      </c>
      <c r="G635" s="44">
        <v>0.96040000000000003</v>
      </c>
      <c r="H635" s="42" t="s">
        <v>57</v>
      </c>
      <c r="I635" s="42" t="s">
        <v>1977</v>
      </c>
      <c r="J635" s="42"/>
      <c r="K635" s="45">
        <v>1016</v>
      </c>
      <c r="L635" s="46">
        <v>-0.4020011772</v>
      </c>
    </row>
    <row r="636" spans="1:12" x14ac:dyDescent="0.25">
      <c r="A636" s="48">
        <v>26690014100018</v>
      </c>
      <c r="B636" s="42" t="s">
        <v>2018</v>
      </c>
      <c r="C636" s="43" t="s">
        <v>2019</v>
      </c>
      <c r="D636" s="43" t="s">
        <v>2019</v>
      </c>
      <c r="E636" s="42">
        <v>1041</v>
      </c>
      <c r="F636" s="42">
        <v>846</v>
      </c>
      <c r="G636" s="44">
        <v>0.81269999999999998</v>
      </c>
      <c r="H636" s="42" t="s">
        <v>71</v>
      </c>
      <c r="I636" s="42"/>
      <c r="J636" s="42"/>
      <c r="K636" s="45">
        <v>620</v>
      </c>
      <c r="L636" s="46">
        <v>-0.26713947989999998</v>
      </c>
    </row>
    <row r="637" spans="1:12" x14ac:dyDescent="0.25">
      <c r="A637" s="48">
        <v>26690018200087</v>
      </c>
      <c r="B637" s="42" t="s">
        <v>2018</v>
      </c>
      <c r="C637" s="43" t="s">
        <v>2019</v>
      </c>
      <c r="D637" s="43" t="s">
        <v>2020</v>
      </c>
      <c r="E637" s="42">
        <v>1070</v>
      </c>
      <c r="F637" s="42">
        <v>126</v>
      </c>
      <c r="G637" s="44">
        <v>0.1178</v>
      </c>
      <c r="H637" s="42" t="s">
        <v>71</v>
      </c>
      <c r="I637" s="42"/>
      <c r="J637" s="42"/>
      <c r="K637" s="45">
        <v>521</v>
      </c>
      <c r="L637" s="46">
        <v>3.1349206348999998</v>
      </c>
    </row>
    <row r="638" spans="1:12" x14ac:dyDescent="0.25">
      <c r="A638" s="48">
        <v>26690019000015</v>
      </c>
      <c r="B638" s="42" t="s">
        <v>2018</v>
      </c>
      <c r="C638" s="43" t="s">
        <v>2019</v>
      </c>
      <c r="D638" s="43" t="s">
        <v>2019</v>
      </c>
      <c r="E638" s="42">
        <v>2847</v>
      </c>
      <c r="F638" s="42">
        <v>2840</v>
      </c>
      <c r="G638" s="44">
        <v>0.99750000000000005</v>
      </c>
      <c r="H638" s="42" t="s">
        <v>50</v>
      </c>
      <c r="I638" s="42" t="s">
        <v>1977</v>
      </c>
      <c r="J638" s="42"/>
      <c r="K638" s="45">
        <v>901</v>
      </c>
      <c r="L638" s="46">
        <v>-0.68274647889999995</v>
      </c>
    </row>
    <row r="639" spans="1:12" x14ac:dyDescent="0.25">
      <c r="A639" s="48">
        <v>26690020800015</v>
      </c>
      <c r="B639" s="42" t="s">
        <v>2018</v>
      </c>
      <c r="C639" s="43" t="s">
        <v>2019</v>
      </c>
      <c r="D639" s="43" t="s">
        <v>2019</v>
      </c>
      <c r="E639" s="42">
        <v>1722</v>
      </c>
      <c r="F639" s="42">
        <v>1413</v>
      </c>
      <c r="G639" s="44">
        <v>0.8206</v>
      </c>
      <c r="H639" s="42" t="s">
        <v>71</v>
      </c>
      <c r="I639" s="42"/>
      <c r="J639" s="42"/>
      <c r="K639" s="45">
        <v>473</v>
      </c>
      <c r="L639" s="46">
        <v>-0.66525123850000001</v>
      </c>
    </row>
    <row r="640" spans="1:12" x14ac:dyDescent="0.25">
      <c r="A640" s="48">
        <v>26690021600018</v>
      </c>
      <c r="B640" s="42" t="s">
        <v>2018</v>
      </c>
      <c r="C640" s="43" t="s">
        <v>2019</v>
      </c>
      <c r="D640" s="43" t="s">
        <v>2019</v>
      </c>
      <c r="E640" s="42">
        <v>1241</v>
      </c>
      <c r="F640" s="42">
        <v>1005</v>
      </c>
      <c r="G640" s="44">
        <v>0.80979999999999996</v>
      </c>
      <c r="H640" s="42" t="s">
        <v>71</v>
      </c>
      <c r="I640" s="42"/>
      <c r="J640" s="42"/>
      <c r="K640" s="45">
        <v>573</v>
      </c>
      <c r="L640" s="46">
        <v>-0.42985074629999998</v>
      </c>
    </row>
    <row r="641" spans="1:12" x14ac:dyDescent="0.25">
      <c r="A641" s="48">
        <v>26690022400012</v>
      </c>
      <c r="B641" s="42" t="s">
        <v>2018</v>
      </c>
      <c r="C641" s="43" t="s">
        <v>2019</v>
      </c>
      <c r="D641" s="43" t="s">
        <v>2019</v>
      </c>
      <c r="E641" s="42">
        <v>1312</v>
      </c>
      <c r="F641" s="42">
        <v>995</v>
      </c>
      <c r="G641" s="44">
        <v>0.75839999999999996</v>
      </c>
      <c r="H641" s="42" t="s">
        <v>71</v>
      </c>
      <c r="I641" s="42"/>
      <c r="J641" s="42"/>
      <c r="K641" s="45">
        <v>566</v>
      </c>
      <c r="L641" s="46">
        <v>-0.43115577890000001</v>
      </c>
    </row>
    <row r="642" spans="1:12" x14ac:dyDescent="0.25">
      <c r="A642" s="48">
        <v>26690023200080</v>
      </c>
      <c r="B642" s="42" t="s">
        <v>2018</v>
      </c>
      <c r="C642" s="43" t="s">
        <v>2019</v>
      </c>
      <c r="D642" s="43" t="s">
        <v>2020</v>
      </c>
      <c r="E642" s="42">
        <v>2475</v>
      </c>
      <c r="F642" s="42">
        <v>787</v>
      </c>
      <c r="G642" s="44">
        <v>0.318</v>
      </c>
      <c r="H642" s="42" t="s">
        <v>50</v>
      </c>
      <c r="I642" s="42" t="s">
        <v>1977</v>
      </c>
      <c r="J642" s="42"/>
      <c r="K642" s="45">
        <v>838</v>
      </c>
      <c r="L642" s="46">
        <v>6.4803049599999996E-2</v>
      </c>
    </row>
    <row r="643" spans="1:12" x14ac:dyDescent="0.25">
      <c r="A643" s="48">
        <v>26690025700046</v>
      </c>
      <c r="B643" s="42" t="s">
        <v>2018</v>
      </c>
      <c r="C643" s="43" t="s">
        <v>2019</v>
      </c>
      <c r="D643" s="43" t="s">
        <v>2020</v>
      </c>
      <c r="E643" s="42">
        <v>8116</v>
      </c>
      <c r="F643" s="42">
        <v>847</v>
      </c>
      <c r="G643" s="44">
        <v>0.10440000000000001</v>
      </c>
      <c r="H643" s="42" t="s">
        <v>50</v>
      </c>
      <c r="I643" s="42" t="s">
        <v>1977</v>
      </c>
      <c r="J643" s="42" t="s">
        <v>9</v>
      </c>
      <c r="K643" s="45">
        <v>4547</v>
      </c>
      <c r="L643" s="46">
        <v>4.3683589137999999</v>
      </c>
    </row>
    <row r="644" spans="1:12" x14ac:dyDescent="0.25">
      <c r="A644" s="48">
        <v>26690027300019</v>
      </c>
      <c r="B644" s="42" t="s">
        <v>2018</v>
      </c>
      <c r="C644" s="43" t="s">
        <v>2019</v>
      </c>
      <c r="D644" s="43" t="s">
        <v>2019</v>
      </c>
      <c r="E644" s="42">
        <v>59666</v>
      </c>
      <c r="F644" s="42">
        <v>58178</v>
      </c>
      <c r="G644" s="44">
        <v>0.97509999999999997</v>
      </c>
      <c r="H644" s="42" t="s">
        <v>2021</v>
      </c>
      <c r="I644" s="42" t="s">
        <v>1977</v>
      </c>
      <c r="J644" s="42" t="s">
        <v>9</v>
      </c>
      <c r="K644" s="45">
        <v>31143</v>
      </c>
      <c r="L644" s="46">
        <v>-0.46469455809999999</v>
      </c>
    </row>
    <row r="645" spans="1:12" x14ac:dyDescent="0.25">
      <c r="A645" s="48">
        <v>26700002400013</v>
      </c>
      <c r="B645" s="42" t="s">
        <v>2018</v>
      </c>
      <c r="C645" s="43" t="s">
        <v>2019</v>
      </c>
      <c r="D645" s="43" t="s">
        <v>2020</v>
      </c>
      <c r="E645" s="42">
        <v>1767</v>
      </c>
      <c r="F645" s="42">
        <v>6</v>
      </c>
      <c r="G645" s="44">
        <v>3.3999999999999998E-3</v>
      </c>
      <c r="H645" s="42" t="s">
        <v>38</v>
      </c>
      <c r="I645" s="42" t="s">
        <v>1977</v>
      </c>
      <c r="J645" s="42"/>
      <c r="K645" s="45">
        <v>1229</v>
      </c>
      <c r="L645" s="46">
        <v>203.8333333333</v>
      </c>
    </row>
    <row r="646" spans="1:12" x14ac:dyDescent="0.25">
      <c r="A646" s="48">
        <v>26700661700109</v>
      </c>
      <c r="B646" s="42" t="s">
        <v>2018</v>
      </c>
      <c r="C646" s="43" t="s">
        <v>2019</v>
      </c>
      <c r="D646" s="43" t="s">
        <v>2020</v>
      </c>
      <c r="E646" s="42">
        <v>8188</v>
      </c>
      <c r="F646" s="42">
        <v>8129</v>
      </c>
      <c r="G646" s="44">
        <v>0.99280000000000002</v>
      </c>
      <c r="H646" s="42" t="s">
        <v>38</v>
      </c>
      <c r="I646" s="42" t="s">
        <v>1977</v>
      </c>
      <c r="J646" s="42" t="s">
        <v>9</v>
      </c>
      <c r="K646" s="45">
        <v>5020</v>
      </c>
      <c r="L646" s="46">
        <v>-0.3824578669</v>
      </c>
    </row>
    <row r="647" spans="1:12" x14ac:dyDescent="0.25">
      <c r="A647" s="48">
        <v>26710001400062</v>
      </c>
      <c r="B647" s="42" t="s">
        <v>2018</v>
      </c>
      <c r="C647" s="43" t="s">
        <v>2019</v>
      </c>
      <c r="D647" s="43" t="s">
        <v>2019</v>
      </c>
      <c r="E647" s="42">
        <v>2267</v>
      </c>
      <c r="F647" s="42">
        <v>2267</v>
      </c>
      <c r="G647" s="44">
        <v>1</v>
      </c>
      <c r="H647" s="42" t="s">
        <v>65</v>
      </c>
      <c r="I647" s="42" t="s">
        <v>1977</v>
      </c>
      <c r="J647" s="42"/>
      <c r="K647" s="45">
        <v>992</v>
      </c>
      <c r="L647" s="46">
        <v>-0.56241729159999998</v>
      </c>
    </row>
    <row r="648" spans="1:12" x14ac:dyDescent="0.25">
      <c r="A648" s="48">
        <v>26710004800011</v>
      </c>
      <c r="B648" s="42" t="s">
        <v>2018</v>
      </c>
      <c r="C648" s="43" t="s">
        <v>2019</v>
      </c>
      <c r="D648" s="43" t="s">
        <v>2019</v>
      </c>
      <c r="E648" s="42">
        <v>1266</v>
      </c>
      <c r="F648" s="42">
        <v>1203</v>
      </c>
      <c r="G648" s="44">
        <v>0.95020000000000004</v>
      </c>
      <c r="H648" s="42" t="s">
        <v>65</v>
      </c>
      <c r="I648" s="42"/>
      <c r="J648" s="42"/>
      <c r="K648" s="45">
        <v>701</v>
      </c>
      <c r="L648" s="46">
        <v>-0.4172901081</v>
      </c>
    </row>
    <row r="649" spans="1:12" x14ac:dyDescent="0.25">
      <c r="A649" s="48">
        <v>26710006300010</v>
      </c>
      <c r="B649" s="42" t="s">
        <v>2018</v>
      </c>
      <c r="C649" s="43" t="s">
        <v>2019</v>
      </c>
      <c r="D649" s="43" t="s">
        <v>2020</v>
      </c>
      <c r="E649" s="42">
        <v>470</v>
      </c>
      <c r="F649" s="42">
        <v>0</v>
      </c>
      <c r="G649" s="44">
        <v>0</v>
      </c>
      <c r="H649" s="42" t="s">
        <v>38</v>
      </c>
      <c r="I649" s="42"/>
      <c r="J649" s="42"/>
      <c r="K649" s="45">
        <v>446</v>
      </c>
      <c r="L649" s="46">
        <v>445</v>
      </c>
    </row>
    <row r="650" spans="1:12" x14ac:dyDescent="0.25">
      <c r="A650" s="48">
        <v>26710009700018</v>
      </c>
      <c r="B650" s="42" t="s">
        <v>2018</v>
      </c>
      <c r="C650" s="43" t="s">
        <v>2019</v>
      </c>
      <c r="D650" s="43" t="s">
        <v>2020</v>
      </c>
      <c r="E650" s="42">
        <v>1097</v>
      </c>
      <c r="F650" s="42">
        <v>0</v>
      </c>
      <c r="G650" s="44">
        <v>0</v>
      </c>
      <c r="H650" s="42" t="s">
        <v>2011</v>
      </c>
      <c r="I650" s="42"/>
      <c r="J650" s="42"/>
      <c r="K650" s="45">
        <v>376</v>
      </c>
      <c r="L650" s="46">
        <v>375</v>
      </c>
    </row>
    <row r="651" spans="1:12" x14ac:dyDescent="0.25">
      <c r="A651" s="48">
        <v>26710013900018</v>
      </c>
      <c r="B651" s="42" t="s">
        <v>2018</v>
      </c>
      <c r="C651" s="43" t="s">
        <v>2019</v>
      </c>
      <c r="D651" s="43" t="s">
        <v>2020</v>
      </c>
      <c r="E651" s="42">
        <v>733</v>
      </c>
      <c r="F651" s="42">
        <v>713</v>
      </c>
      <c r="G651" s="44">
        <v>0.97270000000000001</v>
      </c>
      <c r="H651" s="42" t="s">
        <v>65</v>
      </c>
      <c r="I651" s="42"/>
      <c r="J651" s="42"/>
      <c r="K651" s="45">
        <v>204</v>
      </c>
      <c r="L651" s="46">
        <v>-0.71388499299999997</v>
      </c>
    </row>
    <row r="652" spans="1:12" x14ac:dyDescent="0.25">
      <c r="A652" s="48">
        <v>26710014700011</v>
      </c>
      <c r="B652" s="42" t="s">
        <v>2018</v>
      </c>
      <c r="C652" s="43" t="s">
        <v>2019</v>
      </c>
      <c r="D652" s="43" t="s">
        <v>2020</v>
      </c>
      <c r="E652" s="42">
        <v>1207</v>
      </c>
      <c r="F652" s="42">
        <v>1165</v>
      </c>
      <c r="G652" s="44">
        <v>0.96519999999999995</v>
      </c>
      <c r="H652" s="42" t="s">
        <v>57</v>
      </c>
      <c r="I652" s="42"/>
      <c r="J652" s="42"/>
      <c r="K652" s="45">
        <v>642</v>
      </c>
      <c r="L652" s="46">
        <v>-0.44892703859999999</v>
      </c>
    </row>
    <row r="653" spans="1:12" x14ac:dyDescent="0.25">
      <c r="A653" s="48">
        <v>26710023800018</v>
      </c>
      <c r="B653" s="42" t="s">
        <v>2018</v>
      </c>
      <c r="C653" s="43" t="s">
        <v>2019</v>
      </c>
      <c r="D653" s="43" t="s">
        <v>2020</v>
      </c>
      <c r="E653" s="42">
        <v>618</v>
      </c>
      <c r="F653" s="42">
        <v>1</v>
      </c>
      <c r="G653" s="44">
        <v>1.6000000000000001E-3</v>
      </c>
      <c r="H653" s="42" t="s">
        <v>38</v>
      </c>
      <c r="I653" s="42"/>
      <c r="J653" s="42"/>
      <c r="K653" s="45">
        <v>795</v>
      </c>
      <c r="L653" s="46">
        <v>794</v>
      </c>
    </row>
    <row r="654" spans="1:12" x14ac:dyDescent="0.25">
      <c r="A654" s="48">
        <v>26710025300017</v>
      </c>
      <c r="B654" s="42" t="s">
        <v>2018</v>
      </c>
      <c r="C654" s="43" t="s">
        <v>2019</v>
      </c>
      <c r="D654" s="43" t="s">
        <v>2020</v>
      </c>
      <c r="E654" s="42">
        <v>1261</v>
      </c>
      <c r="F654" s="42">
        <v>570</v>
      </c>
      <c r="G654" s="44">
        <v>0.45200000000000001</v>
      </c>
      <c r="H654" s="42" t="s">
        <v>38</v>
      </c>
      <c r="I654" s="42"/>
      <c r="J654" s="42"/>
      <c r="K654" s="45">
        <v>792</v>
      </c>
      <c r="L654" s="46">
        <v>0.3894736842</v>
      </c>
    </row>
    <row r="655" spans="1:12" x14ac:dyDescent="0.25">
      <c r="A655" s="48">
        <v>26710028700015</v>
      </c>
      <c r="B655" s="42" t="s">
        <v>2018</v>
      </c>
      <c r="C655" s="43" t="s">
        <v>2019</v>
      </c>
      <c r="D655" s="43" t="s">
        <v>2020</v>
      </c>
      <c r="E655" s="42">
        <v>8147</v>
      </c>
      <c r="F655" s="42">
        <v>6956</v>
      </c>
      <c r="G655" s="44">
        <v>0.8538</v>
      </c>
      <c r="H655" s="42" t="s">
        <v>38</v>
      </c>
      <c r="I655" s="42" t="s">
        <v>1977</v>
      </c>
      <c r="J655" s="42" t="s">
        <v>9</v>
      </c>
      <c r="K655" s="45">
        <v>4802</v>
      </c>
      <c r="L655" s="46">
        <v>-0.30966072459999999</v>
      </c>
    </row>
    <row r="656" spans="1:12" x14ac:dyDescent="0.25">
      <c r="A656" s="48">
        <v>26710030300010</v>
      </c>
      <c r="B656" s="42" t="s">
        <v>2018</v>
      </c>
      <c r="C656" s="43" t="s">
        <v>2019</v>
      </c>
      <c r="D656" s="43" t="s">
        <v>2020</v>
      </c>
      <c r="E656" s="42">
        <v>3</v>
      </c>
      <c r="F656" s="42">
        <v>3</v>
      </c>
      <c r="G656" s="44">
        <v>1</v>
      </c>
      <c r="H656" s="42" t="s">
        <v>71</v>
      </c>
      <c r="I656" s="42"/>
      <c r="J656" s="42"/>
      <c r="K656" s="45">
        <v>86</v>
      </c>
      <c r="L656" s="46">
        <v>27.666666666699999</v>
      </c>
    </row>
    <row r="657" spans="1:12" x14ac:dyDescent="0.25">
      <c r="A657" s="48">
        <v>26710033700109</v>
      </c>
      <c r="B657" s="42" t="s">
        <v>2018</v>
      </c>
      <c r="C657" s="43" t="s">
        <v>2019</v>
      </c>
      <c r="D657" s="43" t="s">
        <v>2020</v>
      </c>
      <c r="E657" s="42">
        <v>4935</v>
      </c>
      <c r="F657" s="42">
        <v>0</v>
      </c>
      <c r="G657" s="44">
        <v>0</v>
      </c>
      <c r="H657" s="42" t="s">
        <v>2011</v>
      </c>
      <c r="I657" s="42" t="s">
        <v>1977</v>
      </c>
      <c r="J657" s="42"/>
      <c r="K657" s="45">
        <v>2205</v>
      </c>
      <c r="L657" s="46">
        <v>2204</v>
      </c>
    </row>
    <row r="658" spans="1:12" x14ac:dyDescent="0.25">
      <c r="A658" s="48">
        <v>26710044400012</v>
      </c>
      <c r="B658" s="42" t="s">
        <v>2018</v>
      </c>
      <c r="C658" s="43" t="s">
        <v>2019</v>
      </c>
      <c r="D658" s="43" t="s">
        <v>2020</v>
      </c>
      <c r="E658" s="42">
        <v>2300</v>
      </c>
      <c r="F658" s="42">
        <v>592</v>
      </c>
      <c r="G658" s="44">
        <v>0.25740000000000002</v>
      </c>
      <c r="H658" s="42" t="s">
        <v>38</v>
      </c>
      <c r="I658" s="42" t="s">
        <v>1977</v>
      </c>
      <c r="J658" s="42"/>
      <c r="K658" s="45">
        <v>1445</v>
      </c>
      <c r="L658" s="46">
        <v>1.4408783784000001</v>
      </c>
    </row>
    <row r="659" spans="1:12" x14ac:dyDescent="0.25">
      <c r="A659" s="48">
        <v>26710045100033</v>
      </c>
      <c r="B659" s="42" t="s">
        <v>2018</v>
      </c>
      <c r="C659" s="43" t="s">
        <v>2019</v>
      </c>
      <c r="D659" s="43" t="s">
        <v>2019</v>
      </c>
      <c r="E659" s="42">
        <v>655</v>
      </c>
      <c r="F659" s="42">
        <v>635</v>
      </c>
      <c r="G659" s="44">
        <v>0.96950000000000003</v>
      </c>
      <c r="H659" s="42" t="s">
        <v>71</v>
      </c>
      <c r="I659" s="42"/>
      <c r="J659" s="42"/>
      <c r="K659" s="45">
        <v>183</v>
      </c>
      <c r="L659" s="46">
        <v>-0.71181102360000004</v>
      </c>
    </row>
    <row r="660" spans="1:12" x14ac:dyDescent="0.25">
      <c r="A660" s="48">
        <v>26710046900035</v>
      </c>
      <c r="B660" s="42" t="s">
        <v>2018</v>
      </c>
      <c r="C660" s="43" t="s">
        <v>2019</v>
      </c>
      <c r="D660" s="43" t="s">
        <v>2019</v>
      </c>
      <c r="E660" s="42">
        <v>620</v>
      </c>
      <c r="F660" s="42">
        <v>564</v>
      </c>
      <c r="G660" s="44">
        <v>0.90969999999999995</v>
      </c>
      <c r="H660" s="42" t="s">
        <v>38</v>
      </c>
      <c r="I660" s="42"/>
      <c r="J660" s="42"/>
      <c r="K660" s="45">
        <v>561</v>
      </c>
      <c r="L660" s="46">
        <v>-5.3191489E-3</v>
      </c>
    </row>
    <row r="661" spans="1:12" x14ac:dyDescent="0.25">
      <c r="A661" s="48">
        <v>26710076600109</v>
      </c>
      <c r="B661" s="42" t="s">
        <v>2018</v>
      </c>
      <c r="C661" s="43" t="s">
        <v>2019</v>
      </c>
      <c r="D661" s="43" t="s">
        <v>2020</v>
      </c>
      <c r="E661" s="42">
        <v>4728</v>
      </c>
      <c r="F661" s="42">
        <v>3326</v>
      </c>
      <c r="G661" s="44">
        <v>0.70350000000000001</v>
      </c>
      <c r="H661" s="42" t="s">
        <v>38</v>
      </c>
      <c r="I661" s="42" t="s">
        <v>1977</v>
      </c>
      <c r="J661" s="42" t="s">
        <v>9</v>
      </c>
      <c r="K661" s="45">
        <v>3747</v>
      </c>
      <c r="L661" s="46">
        <v>0.12657847259999999</v>
      </c>
    </row>
    <row r="662" spans="1:12" x14ac:dyDescent="0.25">
      <c r="A662" s="48">
        <v>26710079000018</v>
      </c>
      <c r="B662" s="42" t="s">
        <v>2018</v>
      </c>
      <c r="C662" s="43" t="s">
        <v>2019</v>
      </c>
      <c r="D662" s="43" t="s">
        <v>2020</v>
      </c>
      <c r="E662" s="42">
        <v>1816</v>
      </c>
      <c r="F662" s="42">
        <v>110</v>
      </c>
      <c r="G662" s="44">
        <v>6.0600000000000001E-2</v>
      </c>
      <c r="H662" s="42" t="s">
        <v>38</v>
      </c>
      <c r="I662" s="42" t="s">
        <v>1977</v>
      </c>
      <c r="J662" s="42"/>
      <c r="K662" s="45">
        <v>1545</v>
      </c>
      <c r="L662" s="46">
        <v>13.0454545455</v>
      </c>
    </row>
    <row r="663" spans="1:12" x14ac:dyDescent="0.25">
      <c r="A663" s="48">
        <v>26720002000019</v>
      </c>
      <c r="B663" s="42" t="s">
        <v>2018</v>
      </c>
      <c r="C663" s="43" t="s">
        <v>2019</v>
      </c>
      <c r="D663" s="43" t="s">
        <v>2019</v>
      </c>
      <c r="E663" s="42">
        <v>665</v>
      </c>
      <c r="F663" s="42">
        <v>665</v>
      </c>
      <c r="G663" s="44">
        <v>1</v>
      </c>
      <c r="H663" s="42" t="s">
        <v>65</v>
      </c>
      <c r="I663" s="42"/>
      <c r="J663" s="42"/>
      <c r="K663" s="45">
        <v>361</v>
      </c>
      <c r="L663" s="46">
        <v>-0.45714285710000002</v>
      </c>
    </row>
    <row r="664" spans="1:12" x14ac:dyDescent="0.25">
      <c r="A664" s="48">
        <v>26720003800011</v>
      </c>
      <c r="B664" s="42" t="s">
        <v>2018</v>
      </c>
      <c r="C664" s="43" t="s">
        <v>2019</v>
      </c>
      <c r="D664" s="43" t="s">
        <v>2019</v>
      </c>
      <c r="E664" s="42">
        <v>1168</v>
      </c>
      <c r="F664" s="42">
        <v>1127</v>
      </c>
      <c r="G664" s="44">
        <v>0.96489999999999998</v>
      </c>
      <c r="H664" s="42" t="s">
        <v>57</v>
      </c>
      <c r="I664" s="42" t="s">
        <v>1977</v>
      </c>
      <c r="J664" s="42"/>
      <c r="K664" s="45">
        <v>1092</v>
      </c>
      <c r="L664" s="46">
        <v>-3.1055900599999998E-2</v>
      </c>
    </row>
    <row r="665" spans="1:12" x14ac:dyDescent="0.25">
      <c r="A665" s="48">
        <v>26720016000013</v>
      </c>
      <c r="B665" s="42" t="s">
        <v>2018</v>
      </c>
      <c r="C665" s="43" t="s">
        <v>2019</v>
      </c>
      <c r="D665" s="43" t="s">
        <v>2019</v>
      </c>
      <c r="E665" s="42">
        <v>13535</v>
      </c>
      <c r="F665" s="42">
        <v>8527</v>
      </c>
      <c r="G665" s="44">
        <v>0.63</v>
      </c>
      <c r="H665" s="42" t="s">
        <v>2011</v>
      </c>
      <c r="I665" s="42" t="s">
        <v>1977</v>
      </c>
      <c r="J665" s="42" t="s">
        <v>9</v>
      </c>
      <c r="K665" s="45">
        <v>8071</v>
      </c>
      <c r="L665" s="46">
        <v>-5.3477190100000002E-2</v>
      </c>
    </row>
    <row r="666" spans="1:12" x14ac:dyDescent="0.25">
      <c r="A666" s="48">
        <v>26720020200013</v>
      </c>
      <c r="B666" s="42" t="s">
        <v>2018</v>
      </c>
      <c r="C666" s="43" t="s">
        <v>2019</v>
      </c>
      <c r="D666" s="43" t="s">
        <v>2020</v>
      </c>
      <c r="E666" s="42">
        <v>680</v>
      </c>
      <c r="F666" s="42">
        <v>55</v>
      </c>
      <c r="G666" s="44">
        <v>8.09E-2</v>
      </c>
      <c r="H666" s="42" t="s">
        <v>65</v>
      </c>
      <c r="I666" s="42"/>
      <c r="J666" s="42"/>
      <c r="K666" s="45">
        <v>394</v>
      </c>
      <c r="L666" s="46">
        <v>6.1636363636000002</v>
      </c>
    </row>
    <row r="667" spans="1:12" x14ac:dyDescent="0.25">
      <c r="A667" s="48">
        <v>26720032700018</v>
      </c>
      <c r="B667" s="42" t="s">
        <v>2018</v>
      </c>
      <c r="C667" s="43" t="s">
        <v>2019</v>
      </c>
      <c r="D667" s="43" t="s">
        <v>2019</v>
      </c>
      <c r="E667" s="42">
        <v>679</v>
      </c>
      <c r="F667" s="42">
        <v>679</v>
      </c>
      <c r="G667" s="44">
        <v>1</v>
      </c>
      <c r="H667" s="42" t="s">
        <v>65</v>
      </c>
      <c r="I667" s="42"/>
      <c r="J667" s="42"/>
      <c r="K667" s="45">
        <v>428</v>
      </c>
      <c r="L667" s="46">
        <v>-0.36966126659999998</v>
      </c>
    </row>
    <row r="668" spans="1:12" x14ac:dyDescent="0.25">
      <c r="A668" s="48">
        <v>26720034300056</v>
      </c>
      <c r="B668" s="42" t="s">
        <v>2018</v>
      </c>
      <c r="C668" s="43" t="s">
        <v>2019</v>
      </c>
      <c r="D668" s="43" t="s">
        <v>2019</v>
      </c>
      <c r="E668" s="42">
        <v>59</v>
      </c>
      <c r="F668" s="42">
        <v>53</v>
      </c>
      <c r="G668" s="44">
        <v>0.89829999999999999</v>
      </c>
      <c r="H668" s="42" t="s">
        <v>919</v>
      </c>
      <c r="I668" s="42"/>
      <c r="J668" s="42"/>
      <c r="K668" s="45">
        <v>237</v>
      </c>
      <c r="L668" s="46">
        <v>3.4716981132</v>
      </c>
    </row>
    <row r="669" spans="1:12" x14ac:dyDescent="0.25">
      <c r="A669" s="48">
        <v>26720104400018</v>
      </c>
      <c r="B669" s="42" t="s">
        <v>2018</v>
      </c>
      <c r="C669" s="43" t="s">
        <v>2019</v>
      </c>
      <c r="D669" s="43" t="s">
        <v>2019</v>
      </c>
      <c r="E669" s="42">
        <v>1652</v>
      </c>
      <c r="F669" s="42">
        <v>1595</v>
      </c>
      <c r="G669" s="44">
        <v>0.96550000000000002</v>
      </c>
      <c r="H669" s="42" t="s">
        <v>65</v>
      </c>
      <c r="I669" s="42" t="s">
        <v>1977</v>
      </c>
      <c r="J669" s="42"/>
      <c r="K669" s="45">
        <v>1287</v>
      </c>
      <c r="L669" s="46">
        <v>-0.19310344830000001</v>
      </c>
    </row>
    <row r="670" spans="1:12" x14ac:dyDescent="0.25">
      <c r="A670" s="48">
        <v>26720105100013</v>
      </c>
      <c r="B670" s="42" t="s">
        <v>2018</v>
      </c>
      <c r="C670" s="43" t="s">
        <v>2019</v>
      </c>
      <c r="D670" s="43" t="s">
        <v>2019</v>
      </c>
      <c r="E670" s="42">
        <v>1216</v>
      </c>
      <c r="F670" s="42">
        <v>1216</v>
      </c>
      <c r="G670" s="44">
        <v>1</v>
      </c>
      <c r="H670" s="42" t="s">
        <v>65</v>
      </c>
      <c r="I670" s="42" t="s">
        <v>1977</v>
      </c>
      <c r="J670" s="42"/>
      <c r="K670" s="45">
        <v>1222</v>
      </c>
      <c r="L670" s="46">
        <v>4.9342105000000002E-3</v>
      </c>
    </row>
    <row r="671" spans="1:12" x14ac:dyDescent="0.25">
      <c r="A671" s="48">
        <v>26720106900015</v>
      </c>
      <c r="B671" s="42" t="s">
        <v>2018</v>
      </c>
      <c r="C671" s="43" t="s">
        <v>2019</v>
      </c>
      <c r="D671" s="43" t="s">
        <v>2019</v>
      </c>
      <c r="E671" s="42">
        <v>3736</v>
      </c>
      <c r="F671" s="42">
        <v>3698</v>
      </c>
      <c r="G671" s="44">
        <v>0.98980000000000001</v>
      </c>
      <c r="H671" s="42" t="s">
        <v>65</v>
      </c>
      <c r="I671" s="42" t="s">
        <v>1977</v>
      </c>
      <c r="J671" s="42"/>
      <c r="K671" s="45">
        <v>1467</v>
      </c>
      <c r="L671" s="46">
        <v>-0.60329908060000004</v>
      </c>
    </row>
    <row r="672" spans="1:12" x14ac:dyDescent="0.25">
      <c r="A672" s="48">
        <v>26720548200107</v>
      </c>
      <c r="B672" s="42" t="s">
        <v>2018</v>
      </c>
      <c r="C672" s="43" t="s">
        <v>2019</v>
      </c>
      <c r="D672" s="43" t="s">
        <v>2019</v>
      </c>
      <c r="E672" s="42">
        <v>2877</v>
      </c>
      <c r="F672" s="42">
        <v>2833</v>
      </c>
      <c r="G672" s="44">
        <v>0.98470000000000002</v>
      </c>
      <c r="H672" s="42" t="s">
        <v>57</v>
      </c>
      <c r="I672" s="42" t="s">
        <v>1977</v>
      </c>
      <c r="J672" s="42"/>
      <c r="K672" s="45">
        <v>2103</v>
      </c>
      <c r="L672" s="46">
        <v>-0.2576773738</v>
      </c>
    </row>
    <row r="673" spans="1:12" x14ac:dyDescent="0.25">
      <c r="A673" s="48">
        <v>26730004400018</v>
      </c>
      <c r="B673" s="42" t="s">
        <v>2018</v>
      </c>
      <c r="C673" s="43" t="s">
        <v>2019</v>
      </c>
      <c r="D673" s="43" t="s">
        <v>2019</v>
      </c>
      <c r="E673" s="42">
        <v>2306</v>
      </c>
      <c r="F673" s="42">
        <v>1646</v>
      </c>
      <c r="G673" s="44">
        <v>0.71379999999999999</v>
      </c>
      <c r="H673" s="42" t="s">
        <v>2011</v>
      </c>
      <c r="I673" s="42" t="s">
        <v>1977</v>
      </c>
      <c r="J673" s="42"/>
      <c r="K673" s="45">
        <v>1236</v>
      </c>
      <c r="L673" s="46">
        <v>-0.24908869989999999</v>
      </c>
    </row>
    <row r="674" spans="1:12" x14ac:dyDescent="0.25">
      <c r="A674" s="48">
        <v>26730006900015</v>
      </c>
      <c r="B674" s="42" t="s">
        <v>2018</v>
      </c>
      <c r="C674" s="43" t="s">
        <v>2019</v>
      </c>
      <c r="D674" s="43" t="s">
        <v>2019</v>
      </c>
      <c r="E674" s="42">
        <v>2806</v>
      </c>
      <c r="F674" s="42">
        <v>2739</v>
      </c>
      <c r="G674" s="44">
        <v>0.97609999999999997</v>
      </c>
      <c r="H674" s="42" t="s">
        <v>57</v>
      </c>
      <c r="I674" s="42" t="s">
        <v>1977</v>
      </c>
      <c r="J674" s="42"/>
      <c r="K674" s="45">
        <v>1376</v>
      </c>
      <c r="L674" s="46">
        <v>-0.49762687109999998</v>
      </c>
    </row>
    <row r="675" spans="1:12" x14ac:dyDescent="0.25">
      <c r="A675" s="48">
        <v>26730009300049</v>
      </c>
      <c r="B675" s="42" t="s">
        <v>2018</v>
      </c>
      <c r="C675" s="43" t="s">
        <v>2019</v>
      </c>
      <c r="D675" s="43" t="s">
        <v>2019</v>
      </c>
      <c r="E675" s="42">
        <v>787</v>
      </c>
      <c r="F675" s="42">
        <v>787</v>
      </c>
      <c r="G675" s="44">
        <v>1</v>
      </c>
      <c r="H675" s="42" t="s">
        <v>50</v>
      </c>
      <c r="I675" s="42"/>
      <c r="J675" s="42"/>
      <c r="K675" s="45">
        <v>409</v>
      </c>
      <c r="L675" s="46">
        <v>-0.48030495550000002</v>
      </c>
    </row>
    <row r="676" spans="1:12" x14ac:dyDescent="0.25">
      <c r="A676" s="48">
        <v>26730013500014</v>
      </c>
      <c r="B676" s="42" t="s">
        <v>2018</v>
      </c>
      <c r="C676" s="43" t="s">
        <v>2019</v>
      </c>
      <c r="D676" s="43" t="s">
        <v>2019</v>
      </c>
      <c r="E676" s="42">
        <v>2547</v>
      </c>
      <c r="F676" s="42">
        <v>2547</v>
      </c>
      <c r="G676" s="44">
        <v>1</v>
      </c>
      <c r="H676" s="42" t="s">
        <v>50</v>
      </c>
      <c r="I676" s="42" t="s">
        <v>1977</v>
      </c>
      <c r="J676" s="42"/>
      <c r="K676" s="45">
        <v>1355</v>
      </c>
      <c r="L676" s="46">
        <v>-0.46800157050000002</v>
      </c>
    </row>
    <row r="677" spans="1:12" x14ac:dyDescent="0.25">
      <c r="A677" s="48">
        <v>26730014300018</v>
      </c>
      <c r="B677" s="42" t="s">
        <v>2018</v>
      </c>
      <c r="C677" s="43" t="s">
        <v>2019</v>
      </c>
      <c r="D677" s="43" t="s">
        <v>2019</v>
      </c>
      <c r="E677" s="42">
        <v>476</v>
      </c>
      <c r="F677" s="42">
        <v>459</v>
      </c>
      <c r="G677" s="44">
        <v>0.96430000000000005</v>
      </c>
      <c r="H677" s="42" t="s">
        <v>57</v>
      </c>
      <c r="I677" s="42"/>
      <c r="J677" s="42"/>
      <c r="K677" s="45">
        <v>457</v>
      </c>
      <c r="L677" s="46">
        <v>-4.3572984999999996E-3</v>
      </c>
    </row>
    <row r="678" spans="1:12" x14ac:dyDescent="0.25">
      <c r="A678" s="48">
        <v>26731109000018</v>
      </c>
      <c r="B678" s="42" t="s">
        <v>2018</v>
      </c>
      <c r="C678" s="43" t="s">
        <v>2019</v>
      </c>
      <c r="D678" s="43" t="s">
        <v>2020</v>
      </c>
      <c r="E678" s="42">
        <v>3976</v>
      </c>
      <c r="F678" s="42">
        <v>3905</v>
      </c>
      <c r="G678" s="44">
        <v>0.98209999999999997</v>
      </c>
      <c r="H678" s="42" t="s">
        <v>57</v>
      </c>
      <c r="I678" s="42" t="s">
        <v>1977</v>
      </c>
      <c r="J678" s="42"/>
      <c r="K678" s="45">
        <v>2521</v>
      </c>
      <c r="L678" s="46">
        <v>-0.35441741360000001</v>
      </c>
    </row>
    <row r="679" spans="1:12" x14ac:dyDescent="0.25">
      <c r="A679" s="48">
        <v>26740002600261</v>
      </c>
      <c r="B679" s="42" t="s">
        <v>2018</v>
      </c>
      <c r="C679" s="43" t="s">
        <v>2019</v>
      </c>
      <c r="D679" s="43" t="s">
        <v>2019</v>
      </c>
      <c r="E679" s="42">
        <v>13987</v>
      </c>
      <c r="F679" s="42">
        <v>13868</v>
      </c>
      <c r="G679" s="44">
        <v>0.99150000000000005</v>
      </c>
      <c r="H679" s="42" t="s">
        <v>57</v>
      </c>
      <c r="I679" s="42" t="s">
        <v>1977</v>
      </c>
      <c r="J679" s="42" t="s">
        <v>9</v>
      </c>
      <c r="K679" s="45">
        <v>6251</v>
      </c>
      <c r="L679" s="46">
        <v>-0.54925007209999999</v>
      </c>
    </row>
    <row r="680" spans="1:12" x14ac:dyDescent="0.25">
      <c r="A680" s="48">
        <v>26740008300064</v>
      </c>
      <c r="B680" s="42" t="s">
        <v>2018</v>
      </c>
      <c r="C680" s="43" t="s">
        <v>2019</v>
      </c>
      <c r="D680" s="43" t="s">
        <v>2020</v>
      </c>
      <c r="E680" s="42">
        <v>314</v>
      </c>
      <c r="F680" s="42">
        <v>291</v>
      </c>
      <c r="G680" s="44">
        <v>0.92679999999999996</v>
      </c>
      <c r="H680" s="42" t="s">
        <v>65</v>
      </c>
      <c r="I680" s="42"/>
      <c r="J680" s="42"/>
      <c r="K680" s="45">
        <v>137</v>
      </c>
      <c r="L680" s="46">
        <v>-0.52920962199999999</v>
      </c>
    </row>
    <row r="681" spans="1:12" x14ac:dyDescent="0.25">
      <c r="A681" s="48">
        <v>26740009100091</v>
      </c>
      <c r="B681" s="42" t="s">
        <v>2018</v>
      </c>
      <c r="C681" s="43" t="s">
        <v>2019</v>
      </c>
      <c r="D681" s="43" t="s">
        <v>2019</v>
      </c>
      <c r="E681" s="42">
        <v>1961</v>
      </c>
      <c r="F681" s="42">
        <v>1921</v>
      </c>
      <c r="G681" s="44">
        <v>0.97960000000000003</v>
      </c>
      <c r="H681" s="42" t="s">
        <v>65</v>
      </c>
      <c r="I681" s="42" t="s">
        <v>1977</v>
      </c>
      <c r="J681" s="42"/>
      <c r="K681" s="45">
        <v>988</v>
      </c>
      <c r="L681" s="46">
        <v>-0.4856845393</v>
      </c>
    </row>
    <row r="682" spans="1:12" x14ac:dyDescent="0.25">
      <c r="A682" s="48">
        <v>26740016600018</v>
      </c>
      <c r="B682" s="42" t="s">
        <v>2018</v>
      </c>
      <c r="C682" s="43" t="s">
        <v>2019</v>
      </c>
      <c r="D682" s="43" t="s">
        <v>2019</v>
      </c>
      <c r="E682" s="42">
        <v>1318</v>
      </c>
      <c r="F682" s="42">
        <v>1254</v>
      </c>
      <c r="G682" s="44">
        <v>0.95140000000000002</v>
      </c>
      <c r="H682" s="42" t="s">
        <v>57</v>
      </c>
      <c r="I682" s="42" t="s">
        <v>1977</v>
      </c>
      <c r="J682" s="42"/>
      <c r="K682" s="45">
        <v>551</v>
      </c>
      <c r="L682" s="46">
        <v>-0.56060606059999996</v>
      </c>
    </row>
    <row r="683" spans="1:12" x14ac:dyDescent="0.25">
      <c r="A683" s="48">
        <v>26740017400012</v>
      </c>
      <c r="B683" s="42" t="s">
        <v>2018</v>
      </c>
      <c r="C683" s="43" t="s">
        <v>2019</v>
      </c>
      <c r="D683" s="43" t="s">
        <v>2020</v>
      </c>
      <c r="E683" s="42">
        <v>1087</v>
      </c>
      <c r="F683" s="42">
        <v>1030</v>
      </c>
      <c r="G683" s="44">
        <v>0.9476</v>
      </c>
      <c r="H683" s="42" t="s">
        <v>65</v>
      </c>
      <c r="I683" s="42"/>
      <c r="J683" s="42"/>
      <c r="K683" s="45">
        <v>701</v>
      </c>
      <c r="L683" s="46">
        <v>-0.31941747570000001</v>
      </c>
    </row>
    <row r="684" spans="1:12" x14ac:dyDescent="0.25">
      <c r="A684" s="48">
        <v>26740018200015</v>
      </c>
      <c r="B684" s="42" t="s">
        <v>2018</v>
      </c>
      <c r="C684" s="43" t="s">
        <v>2019</v>
      </c>
      <c r="D684" s="43" t="s">
        <v>2020</v>
      </c>
      <c r="E684" s="42">
        <v>639</v>
      </c>
      <c r="F684" s="42">
        <v>637</v>
      </c>
      <c r="G684" s="44">
        <v>0.99690000000000001</v>
      </c>
      <c r="H684" s="42" t="s">
        <v>65</v>
      </c>
      <c r="I684" s="42"/>
      <c r="J684" s="42"/>
      <c r="K684" s="45">
        <v>545</v>
      </c>
      <c r="L684" s="46">
        <v>-0.14442700159999999</v>
      </c>
    </row>
    <row r="685" spans="1:12" x14ac:dyDescent="0.25">
      <c r="A685" s="48">
        <v>26740084400085</v>
      </c>
      <c r="B685" s="42" t="s">
        <v>2018</v>
      </c>
      <c r="C685" s="43" t="s">
        <v>2019</v>
      </c>
      <c r="D685" s="43" t="s">
        <v>2019</v>
      </c>
      <c r="E685" s="42">
        <v>4868</v>
      </c>
      <c r="F685" s="42">
        <v>4839</v>
      </c>
      <c r="G685" s="44">
        <v>0.99399999999999999</v>
      </c>
      <c r="H685" s="42" t="s">
        <v>57</v>
      </c>
      <c r="I685" s="42" t="s">
        <v>1977</v>
      </c>
      <c r="J685" s="42" t="s">
        <v>9</v>
      </c>
      <c r="K685" s="45">
        <v>3825</v>
      </c>
      <c r="L685" s="46">
        <v>-0.2095474272</v>
      </c>
    </row>
    <row r="686" spans="1:12" x14ac:dyDescent="0.25">
      <c r="A686" s="48">
        <v>26741103100011</v>
      </c>
      <c r="B686" s="42" t="s">
        <v>2018</v>
      </c>
      <c r="C686" s="43" t="s">
        <v>2019</v>
      </c>
      <c r="D686" s="43" t="s">
        <v>2019</v>
      </c>
      <c r="E686" s="42">
        <v>7073</v>
      </c>
      <c r="F686" s="42">
        <v>6338</v>
      </c>
      <c r="G686" s="44">
        <v>0.89610000000000001</v>
      </c>
      <c r="H686" s="42" t="s">
        <v>2011</v>
      </c>
      <c r="I686" s="42" t="s">
        <v>1977</v>
      </c>
      <c r="J686" s="42"/>
      <c r="K686" s="45">
        <v>3455</v>
      </c>
      <c r="L686" s="46">
        <v>-0.45487535499999998</v>
      </c>
    </row>
    <row r="687" spans="1:12" x14ac:dyDescent="0.25">
      <c r="A687" s="48">
        <v>26741108000018</v>
      </c>
      <c r="B687" s="42" t="s">
        <v>2018</v>
      </c>
      <c r="C687" s="43" t="s">
        <v>2019</v>
      </c>
      <c r="D687" s="43" t="s">
        <v>2019</v>
      </c>
      <c r="E687" s="42">
        <v>4051</v>
      </c>
      <c r="F687" s="42">
        <v>3970</v>
      </c>
      <c r="G687" s="44">
        <v>0.98</v>
      </c>
      <c r="H687" s="42" t="s">
        <v>38</v>
      </c>
      <c r="I687" s="42" t="s">
        <v>1977</v>
      </c>
      <c r="J687" s="42"/>
      <c r="K687" s="45">
        <v>2436</v>
      </c>
      <c r="L687" s="46">
        <v>-0.38639798489999999</v>
      </c>
    </row>
    <row r="688" spans="1:12" x14ac:dyDescent="0.25">
      <c r="A688" s="48">
        <v>26760161500011</v>
      </c>
      <c r="B688" s="42" t="s">
        <v>2018</v>
      </c>
      <c r="C688" s="43" t="s">
        <v>2019</v>
      </c>
      <c r="D688" s="43" t="s">
        <v>2020</v>
      </c>
      <c r="E688" s="42">
        <v>5968</v>
      </c>
      <c r="F688" s="42">
        <v>3200</v>
      </c>
      <c r="G688" s="44">
        <v>0.53620000000000001</v>
      </c>
      <c r="H688" s="42" t="s">
        <v>38</v>
      </c>
      <c r="I688" s="42" t="s">
        <v>1977</v>
      </c>
      <c r="J688" s="42" t="s">
        <v>9</v>
      </c>
      <c r="K688" s="45">
        <v>3173</v>
      </c>
      <c r="L688" s="46">
        <v>-8.4375000000000006E-3</v>
      </c>
    </row>
    <row r="689" spans="1:12" x14ac:dyDescent="0.25">
      <c r="A689" s="48">
        <v>26760162300015</v>
      </c>
      <c r="B689" s="42" t="s">
        <v>2018</v>
      </c>
      <c r="C689" s="43" t="s">
        <v>2019</v>
      </c>
      <c r="D689" s="43" t="s">
        <v>2020</v>
      </c>
      <c r="E689" s="42">
        <v>855</v>
      </c>
      <c r="F689" s="42">
        <v>650</v>
      </c>
      <c r="G689" s="44">
        <v>0.76019999999999999</v>
      </c>
      <c r="H689" s="42" t="s">
        <v>57</v>
      </c>
      <c r="I689" s="42"/>
      <c r="J689" s="42"/>
      <c r="K689" s="45">
        <v>499</v>
      </c>
      <c r="L689" s="46">
        <v>-0.23230769230000001</v>
      </c>
    </row>
    <row r="690" spans="1:12" x14ac:dyDescent="0.25">
      <c r="A690" s="48">
        <v>26760163100018</v>
      </c>
      <c r="B690" s="42" t="s">
        <v>2018</v>
      </c>
      <c r="C690" s="43" t="s">
        <v>2019</v>
      </c>
      <c r="D690" s="43" t="s">
        <v>2020</v>
      </c>
      <c r="E690" s="42">
        <v>609</v>
      </c>
      <c r="F690" s="42">
        <v>604</v>
      </c>
      <c r="G690" s="44">
        <v>0.99180000000000001</v>
      </c>
      <c r="H690" s="42" t="s">
        <v>38</v>
      </c>
      <c r="I690" s="42"/>
      <c r="J690" s="42"/>
      <c r="K690" s="45">
        <v>520</v>
      </c>
      <c r="L690" s="46">
        <v>-0.1390728477</v>
      </c>
    </row>
    <row r="691" spans="1:12" x14ac:dyDescent="0.25">
      <c r="A691" s="48">
        <v>26760164900010</v>
      </c>
      <c r="B691" s="42" t="s">
        <v>2018</v>
      </c>
      <c r="C691" s="43" t="s">
        <v>2019</v>
      </c>
      <c r="D691" s="43" t="s">
        <v>2020</v>
      </c>
      <c r="E691" s="42">
        <v>1213</v>
      </c>
      <c r="F691" s="42">
        <v>615</v>
      </c>
      <c r="G691" s="44">
        <v>0.50700000000000001</v>
      </c>
      <c r="H691" s="42" t="s">
        <v>38</v>
      </c>
      <c r="I691" s="42"/>
      <c r="J691" s="42"/>
      <c r="K691" s="45">
        <v>668</v>
      </c>
      <c r="L691" s="46">
        <v>8.6178861800000006E-2</v>
      </c>
    </row>
    <row r="692" spans="1:12" x14ac:dyDescent="0.25">
      <c r="A692" s="48">
        <v>26760165600015</v>
      </c>
      <c r="B692" s="42" t="s">
        <v>2018</v>
      </c>
      <c r="C692" s="43" t="s">
        <v>2019</v>
      </c>
      <c r="D692" s="43" t="s">
        <v>2020</v>
      </c>
      <c r="E692" s="42">
        <v>1110</v>
      </c>
      <c r="F692" s="42">
        <v>666</v>
      </c>
      <c r="G692" s="44">
        <v>0.6</v>
      </c>
      <c r="H692" s="42" t="s">
        <v>38</v>
      </c>
      <c r="I692" s="42"/>
      <c r="J692" s="42"/>
      <c r="K692" s="45">
        <v>706</v>
      </c>
      <c r="L692" s="46">
        <v>6.00600601E-2</v>
      </c>
    </row>
    <row r="693" spans="1:12" x14ac:dyDescent="0.25">
      <c r="A693" s="48">
        <v>26760166400019</v>
      </c>
      <c r="B693" s="42" t="s">
        <v>2018</v>
      </c>
      <c r="C693" s="43" t="s">
        <v>2019</v>
      </c>
      <c r="D693" s="43" t="s">
        <v>2019</v>
      </c>
      <c r="E693" s="42">
        <v>1614</v>
      </c>
      <c r="F693" s="42">
        <v>1530</v>
      </c>
      <c r="G693" s="44">
        <v>0.94799999999999995</v>
      </c>
      <c r="H693" s="42" t="s">
        <v>38</v>
      </c>
      <c r="I693" s="42"/>
      <c r="J693" s="42"/>
      <c r="K693" s="45">
        <v>859</v>
      </c>
      <c r="L693" s="46">
        <v>-0.43856209149999997</v>
      </c>
    </row>
    <row r="694" spans="1:12" x14ac:dyDescent="0.25">
      <c r="A694" s="48">
        <v>26760168000015</v>
      </c>
      <c r="B694" s="42" t="s">
        <v>2018</v>
      </c>
      <c r="C694" s="43" t="s">
        <v>2019</v>
      </c>
      <c r="D694" s="43" t="s">
        <v>2019</v>
      </c>
      <c r="E694" s="42">
        <v>23246</v>
      </c>
      <c r="F694" s="42">
        <v>12932</v>
      </c>
      <c r="G694" s="44">
        <v>0.55630000000000002</v>
      </c>
      <c r="H694" s="42" t="s">
        <v>38</v>
      </c>
      <c r="I694" s="42" t="s">
        <v>1977</v>
      </c>
      <c r="J694" s="42" t="s">
        <v>9</v>
      </c>
      <c r="K694" s="45">
        <v>18935</v>
      </c>
      <c r="L694" s="46">
        <v>0.46419733990000001</v>
      </c>
    </row>
    <row r="695" spans="1:12" x14ac:dyDescent="0.25">
      <c r="A695" s="48">
        <v>26760169800017</v>
      </c>
      <c r="B695" s="42" t="s">
        <v>2018</v>
      </c>
      <c r="C695" s="43" t="s">
        <v>2019</v>
      </c>
      <c r="D695" s="43" t="s">
        <v>2020</v>
      </c>
      <c r="E695" s="42">
        <v>1017</v>
      </c>
      <c r="F695" s="42">
        <v>3</v>
      </c>
      <c r="G695" s="44">
        <v>2.8999999999999998E-3</v>
      </c>
      <c r="H695" s="42" t="s">
        <v>38</v>
      </c>
      <c r="I695" s="42"/>
      <c r="J695" s="42"/>
      <c r="K695" s="45">
        <v>796</v>
      </c>
      <c r="L695" s="46">
        <v>264.3333333333</v>
      </c>
    </row>
    <row r="696" spans="1:12" x14ac:dyDescent="0.25">
      <c r="A696" s="48">
        <v>26760170600018</v>
      </c>
      <c r="B696" s="42" t="s">
        <v>2018</v>
      </c>
      <c r="C696" s="43" t="s">
        <v>2019</v>
      </c>
      <c r="D696" s="43" t="s">
        <v>2020</v>
      </c>
      <c r="E696" s="42">
        <v>850</v>
      </c>
      <c r="F696" s="42">
        <v>250</v>
      </c>
      <c r="G696" s="44">
        <v>0.29409999999999997</v>
      </c>
      <c r="H696" s="42" t="s">
        <v>38</v>
      </c>
      <c r="I696" s="42" t="s">
        <v>1977</v>
      </c>
      <c r="J696" s="42"/>
      <c r="K696" s="45">
        <v>544</v>
      </c>
      <c r="L696" s="46">
        <v>1.1759999999999999</v>
      </c>
    </row>
    <row r="697" spans="1:12" x14ac:dyDescent="0.25">
      <c r="A697" s="48">
        <v>26760171400012</v>
      </c>
      <c r="B697" s="42" t="s">
        <v>2018</v>
      </c>
      <c r="C697" s="43" t="s">
        <v>2019</v>
      </c>
      <c r="D697" s="43" t="s">
        <v>2019</v>
      </c>
      <c r="E697" s="42">
        <v>10070</v>
      </c>
      <c r="F697" s="42">
        <v>9991</v>
      </c>
      <c r="G697" s="44">
        <v>0.99219999999999997</v>
      </c>
      <c r="H697" s="42" t="s">
        <v>38</v>
      </c>
      <c r="I697" s="42" t="s">
        <v>1977</v>
      </c>
      <c r="J697" s="42" t="s">
        <v>9</v>
      </c>
      <c r="K697" s="45">
        <v>5922</v>
      </c>
      <c r="L697" s="46">
        <v>-0.4072665399</v>
      </c>
    </row>
    <row r="698" spans="1:12" x14ac:dyDescent="0.25">
      <c r="A698" s="48">
        <v>26760172200197</v>
      </c>
      <c r="B698" s="42" t="s">
        <v>2018</v>
      </c>
      <c r="C698" s="43" t="s">
        <v>2019</v>
      </c>
      <c r="D698" s="43" t="s">
        <v>2019</v>
      </c>
      <c r="E698" s="42">
        <v>3445</v>
      </c>
      <c r="F698" s="42">
        <v>3438</v>
      </c>
      <c r="G698" s="44">
        <v>0.998</v>
      </c>
      <c r="H698" s="42" t="s">
        <v>50</v>
      </c>
      <c r="I698" s="42" t="s">
        <v>1977</v>
      </c>
      <c r="J698" s="42"/>
      <c r="K698" s="45">
        <v>1505</v>
      </c>
      <c r="L698" s="46">
        <v>-0.56224549160000004</v>
      </c>
    </row>
    <row r="699" spans="1:12" x14ac:dyDescent="0.25">
      <c r="A699" s="48">
        <v>26760173000018</v>
      </c>
      <c r="B699" s="42" t="s">
        <v>2018</v>
      </c>
      <c r="C699" s="43" t="s">
        <v>2019</v>
      </c>
      <c r="D699" s="43" t="s">
        <v>2019</v>
      </c>
      <c r="E699" s="42">
        <v>1462</v>
      </c>
      <c r="F699" s="42">
        <v>1388</v>
      </c>
      <c r="G699" s="44">
        <v>0.94940000000000002</v>
      </c>
      <c r="H699" s="42" t="s">
        <v>38</v>
      </c>
      <c r="I699" s="42" t="s">
        <v>1977</v>
      </c>
      <c r="J699" s="42"/>
      <c r="K699" s="45">
        <v>863</v>
      </c>
      <c r="L699" s="46">
        <v>-0.3782420749</v>
      </c>
    </row>
    <row r="700" spans="1:12" x14ac:dyDescent="0.25">
      <c r="A700" s="48">
        <v>26760174800010</v>
      </c>
      <c r="B700" s="42" t="s">
        <v>2018</v>
      </c>
      <c r="C700" s="43" t="s">
        <v>2019</v>
      </c>
      <c r="D700" s="43" t="s">
        <v>2019</v>
      </c>
      <c r="E700" s="42">
        <v>1067</v>
      </c>
      <c r="F700" s="42">
        <v>1067</v>
      </c>
      <c r="G700" s="44">
        <v>1</v>
      </c>
      <c r="H700" s="42" t="s">
        <v>65</v>
      </c>
      <c r="I700" s="42"/>
      <c r="J700" s="42"/>
      <c r="K700" s="45">
        <v>647</v>
      </c>
      <c r="L700" s="46">
        <v>-0.39362699159999998</v>
      </c>
    </row>
    <row r="701" spans="1:12" x14ac:dyDescent="0.25">
      <c r="A701" s="48">
        <v>26760176300019</v>
      </c>
      <c r="B701" s="42" t="s">
        <v>2018</v>
      </c>
      <c r="C701" s="43" t="s">
        <v>2019</v>
      </c>
      <c r="D701" s="43" t="s">
        <v>2020</v>
      </c>
      <c r="E701" s="42">
        <v>5513</v>
      </c>
      <c r="F701" s="42">
        <v>4911</v>
      </c>
      <c r="G701" s="44">
        <v>0.89080000000000004</v>
      </c>
      <c r="H701" s="42" t="s">
        <v>38</v>
      </c>
      <c r="I701" s="42" t="s">
        <v>1977</v>
      </c>
      <c r="J701" s="42" t="s">
        <v>9</v>
      </c>
      <c r="K701" s="45">
        <v>5400</v>
      </c>
      <c r="L701" s="46">
        <v>9.9572388499999998E-2</v>
      </c>
    </row>
    <row r="702" spans="1:12" x14ac:dyDescent="0.25">
      <c r="A702" s="48">
        <v>26760183900017</v>
      </c>
      <c r="B702" s="42" t="s">
        <v>2018</v>
      </c>
      <c r="C702" s="43" t="s">
        <v>2019</v>
      </c>
      <c r="D702" s="43" t="s">
        <v>2020</v>
      </c>
      <c r="E702" s="42">
        <v>649</v>
      </c>
      <c r="F702" s="42">
        <v>3</v>
      </c>
      <c r="G702" s="44">
        <v>4.5999999999999999E-3</v>
      </c>
      <c r="H702" s="42" t="s">
        <v>38</v>
      </c>
      <c r="I702" s="42" t="s">
        <v>1977</v>
      </c>
      <c r="J702" s="42"/>
      <c r="K702" s="45">
        <v>454</v>
      </c>
      <c r="L702" s="46">
        <v>150.3333333333</v>
      </c>
    </row>
    <row r="703" spans="1:12" x14ac:dyDescent="0.25">
      <c r="A703" s="48">
        <v>26760202700026</v>
      </c>
      <c r="B703" s="42" t="s">
        <v>2018</v>
      </c>
      <c r="C703" s="43" t="s">
        <v>2019</v>
      </c>
      <c r="D703" s="43" t="s">
        <v>2020</v>
      </c>
      <c r="E703" s="42">
        <v>539</v>
      </c>
      <c r="F703" s="42">
        <v>6</v>
      </c>
      <c r="G703" s="44">
        <v>1.11E-2</v>
      </c>
      <c r="H703" s="42" t="s">
        <v>38</v>
      </c>
      <c r="I703" s="42"/>
      <c r="J703" s="42"/>
      <c r="K703" s="45">
        <v>250</v>
      </c>
      <c r="L703" s="46">
        <v>40.666666666700003</v>
      </c>
    </row>
    <row r="704" spans="1:12" x14ac:dyDescent="0.25">
      <c r="A704" s="48">
        <v>26760217500015</v>
      </c>
      <c r="B704" s="42" t="s">
        <v>2018</v>
      </c>
      <c r="C704" s="43" t="s">
        <v>2019</v>
      </c>
      <c r="D704" s="43" t="s">
        <v>2020</v>
      </c>
      <c r="E704" s="42">
        <v>2943</v>
      </c>
      <c r="F704" s="42">
        <v>2863</v>
      </c>
      <c r="G704" s="44">
        <v>0.9728</v>
      </c>
      <c r="H704" s="42" t="s">
        <v>38</v>
      </c>
      <c r="I704" s="42" t="s">
        <v>1977</v>
      </c>
      <c r="J704" s="42"/>
      <c r="K704" s="45">
        <v>1631</v>
      </c>
      <c r="L704" s="46">
        <v>-0.43031784839999998</v>
      </c>
    </row>
    <row r="705" spans="1:12" x14ac:dyDescent="0.25">
      <c r="A705" s="48">
        <v>26770005200298</v>
      </c>
      <c r="B705" s="42" t="s">
        <v>2018</v>
      </c>
      <c r="C705" s="43" t="s">
        <v>2019</v>
      </c>
      <c r="D705" s="43" t="s">
        <v>2019</v>
      </c>
      <c r="E705" s="42">
        <v>5666</v>
      </c>
      <c r="F705" s="42">
        <v>5631</v>
      </c>
      <c r="G705" s="44">
        <v>0.99380000000000002</v>
      </c>
      <c r="H705" s="42" t="s">
        <v>57</v>
      </c>
      <c r="I705" s="42" t="s">
        <v>1977</v>
      </c>
      <c r="J705" s="42" t="s">
        <v>9</v>
      </c>
      <c r="K705" s="45">
        <v>1620</v>
      </c>
      <c r="L705" s="46">
        <v>-0.71230687270000004</v>
      </c>
    </row>
    <row r="706" spans="1:12" x14ac:dyDescent="0.25">
      <c r="A706" s="48">
        <v>26770008600023</v>
      </c>
      <c r="B706" s="42" t="s">
        <v>2018</v>
      </c>
      <c r="C706" s="43" t="s">
        <v>2019</v>
      </c>
      <c r="D706" s="43" t="s">
        <v>2019</v>
      </c>
      <c r="E706" s="42">
        <v>3611</v>
      </c>
      <c r="F706" s="42">
        <v>3536</v>
      </c>
      <c r="G706" s="44">
        <v>0.97919999999999996</v>
      </c>
      <c r="H706" s="42" t="s">
        <v>38</v>
      </c>
      <c r="I706" s="42" t="s">
        <v>1977</v>
      </c>
      <c r="J706" s="42"/>
      <c r="K706" s="45">
        <v>2282</v>
      </c>
      <c r="L706" s="46">
        <v>-0.35463800899999998</v>
      </c>
    </row>
    <row r="707" spans="1:12" x14ac:dyDescent="0.25">
      <c r="A707" s="48">
        <v>26780007600064</v>
      </c>
      <c r="B707" s="42" t="s">
        <v>2018</v>
      </c>
      <c r="C707" s="43" t="s">
        <v>2019</v>
      </c>
      <c r="D707" s="43" t="s">
        <v>2019</v>
      </c>
      <c r="E707" s="42">
        <v>3329</v>
      </c>
      <c r="F707" s="42">
        <v>3284</v>
      </c>
      <c r="G707" s="44">
        <v>0.98650000000000004</v>
      </c>
      <c r="H707" s="42" t="s">
        <v>57</v>
      </c>
      <c r="I707" s="42" t="s">
        <v>1977</v>
      </c>
      <c r="J707" s="42"/>
      <c r="K707" s="45">
        <v>1483</v>
      </c>
      <c r="L707" s="46">
        <v>-0.54841656520000004</v>
      </c>
    </row>
    <row r="708" spans="1:12" x14ac:dyDescent="0.25">
      <c r="A708" s="48">
        <v>26780234600010</v>
      </c>
      <c r="B708" s="42" t="s">
        <v>2018</v>
      </c>
      <c r="C708" s="43" t="s">
        <v>2019</v>
      </c>
      <c r="D708" s="43" t="s">
        <v>2020</v>
      </c>
      <c r="E708" s="42">
        <v>1287</v>
      </c>
      <c r="F708" s="42">
        <v>1248</v>
      </c>
      <c r="G708" s="44">
        <v>0.96970000000000001</v>
      </c>
      <c r="H708" s="42" t="s">
        <v>71</v>
      </c>
      <c r="I708" s="42" t="s">
        <v>1977</v>
      </c>
      <c r="J708" s="42"/>
      <c r="K708" s="45">
        <v>667</v>
      </c>
      <c r="L708" s="46">
        <v>-0.46554487179999998</v>
      </c>
    </row>
    <row r="709" spans="1:12" x14ac:dyDescent="0.25">
      <c r="A709" s="48">
        <v>26780238700071</v>
      </c>
      <c r="B709" s="42" t="s">
        <v>2018</v>
      </c>
      <c r="C709" s="43" t="s">
        <v>2019</v>
      </c>
      <c r="D709" s="43" t="s">
        <v>2019</v>
      </c>
      <c r="E709" s="42">
        <v>7548</v>
      </c>
      <c r="F709" s="42">
        <v>7454</v>
      </c>
      <c r="G709" s="44">
        <v>0.98750000000000004</v>
      </c>
      <c r="H709" s="42" t="s">
        <v>50</v>
      </c>
      <c r="I709" s="42" t="s">
        <v>1977</v>
      </c>
      <c r="J709" s="42"/>
      <c r="K709" s="45">
        <v>3302</v>
      </c>
      <c r="L709" s="46">
        <v>-0.55701636710000002</v>
      </c>
    </row>
    <row r="710" spans="1:12" x14ac:dyDescent="0.25">
      <c r="A710" s="48">
        <v>26780240300019</v>
      </c>
      <c r="B710" s="42" t="s">
        <v>2018</v>
      </c>
      <c r="C710" s="43" t="s">
        <v>2019</v>
      </c>
      <c r="D710" s="43" t="s">
        <v>2019</v>
      </c>
      <c r="E710" s="42">
        <v>2364</v>
      </c>
      <c r="F710" s="42">
        <v>2364</v>
      </c>
      <c r="G710" s="44">
        <v>1</v>
      </c>
      <c r="H710" s="42" t="s">
        <v>50</v>
      </c>
      <c r="I710" s="42" t="s">
        <v>1977</v>
      </c>
      <c r="J710" s="42"/>
      <c r="K710" s="45">
        <v>1189</v>
      </c>
      <c r="L710" s="46">
        <v>-0.49703891709999998</v>
      </c>
    </row>
    <row r="711" spans="1:12" x14ac:dyDescent="0.25">
      <c r="A711" s="48">
        <v>26780244500010</v>
      </c>
      <c r="B711" s="42" t="s">
        <v>2018</v>
      </c>
      <c r="C711" s="43" t="s">
        <v>2019</v>
      </c>
      <c r="D711" s="43" t="s">
        <v>2019</v>
      </c>
      <c r="E711" s="42">
        <v>1595</v>
      </c>
      <c r="F711" s="42">
        <v>1515</v>
      </c>
      <c r="G711" s="44">
        <v>0.94979999999999998</v>
      </c>
      <c r="H711" s="42" t="s">
        <v>57</v>
      </c>
      <c r="I711" s="42" t="s">
        <v>1977</v>
      </c>
      <c r="J711" s="42"/>
      <c r="K711" s="45">
        <v>1090</v>
      </c>
      <c r="L711" s="46">
        <v>-0.28052805279999998</v>
      </c>
    </row>
    <row r="712" spans="1:12" x14ac:dyDescent="0.25">
      <c r="A712" s="48">
        <v>26780247800011</v>
      </c>
      <c r="B712" s="42" t="s">
        <v>2018</v>
      </c>
      <c r="C712" s="43" t="s">
        <v>2019</v>
      </c>
      <c r="D712" s="43" t="s">
        <v>2020</v>
      </c>
      <c r="E712" s="42">
        <v>1261</v>
      </c>
      <c r="F712" s="42">
        <v>920</v>
      </c>
      <c r="G712" s="44">
        <v>0.72960000000000003</v>
      </c>
      <c r="H712" s="42" t="s">
        <v>38</v>
      </c>
      <c r="I712" s="42" t="s">
        <v>1977</v>
      </c>
      <c r="J712" s="42"/>
      <c r="K712" s="45">
        <v>790</v>
      </c>
      <c r="L712" s="46">
        <v>-0.14130434780000001</v>
      </c>
    </row>
    <row r="713" spans="1:12" x14ac:dyDescent="0.25">
      <c r="A713" s="48">
        <v>26780249400018</v>
      </c>
      <c r="B713" s="42" t="s">
        <v>2018</v>
      </c>
      <c r="C713" s="43" t="s">
        <v>2019</v>
      </c>
      <c r="D713" s="43" t="s">
        <v>2020</v>
      </c>
      <c r="E713" s="42">
        <v>506</v>
      </c>
      <c r="F713" s="42">
        <v>477</v>
      </c>
      <c r="G713" s="44">
        <v>0.94269999999999998</v>
      </c>
      <c r="H713" s="42" t="s">
        <v>57</v>
      </c>
      <c r="I713" s="42"/>
      <c r="J713" s="42"/>
      <c r="K713" s="45">
        <v>263</v>
      </c>
      <c r="L713" s="46">
        <v>-0.4486373166</v>
      </c>
    </row>
    <row r="714" spans="1:12" x14ac:dyDescent="0.25">
      <c r="A714" s="48">
        <v>26780271800028</v>
      </c>
      <c r="B714" s="42" t="s">
        <v>2018</v>
      </c>
      <c r="C714" s="43" t="s">
        <v>2019</v>
      </c>
      <c r="D714" s="43" t="s">
        <v>2020</v>
      </c>
      <c r="E714" s="42">
        <v>11712</v>
      </c>
      <c r="F714" s="42">
        <v>9021</v>
      </c>
      <c r="G714" s="44">
        <v>0.7702</v>
      </c>
      <c r="H714" s="42" t="s">
        <v>2011</v>
      </c>
      <c r="I714" s="42" t="s">
        <v>1977</v>
      </c>
      <c r="J714" s="42" t="s">
        <v>9</v>
      </c>
      <c r="K714" s="45">
        <v>6580</v>
      </c>
      <c r="L714" s="46">
        <v>-0.27059084360000002</v>
      </c>
    </row>
    <row r="715" spans="1:12" x14ac:dyDescent="0.25">
      <c r="A715" s="48">
        <v>26780577800011</v>
      </c>
      <c r="B715" s="42" t="s">
        <v>2018</v>
      </c>
      <c r="C715" s="43" t="s">
        <v>2019</v>
      </c>
      <c r="D715" s="43" t="s">
        <v>2019</v>
      </c>
      <c r="E715" s="42">
        <v>6633</v>
      </c>
      <c r="F715" s="42">
        <v>5705</v>
      </c>
      <c r="G715" s="44">
        <v>0.86009999999999998</v>
      </c>
      <c r="H715" s="42" t="s">
        <v>50</v>
      </c>
      <c r="I715" s="42" t="s">
        <v>1977</v>
      </c>
      <c r="J715" s="42"/>
      <c r="K715" s="45">
        <v>3055</v>
      </c>
      <c r="L715" s="46">
        <v>-0.46450482030000001</v>
      </c>
    </row>
    <row r="716" spans="1:12" x14ac:dyDescent="0.25">
      <c r="A716" s="48">
        <v>26780580200019</v>
      </c>
      <c r="B716" s="42" t="s">
        <v>2018</v>
      </c>
      <c r="C716" s="43" t="s">
        <v>2019</v>
      </c>
      <c r="D716" s="43" t="s">
        <v>2019</v>
      </c>
      <c r="E716" s="42">
        <v>11036</v>
      </c>
      <c r="F716" s="42">
        <v>11035</v>
      </c>
      <c r="G716" s="44">
        <v>0.99990000000000001</v>
      </c>
      <c r="H716" s="42" t="s">
        <v>50</v>
      </c>
      <c r="I716" s="42" t="s">
        <v>1977</v>
      </c>
      <c r="J716" s="42" t="s">
        <v>9</v>
      </c>
      <c r="K716" s="45">
        <v>7210</v>
      </c>
      <c r="L716" s="46">
        <v>-0.34662437699999998</v>
      </c>
    </row>
    <row r="717" spans="1:12" x14ac:dyDescent="0.25">
      <c r="A717" s="48">
        <v>26790001700018</v>
      </c>
      <c r="B717" s="42" t="s">
        <v>2018</v>
      </c>
      <c r="C717" s="43" t="s">
        <v>2019</v>
      </c>
      <c r="D717" s="43" t="s">
        <v>2020</v>
      </c>
      <c r="E717" s="42">
        <v>8552</v>
      </c>
      <c r="F717" s="42">
        <v>3</v>
      </c>
      <c r="G717" s="44">
        <v>4.0000000000000002E-4</v>
      </c>
      <c r="H717" s="42" t="s">
        <v>2011</v>
      </c>
      <c r="I717" s="42" t="s">
        <v>1977</v>
      </c>
      <c r="J717" s="42" t="s">
        <v>9</v>
      </c>
      <c r="K717" s="45">
        <v>3887</v>
      </c>
      <c r="L717" s="46">
        <v>1294.6666666666999</v>
      </c>
    </row>
    <row r="718" spans="1:12" x14ac:dyDescent="0.25">
      <c r="A718" s="48">
        <v>26790040500049</v>
      </c>
      <c r="B718" s="42" t="s">
        <v>2018</v>
      </c>
      <c r="C718" s="43" t="s">
        <v>2019</v>
      </c>
      <c r="D718" s="43" t="s">
        <v>2019</v>
      </c>
      <c r="E718" s="42">
        <v>327</v>
      </c>
      <c r="F718" s="42">
        <v>322</v>
      </c>
      <c r="G718" s="44">
        <v>0.98470000000000002</v>
      </c>
      <c r="H718" s="42" t="s">
        <v>57</v>
      </c>
      <c r="I718" s="42"/>
      <c r="J718" s="42"/>
      <c r="K718" s="45">
        <v>313</v>
      </c>
      <c r="L718" s="46">
        <v>-2.79503106E-2</v>
      </c>
    </row>
    <row r="719" spans="1:12" x14ac:dyDescent="0.25">
      <c r="A719" s="48">
        <v>26790121300012</v>
      </c>
      <c r="B719" s="42" t="s">
        <v>2018</v>
      </c>
      <c r="C719" s="43" t="s">
        <v>2019</v>
      </c>
      <c r="D719" s="43" t="s">
        <v>2019</v>
      </c>
      <c r="E719" s="42">
        <v>4751</v>
      </c>
      <c r="F719" s="42">
        <v>4043</v>
      </c>
      <c r="G719" s="44">
        <v>0.85099999999999998</v>
      </c>
      <c r="H719" s="42" t="s">
        <v>2011</v>
      </c>
      <c r="I719" s="42" t="s">
        <v>1977</v>
      </c>
      <c r="J719" s="42"/>
      <c r="K719" s="45">
        <v>2593</v>
      </c>
      <c r="L719" s="46">
        <v>-0.35864457090000001</v>
      </c>
    </row>
    <row r="720" spans="1:12" x14ac:dyDescent="0.25">
      <c r="A720" s="48">
        <v>26800001500019</v>
      </c>
      <c r="B720" s="42" t="s">
        <v>2018</v>
      </c>
      <c r="C720" s="43" t="s">
        <v>2019</v>
      </c>
      <c r="D720" s="43" t="s">
        <v>2019</v>
      </c>
      <c r="E720" s="42">
        <v>5810</v>
      </c>
      <c r="F720" s="42">
        <v>5794</v>
      </c>
      <c r="G720" s="44">
        <v>0.99719999999999998</v>
      </c>
      <c r="H720" s="42" t="s">
        <v>50</v>
      </c>
      <c r="I720" s="42" t="s">
        <v>1977</v>
      </c>
      <c r="J720" s="42"/>
      <c r="K720" s="45">
        <v>2952</v>
      </c>
      <c r="L720" s="46">
        <v>-0.49050742149999998</v>
      </c>
    </row>
    <row r="721" spans="1:12" x14ac:dyDescent="0.25">
      <c r="A721" s="48">
        <v>26800003100016</v>
      </c>
      <c r="B721" s="42" t="s">
        <v>2018</v>
      </c>
      <c r="C721" s="43" t="s">
        <v>2019</v>
      </c>
      <c r="D721" s="43" t="s">
        <v>2019</v>
      </c>
      <c r="E721" s="42">
        <v>922</v>
      </c>
      <c r="F721" s="42">
        <v>866</v>
      </c>
      <c r="G721" s="44">
        <v>0.93930000000000002</v>
      </c>
      <c r="H721" s="42" t="s">
        <v>65</v>
      </c>
      <c r="I721" s="42"/>
      <c r="J721" s="42"/>
      <c r="K721" s="45">
        <v>561</v>
      </c>
      <c r="L721" s="46">
        <v>-0.35219399540000002</v>
      </c>
    </row>
    <row r="722" spans="1:12" x14ac:dyDescent="0.25">
      <c r="A722" s="48">
        <v>26800007200010</v>
      </c>
      <c r="B722" s="42" t="s">
        <v>2018</v>
      </c>
      <c r="C722" s="43" t="s">
        <v>2019</v>
      </c>
      <c r="D722" s="43" t="s">
        <v>2019</v>
      </c>
      <c r="E722" s="42">
        <v>1571</v>
      </c>
      <c r="F722" s="42">
        <v>1498</v>
      </c>
      <c r="G722" s="44">
        <v>0.95350000000000001</v>
      </c>
      <c r="H722" s="42" t="s">
        <v>65</v>
      </c>
      <c r="I722" s="42" t="s">
        <v>1977</v>
      </c>
      <c r="J722" s="42"/>
      <c r="K722" s="45">
        <v>842</v>
      </c>
      <c r="L722" s="46">
        <v>-0.43791722300000002</v>
      </c>
    </row>
    <row r="723" spans="1:12" x14ac:dyDescent="0.25">
      <c r="A723" s="48">
        <v>26800010600016</v>
      </c>
      <c r="B723" s="42" t="s">
        <v>2018</v>
      </c>
      <c r="C723" s="43" t="s">
        <v>2019</v>
      </c>
      <c r="D723" s="43" t="s">
        <v>2019</v>
      </c>
      <c r="E723" s="42">
        <v>2098</v>
      </c>
      <c r="F723" s="42">
        <v>2055</v>
      </c>
      <c r="G723" s="44">
        <v>0.97950000000000004</v>
      </c>
      <c r="H723" s="42" t="s">
        <v>57</v>
      </c>
      <c r="I723" s="42" t="s">
        <v>1977</v>
      </c>
      <c r="J723" s="42"/>
      <c r="K723" s="45">
        <v>1030</v>
      </c>
      <c r="L723" s="46">
        <v>-0.49878345499999999</v>
      </c>
    </row>
    <row r="724" spans="1:12" x14ac:dyDescent="0.25">
      <c r="A724" s="48">
        <v>26800014800018</v>
      </c>
      <c r="B724" s="42" t="s">
        <v>2018</v>
      </c>
      <c r="C724" s="43" t="s">
        <v>2019</v>
      </c>
      <c r="D724" s="43" t="s">
        <v>2019</v>
      </c>
      <c r="E724" s="42">
        <v>26197</v>
      </c>
      <c r="F724" s="42">
        <v>26192</v>
      </c>
      <c r="G724" s="44">
        <v>0.99980000000000002</v>
      </c>
      <c r="H724" s="42" t="s">
        <v>2012</v>
      </c>
      <c r="I724" s="42" t="s">
        <v>1977</v>
      </c>
      <c r="J724" s="42" t="s">
        <v>9</v>
      </c>
      <c r="K724" s="45">
        <v>15646</v>
      </c>
      <c r="L724" s="46">
        <v>-0.40264202809999999</v>
      </c>
    </row>
    <row r="725" spans="1:12" x14ac:dyDescent="0.25">
      <c r="A725" s="48">
        <v>26800015500013</v>
      </c>
      <c r="B725" s="42" t="s">
        <v>2018</v>
      </c>
      <c r="C725" s="43" t="s">
        <v>2019</v>
      </c>
      <c r="D725" s="43" t="s">
        <v>2019</v>
      </c>
      <c r="E725" s="42">
        <v>1459</v>
      </c>
      <c r="F725" s="42">
        <v>1438</v>
      </c>
      <c r="G725" s="44">
        <v>0.98560000000000003</v>
      </c>
      <c r="H725" s="42" t="s">
        <v>65</v>
      </c>
      <c r="I725" s="42"/>
      <c r="J725" s="42"/>
      <c r="K725" s="45">
        <v>690</v>
      </c>
      <c r="L725" s="46">
        <v>-0.52016689849999997</v>
      </c>
    </row>
    <row r="726" spans="1:12" x14ac:dyDescent="0.25">
      <c r="A726" s="48">
        <v>26800016300017</v>
      </c>
      <c r="B726" s="42" t="s">
        <v>2018</v>
      </c>
      <c r="C726" s="43" t="s">
        <v>2019</v>
      </c>
      <c r="D726" s="43" t="s">
        <v>2019</v>
      </c>
      <c r="E726" s="42">
        <v>2705</v>
      </c>
      <c r="F726" s="42">
        <v>2705</v>
      </c>
      <c r="G726" s="44">
        <v>1</v>
      </c>
      <c r="H726" s="42" t="s">
        <v>50</v>
      </c>
      <c r="I726" s="42" t="s">
        <v>1977</v>
      </c>
      <c r="J726" s="42"/>
      <c r="K726" s="45">
        <v>1348</v>
      </c>
      <c r="L726" s="46">
        <v>-0.50166358600000005</v>
      </c>
    </row>
    <row r="727" spans="1:12" x14ac:dyDescent="0.25">
      <c r="A727" s="48">
        <v>26800020500016</v>
      </c>
      <c r="B727" s="42" t="s">
        <v>2018</v>
      </c>
      <c r="C727" s="43" t="s">
        <v>2019</v>
      </c>
      <c r="D727" s="43" t="s">
        <v>2019</v>
      </c>
      <c r="E727" s="42">
        <v>1915</v>
      </c>
      <c r="F727" s="42">
        <v>1915</v>
      </c>
      <c r="G727" s="44">
        <v>1</v>
      </c>
      <c r="H727" s="42" t="s">
        <v>50</v>
      </c>
      <c r="I727" s="42" t="s">
        <v>1977</v>
      </c>
      <c r="J727" s="42"/>
      <c r="K727" s="45">
        <v>1339</v>
      </c>
      <c r="L727" s="46">
        <v>-0.30078328980000002</v>
      </c>
    </row>
    <row r="728" spans="1:12" x14ac:dyDescent="0.25">
      <c r="A728" s="48">
        <v>26800029600015</v>
      </c>
      <c r="B728" s="42" t="s">
        <v>2018</v>
      </c>
      <c r="C728" s="43" t="s">
        <v>2019</v>
      </c>
      <c r="D728" s="43" t="s">
        <v>2019</v>
      </c>
      <c r="E728" s="42">
        <v>1785</v>
      </c>
      <c r="F728" s="42">
        <v>937</v>
      </c>
      <c r="G728" s="44">
        <v>0.52490000000000003</v>
      </c>
      <c r="H728" s="42" t="s">
        <v>2011</v>
      </c>
      <c r="I728" s="42" t="s">
        <v>1977</v>
      </c>
      <c r="J728" s="42"/>
      <c r="K728" s="45">
        <v>724</v>
      </c>
      <c r="L728" s="46">
        <v>-0.22732123800000001</v>
      </c>
    </row>
    <row r="729" spans="1:12" x14ac:dyDescent="0.25">
      <c r="A729" s="48">
        <v>26810001300013</v>
      </c>
      <c r="B729" s="42" t="s">
        <v>2018</v>
      </c>
      <c r="C729" s="43" t="s">
        <v>2019</v>
      </c>
      <c r="D729" s="43" t="s">
        <v>2019</v>
      </c>
      <c r="E729" s="42">
        <v>5784</v>
      </c>
      <c r="F729" s="42">
        <v>5781</v>
      </c>
      <c r="G729" s="44">
        <v>0.99950000000000006</v>
      </c>
      <c r="H729" s="42" t="s">
        <v>50</v>
      </c>
      <c r="I729" s="42" t="s">
        <v>1977</v>
      </c>
      <c r="J729" s="42"/>
      <c r="K729" s="45">
        <v>3145</v>
      </c>
      <c r="L729" s="46">
        <v>-0.45597647470000002</v>
      </c>
    </row>
    <row r="730" spans="1:12" x14ac:dyDescent="0.25">
      <c r="A730" s="48">
        <v>26810005400181</v>
      </c>
      <c r="B730" s="42" t="s">
        <v>2018</v>
      </c>
      <c r="C730" s="43" t="s">
        <v>2019</v>
      </c>
      <c r="D730" s="43" t="s">
        <v>2020</v>
      </c>
      <c r="E730" s="42">
        <v>6562</v>
      </c>
      <c r="F730" s="42">
        <v>666</v>
      </c>
      <c r="G730" s="44">
        <v>0.10150000000000001</v>
      </c>
      <c r="H730" s="42" t="s">
        <v>50</v>
      </c>
      <c r="I730" s="42" t="s">
        <v>1977</v>
      </c>
      <c r="J730" s="42" t="s">
        <v>9</v>
      </c>
      <c r="K730" s="45">
        <v>3944</v>
      </c>
      <c r="L730" s="46">
        <v>4.9219219219000001</v>
      </c>
    </row>
    <row r="731" spans="1:12" x14ac:dyDescent="0.25">
      <c r="A731" s="48">
        <v>26810006200069</v>
      </c>
      <c r="B731" s="42" t="s">
        <v>2018</v>
      </c>
      <c r="C731" s="43" t="s">
        <v>2019</v>
      </c>
      <c r="D731" s="43" t="s">
        <v>2019</v>
      </c>
      <c r="E731" s="42">
        <v>868</v>
      </c>
      <c r="F731" s="42">
        <v>868</v>
      </c>
      <c r="G731" s="44">
        <v>1</v>
      </c>
      <c r="H731" s="42" t="s">
        <v>50</v>
      </c>
      <c r="I731" s="42"/>
      <c r="J731" s="42"/>
      <c r="K731" s="45">
        <v>234</v>
      </c>
      <c r="L731" s="46">
        <v>-0.73041474650000004</v>
      </c>
    </row>
    <row r="732" spans="1:12" x14ac:dyDescent="0.25">
      <c r="A732" s="48">
        <v>26810008800015</v>
      </c>
      <c r="B732" s="42" t="s">
        <v>2018</v>
      </c>
      <c r="C732" s="43" t="s">
        <v>2019</v>
      </c>
      <c r="D732" s="43" t="s">
        <v>2020</v>
      </c>
      <c r="E732" s="42">
        <v>2373</v>
      </c>
      <c r="F732" s="42">
        <v>533</v>
      </c>
      <c r="G732" s="44">
        <v>0.22459999999999999</v>
      </c>
      <c r="H732" s="42" t="s">
        <v>50</v>
      </c>
      <c r="I732" s="42" t="s">
        <v>1977</v>
      </c>
      <c r="J732" s="42"/>
      <c r="K732" s="45">
        <v>1480</v>
      </c>
      <c r="L732" s="46">
        <v>1.7767354597</v>
      </c>
    </row>
    <row r="733" spans="1:12" x14ac:dyDescent="0.25">
      <c r="A733" s="48">
        <v>26810014600011</v>
      </c>
      <c r="B733" s="42" t="s">
        <v>2018</v>
      </c>
      <c r="C733" s="43" t="s">
        <v>2019</v>
      </c>
      <c r="D733" s="43" t="s">
        <v>2020</v>
      </c>
      <c r="E733" s="42">
        <v>1179</v>
      </c>
      <c r="F733" s="42">
        <v>251</v>
      </c>
      <c r="G733" s="44">
        <v>0.21290000000000001</v>
      </c>
      <c r="H733" s="42" t="s">
        <v>50</v>
      </c>
      <c r="I733" s="42" t="s">
        <v>1977</v>
      </c>
      <c r="J733" s="42"/>
      <c r="K733" s="45">
        <v>751</v>
      </c>
      <c r="L733" s="46">
        <v>1.9920318724999999</v>
      </c>
    </row>
    <row r="734" spans="1:12" x14ac:dyDescent="0.25">
      <c r="A734" s="48">
        <v>26820003700011</v>
      </c>
      <c r="B734" s="42" t="s">
        <v>2018</v>
      </c>
      <c r="C734" s="43" t="s">
        <v>2019</v>
      </c>
      <c r="D734" s="43" t="s">
        <v>2019</v>
      </c>
      <c r="E734" s="42">
        <v>840</v>
      </c>
      <c r="F734" s="42">
        <v>839</v>
      </c>
      <c r="G734" s="44">
        <v>0.99880000000000002</v>
      </c>
      <c r="H734" s="42" t="s">
        <v>50</v>
      </c>
      <c r="I734" s="42"/>
      <c r="J734" s="42"/>
      <c r="K734" s="45">
        <v>824</v>
      </c>
      <c r="L734" s="46">
        <v>-1.7878426699999998E-2</v>
      </c>
    </row>
    <row r="735" spans="1:12" x14ac:dyDescent="0.25">
      <c r="A735" s="48">
        <v>26820007800015</v>
      </c>
      <c r="B735" s="42" t="s">
        <v>2018</v>
      </c>
      <c r="C735" s="43" t="s">
        <v>2019</v>
      </c>
      <c r="D735" s="43" t="s">
        <v>2019</v>
      </c>
      <c r="E735" s="42">
        <v>8154</v>
      </c>
      <c r="F735" s="42">
        <v>7102</v>
      </c>
      <c r="G735" s="44">
        <v>0.871</v>
      </c>
      <c r="H735" s="42" t="s">
        <v>2011</v>
      </c>
      <c r="I735" s="42" t="s">
        <v>1977</v>
      </c>
      <c r="J735" s="42" t="s">
        <v>9</v>
      </c>
      <c r="K735" s="45">
        <v>3907</v>
      </c>
      <c r="L735" s="46">
        <v>-0.44987327510000003</v>
      </c>
    </row>
    <row r="736" spans="1:12" x14ac:dyDescent="0.25">
      <c r="A736" s="48">
        <v>26820010200013</v>
      </c>
      <c r="B736" s="42" t="s">
        <v>2018</v>
      </c>
      <c r="C736" s="43" t="s">
        <v>2019</v>
      </c>
      <c r="D736" s="43" t="s">
        <v>2019</v>
      </c>
      <c r="E736" s="42">
        <v>1189</v>
      </c>
      <c r="F736" s="42">
        <v>1188</v>
      </c>
      <c r="G736" s="44">
        <v>0.99919999999999998</v>
      </c>
      <c r="H736" s="42" t="s">
        <v>50</v>
      </c>
      <c r="I736" s="42"/>
      <c r="J736" s="42"/>
      <c r="K736" s="45">
        <v>826</v>
      </c>
      <c r="L736" s="46">
        <v>-0.30471380469999998</v>
      </c>
    </row>
    <row r="737" spans="1:12" x14ac:dyDescent="0.25">
      <c r="A737" s="48">
        <v>26820016900012</v>
      </c>
      <c r="B737" s="42" t="s">
        <v>2018</v>
      </c>
      <c r="C737" s="43" t="s">
        <v>2019</v>
      </c>
      <c r="D737" s="43" t="s">
        <v>2019</v>
      </c>
      <c r="E737" s="42">
        <v>3049</v>
      </c>
      <c r="F737" s="42">
        <v>2602</v>
      </c>
      <c r="G737" s="44">
        <v>0.85340000000000005</v>
      </c>
      <c r="H737" s="42" t="s">
        <v>2011</v>
      </c>
      <c r="I737" s="42" t="s">
        <v>1977</v>
      </c>
      <c r="J737" s="42"/>
      <c r="K737" s="45">
        <v>2053</v>
      </c>
      <c r="L737" s="46">
        <v>-0.210991545</v>
      </c>
    </row>
    <row r="738" spans="1:12" x14ac:dyDescent="0.25">
      <c r="A738" s="48">
        <v>26830002700011</v>
      </c>
      <c r="B738" s="42" t="s">
        <v>2018</v>
      </c>
      <c r="C738" s="43" t="s">
        <v>2019</v>
      </c>
      <c r="D738" s="43" t="s">
        <v>2019</v>
      </c>
      <c r="E738" s="42">
        <v>3744</v>
      </c>
      <c r="F738" s="42">
        <v>3744</v>
      </c>
      <c r="G738" s="44">
        <v>1</v>
      </c>
      <c r="H738" s="42" t="s">
        <v>50</v>
      </c>
      <c r="I738" s="42" t="s">
        <v>1977</v>
      </c>
      <c r="J738" s="42"/>
      <c r="K738" s="45">
        <v>2220</v>
      </c>
      <c r="L738" s="46">
        <v>-0.40705128210000002</v>
      </c>
    </row>
    <row r="739" spans="1:12" x14ac:dyDescent="0.25">
      <c r="A739" s="48">
        <v>26830005000054</v>
      </c>
      <c r="B739" s="42" t="s">
        <v>2018</v>
      </c>
      <c r="C739" s="43" t="s">
        <v>2019</v>
      </c>
      <c r="D739" s="43" t="s">
        <v>2019</v>
      </c>
      <c r="E739" s="42">
        <v>4907</v>
      </c>
      <c r="F739" s="42">
        <v>4904</v>
      </c>
      <c r="G739" s="44">
        <v>0.99939999999999996</v>
      </c>
      <c r="H739" s="42" t="s">
        <v>50</v>
      </c>
      <c r="I739" s="42" t="s">
        <v>1977</v>
      </c>
      <c r="J739" s="42"/>
      <c r="K739" s="45">
        <v>2249</v>
      </c>
      <c r="L739" s="46">
        <v>-0.54139477979999995</v>
      </c>
    </row>
    <row r="740" spans="1:12" x14ac:dyDescent="0.25">
      <c r="A740" s="48">
        <v>26830008400012</v>
      </c>
      <c r="B740" s="42" t="s">
        <v>2018</v>
      </c>
      <c r="C740" s="43" t="s">
        <v>2019</v>
      </c>
      <c r="D740" s="43" t="s">
        <v>2019</v>
      </c>
      <c r="E740" s="42">
        <v>1896</v>
      </c>
      <c r="F740" s="42">
        <v>1802</v>
      </c>
      <c r="G740" s="44">
        <v>0.95040000000000002</v>
      </c>
      <c r="H740" s="42" t="s">
        <v>57</v>
      </c>
      <c r="I740" s="42" t="s">
        <v>1977</v>
      </c>
      <c r="J740" s="42"/>
      <c r="K740" s="45">
        <v>1015</v>
      </c>
      <c r="L740" s="46">
        <v>-0.43673695890000003</v>
      </c>
    </row>
    <row r="741" spans="1:12" x14ac:dyDescent="0.25">
      <c r="A741" s="48">
        <v>26830012600177</v>
      </c>
      <c r="B741" s="42" t="s">
        <v>2018</v>
      </c>
      <c r="C741" s="43" t="s">
        <v>2019</v>
      </c>
      <c r="D741" s="43" t="s">
        <v>2019</v>
      </c>
      <c r="E741" s="42">
        <v>10344</v>
      </c>
      <c r="F741" s="42">
        <v>10293</v>
      </c>
      <c r="G741" s="44">
        <v>0.99509999999999998</v>
      </c>
      <c r="H741" s="42" t="s">
        <v>57</v>
      </c>
      <c r="I741" s="42" t="s">
        <v>1977</v>
      </c>
      <c r="J741" s="42" t="s">
        <v>9</v>
      </c>
      <c r="K741" s="45">
        <v>6186</v>
      </c>
      <c r="L741" s="46">
        <v>-0.39900903529999998</v>
      </c>
    </row>
    <row r="742" spans="1:12" x14ac:dyDescent="0.25">
      <c r="A742" s="48">
        <v>26830021700018</v>
      </c>
      <c r="B742" s="42" t="s">
        <v>2018</v>
      </c>
      <c r="C742" s="43" t="s">
        <v>2019</v>
      </c>
      <c r="D742" s="43" t="s">
        <v>2019</v>
      </c>
      <c r="E742" s="42">
        <v>5732</v>
      </c>
      <c r="F742" s="42">
        <v>5723</v>
      </c>
      <c r="G742" s="44">
        <v>0.99839999999999995</v>
      </c>
      <c r="H742" s="42" t="s">
        <v>50</v>
      </c>
      <c r="I742" s="42" t="s">
        <v>1977</v>
      </c>
      <c r="J742" s="42"/>
      <c r="K742" s="45">
        <v>2549</v>
      </c>
      <c r="L742" s="46">
        <v>-0.55460422860000003</v>
      </c>
    </row>
    <row r="743" spans="1:12" x14ac:dyDescent="0.25">
      <c r="A743" s="48">
        <v>26830024100018</v>
      </c>
      <c r="B743" s="42" t="s">
        <v>2018</v>
      </c>
      <c r="C743" s="43" t="s">
        <v>2019</v>
      </c>
      <c r="D743" s="43" t="s">
        <v>2019</v>
      </c>
      <c r="E743" s="42">
        <v>4143</v>
      </c>
      <c r="F743" s="42">
        <v>4071</v>
      </c>
      <c r="G743" s="44">
        <v>0.98260000000000003</v>
      </c>
      <c r="H743" s="42" t="s">
        <v>57</v>
      </c>
      <c r="I743" s="42" t="s">
        <v>1977</v>
      </c>
      <c r="J743" s="42"/>
      <c r="K743" s="45">
        <v>2590</v>
      </c>
      <c r="L743" s="46">
        <v>-0.36379267990000003</v>
      </c>
    </row>
    <row r="744" spans="1:12" x14ac:dyDescent="0.25">
      <c r="A744" s="48">
        <v>26830031600042</v>
      </c>
      <c r="B744" s="42" t="s">
        <v>2018</v>
      </c>
      <c r="C744" s="43" t="s">
        <v>2019</v>
      </c>
      <c r="D744" s="43" t="s">
        <v>2019</v>
      </c>
      <c r="E744" s="42">
        <v>911</v>
      </c>
      <c r="F744" s="42">
        <v>860</v>
      </c>
      <c r="G744" s="44">
        <v>0.94399999999999995</v>
      </c>
      <c r="H744" s="42" t="s">
        <v>57</v>
      </c>
      <c r="I744" s="42" t="s">
        <v>1977</v>
      </c>
      <c r="J744" s="42"/>
      <c r="K744" s="45">
        <v>589</v>
      </c>
      <c r="L744" s="46">
        <v>-0.31511627910000001</v>
      </c>
    </row>
    <row r="745" spans="1:12" x14ac:dyDescent="0.25">
      <c r="A745" s="48">
        <v>26830362500019</v>
      </c>
      <c r="B745" s="42" t="s">
        <v>2018</v>
      </c>
      <c r="C745" s="43" t="s">
        <v>2019</v>
      </c>
      <c r="D745" s="43" t="s">
        <v>2019</v>
      </c>
      <c r="E745" s="42">
        <v>2105</v>
      </c>
      <c r="F745" s="42">
        <v>2102</v>
      </c>
      <c r="G745" s="44">
        <v>0.99860000000000004</v>
      </c>
      <c r="H745" s="42" t="s">
        <v>50</v>
      </c>
      <c r="I745" s="42" t="s">
        <v>1977</v>
      </c>
      <c r="J745" s="42"/>
      <c r="K745" s="45">
        <v>886</v>
      </c>
      <c r="L745" s="46">
        <v>-0.57849666980000003</v>
      </c>
    </row>
    <row r="746" spans="1:12" x14ac:dyDescent="0.25">
      <c r="A746" s="48">
        <v>26840007400012</v>
      </c>
      <c r="B746" s="42" t="s">
        <v>2018</v>
      </c>
      <c r="C746" s="43" t="s">
        <v>2019</v>
      </c>
      <c r="D746" s="43" t="s">
        <v>2019</v>
      </c>
      <c r="E746" s="42">
        <v>2141</v>
      </c>
      <c r="F746" s="42">
        <v>2082</v>
      </c>
      <c r="G746" s="44">
        <v>0.97240000000000004</v>
      </c>
      <c r="H746" s="42" t="s">
        <v>71</v>
      </c>
      <c r="I746" s="42" t="s">
        <v>1977</v>
      </c>
      <c r="J746" s="42"/>
      <c r="K746" s="45">
        <v>1018</v>
      </c>
      <c r="L746" s="46">
        <v>-0.51104707009999994</v>
      </c>
    </row>
    <row r="747" spans="1:12" x14ac:dyDescent="0.25">
      <c r="A747" s="48">
        <v>26840009000018</v>
      </c>
      <c r="B747" s="42" t="s">
        <v>2018</v>
      </c>
      <c r="C747" s="43" t="s">
        <v>2019</v>
      </c>
      <c r="D747" s="43" t="s">
        <v>2020</v>
      </c>
      <c r="E747" s="42">
        <v>5116</v>
      </c>
      <c r="F747" s="42">
        <v>4275</v>
      </c>
      <c r="G747" s="44">
        <v>0.83560000000000001</v>
      </c>
      <c r="H747" s="42" t="s">
        <v>2011</v>
      </c>
      <c r="I747" s="42" t="s">
        <v>1977</v>
      </c>
      <c r="J747" s="42"/>
      <c r="K747" s="45">
        <v>2208</v>
      </c>
      <c r="L747" s="46">
        <v>-0.48350877190000002</v>
      </c>
    </row>
    <row r="748" spans="1:12" x14ac:dyDescent="0.25">
      <c r="A748" s="48">
        <v>26840011600011</v>
      </c>
      <c r="B748" s="42" t="s">
        <v>2018</v>
      </c>
      <c r="C748" s="43" t="s">
        <v>2019</v>
      </c>
      <c r="D748" s="43" t="s">
        <v>2019</v>
      </c>
      <c r="E748" s="42">
        <v>1243</v>
      </c>
      <c r="F748" s="42">
        <v>1011</v>
      </c>
      <c r="G748" s="44">
        <v>0.81340000000000001</v>
      </c>
      <c r="H748" s="42" t="s">
        <v>71</v>
      </c>
      <c r="I748" s="42"/>
      <c r="J748" s="42"/>
      <c r="K748" s="45">
        <v>620</v>
      </c>
      <c r="L748" s="46">
        <v>-0.38674579619999999</v>
      </c>
    </row>
    <row r="749" spans="1:12" x14ac:dyDescent="0.25">
      <c r="A749" s="48">
        <v>26840015700049</v>
      </c>
      <c r="B749" s="42" t="s">
        <v>2018</v>
      </c>
      <c r="C749" s="43" t="s">
        <v>2019</v>
      </c>
      <c r="D749" s="43" t="s">
        <v>2019</v>
      </c>
      <c r="E749" s="42">
        <v>641</v>
      </c>
      <c r="F749" s="42">
        <v>609</v>
      </c>
      <c r="G749" s="44">
        <v>0.95009999999999994</v>
      </c>
      <c r="H749" s="42" t="s">
        <v>71</v>
      </c>
      <c r="I749" s="42"/>
      <c r="J749" s="42"/>
      <c r="K749" s="45">
        <v>471</v>
      </c>
      <c r="L749" s="46">
        <v>-0.22660098519999999</v>
      </c>
    </row>
    <row r="750" spans="1:12" x14ac:dyDescent="0.25">
      <c r="A750" s="48">
        <v>26840016500018</v>
      </c>
      <c r="B750" s="42" t="s">
        <v>2018</v>
      </c>
      <c r="C750" s="43" t="s">
        <v>2019</v>
      </c>
      <c r="D750" s="43" t="s">
        <v>2019</v>
      </c>
      <c r="E750" s="42">
        <v>10193</v>
      </c>
      <c r="F750" s="42">
        <v>10184</v>
      </c>
      <c r="G750" s="44">
        <v>0.99909999999999999</v>
      </c>
      <c r="H750" s="42" t="s">
        <v>50</v>
      </c>
      <c r="I750" s="42" t="s">
        <v>1977</v>
      </c>
      <c r="J750" s="42" t="s">
        <v>9</v>
      </c>
      <c r="K750" s="45">
        <v>5721</v>
      </c>
      <c r="L750" s="46">
        <v>-0.4382364493</v>
      </c>
    </row>
    <row r="751" spans="1:12" x14ac:dyDescent="0.25">
      <c r="A751" s="48">
        <v>26840017300012</v>
      </c>
      <c r="B751" s="42" t="s">
        <v>2018</v>
      </c>
      <c r="C751" s="43" t="s">
        <v>2019</v>
      </c>
      <c r="D751" s="43" t="s">
        <v>2019</v>
      </c>
      <c r="E751" s="42">
        <v>1113</v>
      </c>
      <c r="F751" s="42">
        <v>1113</v>
      </c>
      <c r="G751" s="44">
        <v>1</v>
      </c>
      <c r="H751" s="42" t="s">
        <v>65</v>
      </c>
      <c r="I751" s="42"/>
      <c r="J751" s="42"/>
      <c r="K751" s="45">
        <v>677</v>
      </c>
      <c r="L751" s="46">
        <v>-0.39173405210000001</v>
      </c>
    </row>
    <row r="752" spans="1:12" x14ac:dyDescent="0.25">
      <c r="A752" s="48">
        <v>26840019900017</v>
      </c>
      <c r="B752" s="42" t="s">
        <v>2018</v>
      </c>
      <c r="C752" s="43" t="s">
        <v>2019</v>
      </c>
      <c r="D752" s="43" t="s">
        <v>2019</v>
      </c>
      <c r="E752" s="42">
        <v>1311</v>
      </c>
      <c r="F752" s="42">
        <v>1307</v>
      </c>
      <c r="G752" s="44">
        <v>0.99690000000000001</v>
      </c>
      <c r="H752" s="42" t="s">
        <v>71</v>
      </c>
      <c r="I752" s="42"/>
      <c r="J752" s="42"/>
      <c r="K752" s="45">
        <v>860</v>
      </c>
      <c r="L752" s="46">
        <v>-0.3420045907</v>
      </c>
    </row>
    <row r="753" spans="1:12" x14ac:dyDescent="0.25">
      <c r="A753" s="48">
        <v>26840020700042</v>
      </c>
      <c r="B753" s="42" t="s">
        <v>2018</v>
      </c>
      <c r="C753" s="43" t="s">
        <v>2019</v>
      </c>
      <c r="D753" s="43" t="s">
        <v>2019</v>
      </c>
      <c r="E753" s="42">
        <v>439</v>
      </c>
      <c r="F753" s="42">
        <v>439</v>
      </c>
      <c r="G753" s="44">
        <v>1</v>
      </c>
      <c r="H753" s="42" t="s">
        <v>65</v>
      </c>
      <c r="I753" s="42"/>
      <c r="J753" s="42"/>
      <c r="K753" s="45">
        <v>241</v>
      </c>
      <c r="L753" s="46">
        <v>-0.4510250569</v>
      </c>
    </row>
    <row r="754" spans="1:12" x14ac:dyDescent="0.25">
      <c r="A754" s="48">
        <v>26840022300064</v>
      </c>
      <c r="B754" s="42" t="s">
        <v>2018</v>
      </c>
      <c r="C754" s="43" t="s">
        <v>2019</v>
      </c>
      <c r="D754" s="43" t="s">
        <v>2019</v>
      </c>
      <c r="E754" s="42">
        <v>3375</v>
      </c>
      <c r="F754" s="42">
        <v>3363</v>
      </c>
      <c r="G754" s="44">
        <v>0.99639999999999995</v>
      </c>
      <c r="H754" s="42" t="s">
        <v>65</v>
      </c>
      <c r="I754" s="42" t="s">
        <v>1977</v>
      </c>
      <c r="J754" s="42"/>
      <c r="K754" s="45">
        <v>1742</v>
      </c>
      <c r="L754" s="46">
        <v>-0.48201010999999999</v>
      </c>
    </row>
    <row r="755" spans="1:12" x14ac:dyDescent="0.25">
      <c r="A755" s="48">
        <v>26840026400068</v>
      </c>
      <c r="B755" s="42" t="s">
        <v>2018</v>
      </c>
      <c r="C755" s="43" t="s">
        <v>2019</v>
      </c>
      <c r="D755" s="43" t="s">
        <v>2019</v>
      </c>
      <c r="E755" s="42">
        <v>3789</v>
      </c>
      <c r="F755" s="42">
        <v>3742</v>
      </c>
      <c r="G755" s="44">
        <v>0.98760000000000003</v>
      </c>
      <c r="H755" s="42" t="s">
        <v>57</v>
      </c>
      <c r="I755" s="42" t="s">
        <v>1977</v>
      </c>
      <c r="J755" s="42"/>
      <c r="K755" s="45">
        <v>2772</v>
      </c>
      <c r="L755" s="46">
        <v>-0.25921966860000001</v>
      </c>
    </row>
    <row r="756" spans="1:12" x14ac:dyDescent="0.25">
      <c r="A756" s="48">
        <v>26840032200015</v>
      </c>
      <c r="B756" s="42" t="s">
        <v>2018</v>
      </c>
      <c r="C756" s="43" t="s">
        <v>2019</v>
      </c>
      <c r="D756" s="43" t="s">
        <v>2019</v>
      </c>
      <c r="E756" s="42">
        <v>647</v>
      </c>
      <c r="F756" s="42">
        <v>647</v>
      </c>
      <c r="G756" s="44">
        <v>1</v>
      </c>
      <c r="H756" s="42" t="s">
        <v>65</v>
      </c>
      <c r="I756" s="42"/>
      <c r="J756" s="42"/>
      <c r="K756" s="45">
        <v>355</v>
      </c>
      <c r="L756" s="46">
        <v>-0.45131375579999999</v>
      </c>
    </row>
    <row r="757" spans="1:12" x14ac:dyDescent="0.25">
      <c r="A757" s="48">
        <v>26840344100010</v>
      </c>
      <c r="B757" s="42" t="s">
        <v>2018</v>
      </c>
      <c r="C757" s="43" t="s">
        <v>2019</v>
      </c>
      <c r="D757" s="43" t="s">
        <v>2019</v>
      </c>
      <c r="E757" s="42">
        <v>2987</v>
      </c>
      <c r="F757" s="42">
        <v>2986</v>
      </c>
      <c r="G757" s="44">
        <v>0.99970000000000003</v>
      </c>
      <c r="H757" s="42" t="s">
        <v>50</v>
      </c>
      <c r="I757" s="42" t="s">
        <v>1977</v>
      </c>
      <c r="J757" s="42"/>
      <c r="K757" s="45">
        <v>1545</v>
      </c>
      <c r="L757" s="46">
        <v>-0.48258539849999998</v>
      </c>
    </row>
    <row r="758" spans="1:12" x14ac:dyDescent="0.25">
      <c r="A758" s="48">
        <v>26850019600012</v>
      </c>
      <c r="B758" s="42" t="s">
        <v>2018</v>
      </c>
      <c r="C758" s="43" t="s">
        <v>2019</v>
      </c>
      <c r="D758" s="43" t="s">
        <v>2019</v>
      </c>
      <c r="E758" s="42">
        <v>2804</v>
      </c>
      <c r="F758" s="42">
        <v>2804</v>
      </c>
      <c r="G758" s="44">
        <v>1</v>
      </c>
      <c r="H758" s="42" t="s">
        <v>65</v>
      </c>
      <c r="I758" s="42" t="s">
        <v>1977</v>
      </c>
      <c r="J758" s="42"/>
      <c r="K758" s="45">
        <v>1700</v>
      </c>
      <c r="L758" s="46">
        <v>-0.39372325250000001</v>
      </c>
    </row>
    <row r="759" spans="1:12" x14ac:dyDescent="0.25">
      <c r="A759" s="48">
        <v>26850028700019</v>
      </c>
      <c r="B759" s="42" t="s">
        <v>2018</v>
      </c>
      <c r="C759" s="43" t="s">
        <v>2019</v>
      </c>
      <c r="D759" s="43" t="s">
        <v>2020</v>
      </c>
      <c r="E759" s="42">
        <v>356</v>
      </c>
      <c r="F759" s="42">
        <v>227</v>
      </c>
      <c r="G759" s="44">
        <v>0.63759999999999994</v>
      </c>
      <c r="H759" s="42" t="s">
        <v>50</v>
      </c>
      <c r="I759" s="42"/>
      <c r="J759" s="42"/>
      <c r="K759" s="45">
        <v>45</v>
      </c>
      <c r="L759" s="46">
        <v>-0.80176211450000001</v>
      </c>
    </row>
    <row r="760" spans="1:12" x14ac:dyDescent="0.25">
      <c r="A760" s="48">
        <v>26850029500012</v>
      </c>
      <c r="B760" s="42" t="s">
        <v>2018</v>
      </c>
      <c r="C760" s="43" t="s">
        <v>2019</v>
      </c>
      <c r="D760" s="43" t="s">
        <v>2019</v>
      </c>
      <c r="E760" s="42">
        <v>353</v>
      </c>
      <c r="F760" s="42">
        <v>353</v>
      </c>
      <c r="G760" s="44">
        <v>1</v>
      </c>
      <c r="H760" s="42" t="s">
        <v>65</v>
      </c>
      <c r="I760" s="42"/>
      <c r="J760" s="42"/>
      <c r="K760" s="45">
        <v>219</v>
      </c>
      <c r="L760" s="46">
        <v>-0.37960339939999999</v>
      </c>
    </row>
    <row r="761" spans="1:12" x14ac:dyDescent="0.25">
      <c r="A761" s="48">
        <v>26850030300212</v>
      </c>
      <c r="B761" s="42" t="s">
        <v>2018</v>
      </c>
      <c r="C761" s="43" t="s">
        <v>2019</v>
      </c>
      <c r="D761" s="43" t="s">
        <v>2019</v>
      </c>
      <c r="E761" s="42">
        <v>3910</v>
      </c>
      <c r="F761" s="42">
        <v>3909</v>
      </c>
      <c r="G761" s="44">
        <v>0.99970000000000003</v>
      </c>
      <c r="H761" s="42" t="s">
        <v>50</v>
      </c>
      <c r="I761" s="42" t="s">
        <v>1977</v>
      </c>
      <c r="J761" s="42"/>
      <c r="K761" s="45">
        <v>1752</v>
      </c>
      <c r="L761" s="46">
        <v>-0.55180353029999996</v>
      </c>
    </row>
    <row r="762" spans="1:12" x14ac:dyDescent="0.25">
      <c r="A762" s="48">
        <v>26850241600012</v>
      </c>
      <c r="B762" s="42" t="s">
        <v>2018</v>
      </c>
      <c r="C762" s="43" t="s">
        <v>2019</v>
      </c>
      <c r="D762" s="43" t="s">
        <v>2019</v>
      </c>
      <c r="E762" s="42">
        <v>3004</v>
      </c>
      <c r="F762" s="42">
        <v>3004</v>
      </c>
      <c r="G762" s="44">
        <v>1</v>
      </c>
      <c r="H762" s="42" t="s">
        <v>50</v>
      </c>
      <c r="I762" s="42" t="s">
        <v>1977</v>
      </c>
      <c r="J762" s="42"/>
      <c r="K762" s="45">
        <v>1269</v>
      </c>
      <c r="L762" s="46">
        <v>-0.577563249</v>
      </c>
    </row>
    <row r="763" spans="1:12" x14ac:dyDescent="0.25">
      <c r="A763" s="48">
        <v>26850242400016</v>
      </c>
      <c r="B763" s="42" t="s">
        <v>2018</v>
      </c>
      <c r="C763" s="43" t="s">
        <v>2019</v>
      </c>
      <c r="D763" s="43" t="s">
        <v>2019</v>
      </c>
      <c r="E763" s="42">
        <v>14139</v>
      </c>
      <c r="F763" s="42">
        <v>14124</v>
      </c>
      <c r="G763" s="44">
        <v>0.99890000000000001</v>
      </c>
      <c r="H763" s="42" t="s">
        <v>50</v>
      </c>
      <c r="I763" s="42" t="s">
        <v>1977</v>
      </c>
      <c r="J763" s="42" t="s">
        <v>9</v>
      </c>
      <c r="K763" s="45">
        <v>7003</v>
      </c>
      <c r="L763" s="46">
        <v>-0.50417728689999997</v>
      </c>
    </row>
    <row r="764" spans="1:12" x14ac:dyDescent="0.25">
      <c r="A764" s="48">
        <v>26850445300013</v>
      </c>
      <c r="B764" s="42" t="s">
        <v>2018</v>
      </c>
      <c r="C764" s="43" t="s">
        <v>2019</v>
      </c>
      <c r="D764" s="43" t="s">
        <v>2019</v>
      </c>
      <c r="E764" s="42">
        <v>7475</v>
      </c>
      <c r="F764" s="42">
        <v>7440</v>
      </c>
      <c r="G764" s="44">
        <v>0.99529999999999996</v>
      </c>
      <c r="H764" s="42" t="s">
        <v>50</v>
      </c>
      <c r="I764" s="42" t="s">
        <v>1977</v>
      </c>
      <c r="J764" s="42"/>
      <c r="K764" s="45">
        <v>2685</v>
      </c>
      <c r="L764" s="46">
        <v>-0.63911290320000003</v>
      </c>
    </row>
    <row r="765" spans="1:12" x14ac:dyDescent="0.25">
      <c r="A765" s="48">
        <v>26860002000013</v>
      </c>
      <c r="B765" s="42" t="s">
        <v>2018</v>
      </c>
      <c r="C765" s="43" t="s">
        <v>2019</v>
      </c>
      <c r="D765" s="43" t="s">
        <v>2019</v>
      </c>
      <c r="E765" s="42">
        <v>1770</v>
      </c>
      <c r="F765" s="42">
        <v>1770</v>
      </c>
      <c r="G765" s="44">
        <v>1</v>
      </c>
      <c r="H765" s="42" t="s">
        <v>65</v>
      </c>
      <c r="I765" s="42" t="s">
        <v>1977</v>
      </c>
      <c r="J765" s="42"/>
      <c r="K765" s="45">
        <v>869</v>
      </c>
      <c r="L765" s="46">
        <v>-0.50903954799999995</v>
      </c>
    </row>
    <row r="766" spans="1:12" x14ac:dyDescent="0.25">
      <c r="A766" s="48">
        <v>26870042400016</v>
      </c>
      <c r="B766" s="42" t="s">
        <v>2018</v>
      </c>
      <c r="C766" s="43" t="s">
        <v>2019</v>
      </c>
      <c r="D766" s="43" t="s">
        <v>2019</v>
      </c>
      <c r="E766" s="42">
        <v>2059</v>
      </c>
      <c r="F766" s="42">
        <v>2034</v>
      </c>
      <c r="G766" s="44">
        <v>0.9879</v>
      </c>
      <c r="H766" s="42" t="s">
        <v>65</v>
      </c>
      <c r="I766" s="42" t="s">
        <v>1977</v>
      </c>
      <c r="J766" s="42"/>
      <c r="K766" s="45">
        <v>1045</v>
      </c>
      <c r="L766" s="46">
        <v>-0.48623402160000001</v>
      </c>
    </row>
    <row r="767" spans="1:12" x14ac:dyDescent="0.25">
      <c r="A767" s="48">
        <v>26870850000015</v>
      </c>
      <c r="B767" s="42" t="s">
        <v>2018</v>
      </c>
      <c r="C767" s="43" t="s">
        <v>2019</v>
      </c>
      <c r="D767" s="43" t="s">
        <v>2019</v>
      </c>
      <c r="E767" s="42">
        <v>4114</v>
      </c>
      <c r="F767" s="42">
        <v>3382</v>
      </c>
      <c r="G767" s="44">
        <v>0.82210000000000005</v>
      </c>
      <c r="H767" s="42" t="s">
        <v>2011</v>
      </c>
      <c r="I767" s="42" t="s">
        <v>1977</v>
      </c>
      <c r="J767" s="42"/>
      <c r="K767" s="45">
        <v>1527</v>
      </c>
      <c r="L767" s="46">
        <v>-0.54849201660000002</v>
      </c>
    </row>
    <row r="768" spans="1:12" x14ac:dyDescent="0.25">
      <c r="A768" s="48">
        <v>26870851800017</v>
      </c>
      <c r="B768" s="42" t="s">
        <v>2018</v>
      </c>
      <c r="C768" s="43" t="s">
        <v>2019</v>
      </c>
      <c r="D768" s="43" t="s">
        <v>2020</v>
      </c>
      <c r="E768" s="42">
        <v>21377</v>
      </c>
      <c r="F768" s="42">
        <v>20302</v>
      </c>
      <c r="G768" s="44">
        <v>0.94969999999999999</v>
      </c>
      <c r="H768" s="42" t="s">
        <v>2011</v>
      </c>
      <c r="I768" s="42" t="s">
        <v>1977</v>
      </c>
      <c r="J768" s="42" t="s">
        <v>9</v>
      </c>
      <c r="K768" s="45">
        <v>11801</v>
      </c>
      <c r="L768" s="46">
        <v>-0.41872721899999998</v>
      </c>
    </row>
    <row r="769" spans="1:12" x14ac:dyDescent="0.25">
      <c r="A769" s="48">
        <v>26871540600016</v>
      </c>
      <c r="B769" s="42" t="s">
        <v>2018</v>
      </c>
      <c r="C769" s="43" t="s">
        <v>2019</v>
      </c>
      <c r="D769" s="43" t="s">
        <v>2020</v>
      </c>
      <c r="E769" s="42">
        <v>3594</v>
      </c>
      <c r="F769" s="42">
        <v>2854</v>
      </c>
      <c r="G769" s="44">
        <v>0.79410000000000003</v>
      </c>
      <c r="H769" s="42" t="s">
        <v>2011</v>
      </c>
      <c r="I769" s="42" t="s">
        <v>1977</v>
      </c>
      <c r="J769" s="42"/>
      <c r="K769" s="45">
        <v>2269</v>
      </c>
      <c r="L769" s="46">
        <v>-0.20497547299999999</v>
      </c>
    </row>
    <row r="770" spans="1:12" x14ac:dyDescent="0.25">
      <c r="A770" s="48">
        <v>26871870700014</v>
      </c>
      <c r="B770" s="42" t="s">
        <v>2018</v>
      </c>
      <c r="C770" s="43" t="s">
        <v>2019</v>
      </c>
      <c r="D770" s="43" t="s">
        <v>2019</v>
      </c>
      <c r="E770" s="42">
        <v>2626</v>
      </c>
      <c r="F770" s="42">
        <v>2625</v>
      </c>
      <c r="G770" s="44">
        <v>0.99960000000000004</v>
      </c>
      <c r="H770" s="42" t="s">
        <v>50</v>
      </c>
      <c r="I770" s="42" t="s">
        <v>1977</v>
      </c>
      <c r="J770" s="42"/>
      <c r="K770" s="45">
        <v>1389</v>
      </c>
      <c r="L770" s="46">
        <v>-0.47085714290000003</v>
      </c>
    </row>
    <row r="771" spans="1:12" x14ac:dyDescent="0.25">
      <c r="A771" s="48">
        <v>26872065300073</v>
      </c>
      <c r="B771" s="42" t="s">
        <v>2018</v>
      </c>
      <c r="C771" s="43" t="s">
        <v>2019</v>
      </c>
      <c r="D771" s="43" t="s">
        <v>2019</v>
      </c>
      <c r="E771" s="42">
        <v>1804</v>
      </c>
      <c r="F771" s="42">
        <v>1798</v>
      </c>
      <c r="G771" s="44">
        <v>0.99670000000000003</v>
      </c>
      <c r="H771" s="42" t="s">
        <v>65</v>
      </c>
      <c r="I771" s="42"/>
      <c r="J771" s="42"/>
      <c r="K771" s="45">
        <v>446</v>
      </c>
      <c r="L771" s="46">
        <v>-0.75194660729999996</v>
      </c>
    </row>
    <row r="772" spans="1:12" x14ac:dyDescent="0.25">
      <c r="A772" s="48">
        <v>26880013300012</v>
      </c>
      <c r="B772" s="42" t="s">
        <v>2018</v>
      </c>
      <c r="C772" s="43" t="s">
        <v>2019</v>
      </c>
      <c r="D772" s="43" t="s">
        <v>2020</v>
      </c>
      <c r="E772" s="42">
        <v>3668</v>
      </c>
      <c r="F772" s="42">
        <v>2220</v>
      </c>
      <c r="G772" s="44">
        <v>0.60519999999999996</v>
      </c>
      <c r="H772" s="42" t="s">
        <v>38</v>
      </c>
      <c r="I772" s="42" t="s">
        <v>1977</v>
      </c>
      <c r="J772" s="42"/>
      <c r="K772" s="45">
        <v>2228</v>
      </c>
      <c r="L772" s="46">
        <v>3.6036036000000001E-3</v>
      </c>
    </row>
    <row r="773" spans="1:12" x14ac:dyDescent="0.25">
      <c r="A773" s="48">
        <v>26880017400016</v>
      </c>
      <c r="B773" s="42" t="s">
        <v>2018</v>
      </c>
      <c r="C773" s="43" t="s">
        <v>2019</v>
      </c>
      <c r="D773" s="43" t="s">
        <v>2020</v>
      </c>
      <c r="E773" s="42">
        <v>1704</v>
      </c>
      <c r="F773" s="42">
        <v>882</v>
      </c>
      <c r="G773" s="44">
        <v>0.51759999999999995</v>
      </c>
      <c r="H773" s="42" t="s">
        <v>38</v>
      </c>
      <c r="I773" s="42"/>
      <c r="J773" s="42"/>
      <c r="K773" s="45">
        <v>943</v>
      </c>
      <c r="L773" s="46">
        <v>6.9160997700000004E-2</v>
      </c>
    </row>
    <row r="774" spans="1:12" x14ac:dyDescent="0.25">
      <c r="A774" s="48">
        <v>26880019000012</v>
      </c>
      <c r="B774" s="42" t="s">
        <v>2018</v>
      </c>
      <c r="C774" s="43" t="s">
        <v>2019</v>
      </c>
      <c r="D774" s="43" t="s">
        <v>2019</v>
      </c>
      <c r="E774" s="42">
        <v>734</v>
      </c>
      <c r="F774" s="42">
        <v>709</v>
      </c>
      <c r="G774" s="44">
        <v>0.96589999999999998</v>
      </c>
      <c r="H774" s="42" t="s">
        <v>65</v>
      </c>
      <c r="I774" s="42"/>
      <c r="J774" s="42"/>
      <c r="K774" s="45">
        <v>421</v>
      </c>
      <c r="L774" s="46">
        <v>-0.40620592379999998</v>
      </c>
    </row>
    <row r="775" spans="1:12" x14ac:dyDescent="0.25">
      <c r="A775" s="48">
        <v>26880021600015</v>
      </c>
      <c r="B775" s="42" t="s">
        <v>2018</v>
      </c>
      <c r="C775" s="43" t="s">
        <v>2019</v>
      </c>
      <c r="D775" s="43" t="s">
        <v>2020</v>
      </c>
      <c r="E775" s="42">
        <v>600</v>
      </c>
      <c r="F775" s="42">
        <v>3</v>
      </c>
      <c r="G775" s="44">
        <v>5.0000000000000001E-3</v>
      </c>
      <c r="H775" s="42" t="s">
        <v>38</v>
      </c>
      <c r="I775" s="42"/>
      <c r="J775" s="42"/>
      <c r="K775" s="45">
        <v>439</v>
      </c>
      <c r="L775" s="46">
        <v>145.3333333333</v>
      </c>
    </row>
    <row r="776" spans="1:12" x14ac:dyDescent="0.25">
      <c r="A776" s="48">
        <v>26880022400019</v>
      </c>
      <c r="B776" s="42" t="s">
        <v>2018</v>
      </c>
      <c r="C776" s="43" t="s">
        <v>2019</v>
      </c>
      <c r="D776" s="43" t="s">
        <v>2019</v>
      </c>
      <c r="E776" s="42">
        <v>1529</v>
      </c>
      <c r="F776" s="42">
        <v>1511</v>
      </c>
      <c r="G776" s="44">
        <v>0.98819999999999997</v>
      </c>
      <c r="H776" s="42" t="s">
        <v>71</v>
      </c>
      <c r="I776" s="42"/>
      <c r="J776" s="42"/>
      <c r="K776" s="45">
        <v>736</v>
      </c>
      <c r="L776" s="46">
        <v>-0.51290536070000003</v>
      </c>
    </row>
    <row r="777" spans="1:12" x14ac:dyDescent="0.25">
      <c r="A777" s="48">
        <v>26880023200012</v>
      </c>
      <c r="B777" s="42" t="s">
        <v>2018</v>
      </c>
      <c r="C777" s="43" t="s">
        <v>2019</v>
      </c>
      <c r="D777" s="43" t="s">
        <v>2019</v>
      </c>
      <c r="E777" s="42">
        <v>1231</v>
      </c>
      <c r="F777" s="42">
        <v>1194</v>
      </c>
      <c r="G777" s="44">
        <v>0.96989999999999998</v>
      </c>
      <c r="H777" s="42" t="s">
        <v>71</v>
      </c>
      <c r="I777" s="42"/>
      <c r="J777" s="42"/>
      <c r="K777" s="45">
        <v>460</v>
      </c>
      <c r="L777" s="46">
        <v>-0.61474036850000002</v>
      </c>
    </row>
    <row r="778" spans="1:12" x14ac:dyDescent="0.25">
      <c r="A778" s="48">
        <v>26880031500015</v>
      </c>
      <c r="B778" s="42" t="s">
        <v>2018</v>
      </c>
      <c r="C778" s="43" t="s">
        <v>2019</v>
      </c>
      <c r="D778" s="43" t="s">
        <v>2020</v>
      </c>
      <c r="E778" s="42">
        <v>4391</v>
      </c>
      <c r="F778" s="42">
        <v>4251</v>
      </c>
      <c r="G778" s="44">
        <v>0.96809999999999996</v>
      </c>
      <c r="H778" s="42" t="s">
        <v>57</v>
      </c>
      <c r="I778" s="42" t="s">
        <v>1977</v>
      </c>
      <c r="J778" s="42"/>
      <c r="K778" s="45">
        <v>2598</v>
      </c>
      <c r="L778" s="46">
        <v>-0.38884968240000001</v>
      </c>
    </row>
    <row r="779" spans="1:12" x14ac:dyDescent="0.25">
      <c r="A779" s="48">
        <v>26880084400014</v>
      </c>
      <c r="B779" s="42" t="s">
        <v>2018</v>
      </c>
      <c r="C779" s="43" t="s">
        <v>2019</v>
      </c>
      <c r="D779" s="43" t="s">
        <v>2019</v>
      </c>
      <c r="E779" s="42">
        <v>2937</v>
      </c>
      <c r="F779" s="42">
        <v>2828</v>
      </c>
      <c r="G779" s="44">
        <v>0.96289999999999998</v>
      </c>
      <c r="H779" s="42" t="s">
        <v>57</v>
      </c>
      <c r="I779" s="42" t="s">
        <v>1977</v>
      </c>
      <c r="J779" s="42"/>
      <c r="K779" s="45">
        <v>1336</v>
      </c>
      <c r="L779" s="46">
        <v>-0.52758132960000004</v>
      </c>
    </row>
    <row r="780" spans="1:12" x14ac:dyDescent="0.25">
      <c r="A780" s="48">
        <v>26880747600018</v>
      </c>
      <c r="B780" s="42" t="s">
        <v>2018</v>
      </c>
      <c r="C780" s="43" t="s">
        <v>2019</v>
      </c>
      <c r="D780" s="43" t="s">
        <v>2019</v>
      </c>
      <c r="E780" s="42">
        <v>877</v>
      </c>
      <c r="F780" s="42">
        <v>837</v>
      </c>
      <c r="G780" s="44">
        <v>0.95440000000000003</v>
      </c>
      <c r="H780" s="42" t="s">
        <v>65</v>
      </c>
      <c r="I780" s="42"/>
      <c r="J780" s="42"/>
      <c r="K780" s="45">
        <v>810</v>
      </c>
      <c r="L780" s="46">
        <v>-3.2258064500000003E-2</v>
      </c>
    </row>
    <row r="781" spans="1:12" x14ac:dyDescent="0.25">
      <c r="A781" s="48">
        <v>26890002400012</v>
      </c>
      <c r="B781" s="42" t="s">
        <v>2018</v>
      </c>
      <c r="C781" s="43" t="s">
        <v>2019</v>
      </c>
      <c r="D781" s="43" t="s">
        <v>2019</v>
      </c>
      <c r="E781" s="42">
        <v>2012</v>
      </c>
      <c r="F781" s="42">
        <v>1965</v>
      </c>
      <c r="G781" s="44">
        <v>0.97660000000000002</v>
      </c>
      <c r="H781" s="42" t="s">
        <v>38</v>
      </c>
      <c r="I781" s="42" t="s">
        <v>1977</v>
      </c>
      <c r="J781" s="42"/>
      <c r="K781" s="45">
        <v>897</v>
      </c>
      <c r="L781" s="46">
        <v>-0.54351145040000004</v>
      </c>
    </row>
    <row r="782" spans="1:12" x14ac:dyDescent="0.25">
      <c r="A782" s="48">
        <v>26890005700012</v>
      </c>
      <c r="B782" s="42" t="s">
        <v>2018</v>
      </c>
      <c r="C782" s="43" t="s">
        <v>2019</v>
      </c>
      <c r="D782" s="43" t="s">
        <v>2020</v>
      </c>
      <c r="E782" s="42">
        <v>4238</v>
      </c>
      <c r="F782" s="42">
        <v>945</v>
      </c>
      <c r="G782" s="44">
        <v>0.223</v>
      </c>
      <c r="H782" s="42" t="s">
        <v>38</v>
      </c>
      <c r="I782" s="42" t="s">
        <v>1977</v>
      </c>
      <c r="J782" s="42" t="s">
        <v>9</v>
      </c>
      <c r="K782" s="45">
        <v>3269</v>
      </c>
      <c r="L782" s="46">
        <v>2.4592592593</v>
      </c>
    </row>
    <row r="783" spans="1:12" x14ac:dyDescent="0.25">
      <c r="A783" s="48">
        <v>26890007300019</v>
      </c>
      <c r="B783" s="42" t="s">
        <v>2018</v>
      </c>
      <c r="C783" s="43" t="s">
        <v>2019</v>
      </c>
      <c r="D783" s="43" t="s">
        <v>2019</v>
      </c>
      <c r="E783" s="42">
        <v>1675</v>
      </c>
      <c r="F783" s="42">
        <v>1675</v>
      </c>
      <c r="G783" s="44">
        <v>1</v>
      </c>
      <c r="H783" s="42" t="s">
        <v>57</v>
      </c>
      <c r="I783" s="42" t="s">
        <v>1977</v>
      </c>
      <c r="J783" s="42"/>
      <c r="K783" s="45">
        <v>1188</v>
      </c>
      <c r="L783" s="46">
        <v>-0.29074626869999998</v>
      </c>
    </row>
    <row r="784" spans="1:12" x14ac:dyDescent="0.25">
      <c r="A784" s="48">
        <v>26890015600061</v>
      </c>
      <c r="B784" s="42" t="s">
        <v>2018</v>
      </c>
      <c r="C784" s="43" t="s">
        <v>2019</v>
      </c>
      <c r="D784" s="43" t="s">
        <v>2020</v>
      </c>
      <c r="E784" s="42">
        <v>1369</v>
      </c>
      <c r="F784" s="42">
        <v>0</v>
      </c>
      <c r="G784" s="44">
        <v>0</v>
      </c>
      <c r="H784" s="42" t="s">
        <v>38</v>
      </c>
      <c r="I784" s="42" t="s">
        <v>1977</v>
      </c>
      <c r="J784" s="42"/>
      <c r="K784" s="45">
        <v>605</v>
      </c>
      <c r="L784" s="46">
        <v>604</v>
      </c>
    </row>
    <row r="785" spans="1:12" x14ac:dyDescent="0.25">
      <c r="A785" s="48">
        <v>26890023000015</v>
      </c>
      <c r="B785" s="42" t="s">
        <v>2018</v>
      </c>
      <c r="C785" s="43" t="s">
        <v>2019</v>
      </c>
      <c r="D785" s="43" t="s">
        <v>2020</v>
      </c>
      <c r="E785" s="42">
        <v>4349</v>
      </c>
      <c r="F785" s="42">
        <v>0</v>
      </c>
      <c r="G785" s="44">
        <v>0</v>
      </c>
      <c r="H785" s="42" t="s">
        <v>38</v>
      </c>
      <c r="I785" s="42" t="s">
        <v>1977</v>
      </c>
      <c r="J785" s="42" t="s">
        <v>9</v>
      </c>
      <c r="K785" s="45">
        <v>3047</v>
      </c>
      <c r="L785" s="46">
        <v>3046</v>
      </c>
    </row>
    <row r="786" spans="1:12" x14ac:dyDescent="0.25">
      <c r="A786" s="48">
        <v>26890025500012</v>
      </c>
      <c r="B786" s="42" t="s">
        <v>2018</v>
      </c>
      <c r="C786" s="43" t="s">
        <v>2019</v>
      </c>
      <c r="D786" s="43" t="s">
        <v>2019</v>
      </c>
      <c r="E786" s="42">
        <v>1593</v>
      </c>
      <c r="F786" s="42">
        <v>1507</v>
      </c>
      <c r="G786" s="44">
        <v>0.94599999999999995</v>
      </c>
      <c r="H786" s="42" t="s">
        <v>38</v>
      </c>
      <c r="I786" s="42" t="s">
        <v>1977</v>
      </c>
      <c r="J786" s="42"/>
      <c r="K786" s="45">
        <v>1249</v>
      </c>
      <c r="L786" s="46">
        <v>-0.17120106169999999</v>
      </c>
    </row>
    <row r="787" spans="1:12" x14ac:dyDescent="0.25">
      <c r="A787" s="48">
        <v>26890030500015</v>
      </c>
      <c r="B787" s="42" t="s">
        <v>2018</v>
      </c>
      <c r="C787" s="43" t="s">
        <v>2019</v>
      </c>
      <c r="D787" s="43" t="s">
        <v>2020</v>
      </c>
      <c r="E787" s="42">
        <v>590</v>
      </c>
      <c r="F787" s="42">
        <v>0</v>
      </c>
      <c r="G787" s="44">
        <v>0</v>
      </c>
      <c r="H787" s="42" t="s">
        <v>38</v>
      </c>
      <c r="I787" s="42"/>
      <c r="J787" s="42"/>
      <c r="K787" s="45">
        <v>302</v>
      </c>
      <c r="L787" s="46">
        <v>301</v>
      </c>
    </row>
    <row r="788" spans="1:12" x14ac:dyDescent="0.25">
      <c r="A788" s="48">
        <v>26900003000024</v>
      </c>
      <c r="B788" s="42" t="s">
        <v>2018</v>
      </c>
      <c r="C788" s="43" t="s">
        <v>2019</v>
      </c>
      <c r="D788" s="43" t="s">
        <v>2020</v>
      </c>
      <c r="E788" s="42">
        <v>342</v>
      </c>
      <c r="F788" s="42">
        <v>0</v>
      </c>
      <c r="G788" s="44">
        <v>0</v>
      </c>
      <c r="H788" s="42" t="s">
        <v>38</v>
      </c>
      <c r="I788" s="42" t="s">
        <v>1977</v>
      </c>
      <c r="J788" s="42"/>
      <c r="K788" s="45">
        <v>283</v>
      </c>
      <c r="L788" s="46">
        <v>282</v>
      </c>
    </row>
    <row r="789" spans="1:12" x14ac:dyDescent="0.25">
      <c r="A789" s="48">
        <v>26900129300209</v>
      </c>
      <c r="B789" s="42" t="s">
        <v>2018</v>
      </c>
      <c r="C789" s="43" t="s">
        <v>2019</v>
      </c>
      <c r="D789" s="43" t="s">
        <v>2020</v>
      </c>
      <c r="E789" s="42">
        <v>15078</v>
      </c>
      <c r="F789" s="42">
        <v>0</v>
      </c>
      <c r="G789" s="44">
        <v>0</v>
      </c>
      <c r="H789" s="42" t="s">
        <v>2011</v>
      </c>
      <c r="I789" s="42" t="s">
        <v>1977</v>
      </c>
      <c r="J789" s="42" t="s">
        <v>9</v>
      </c>
      <c r="K789" s="45">
        <v>5067</v>
      </c>
      <c r="L789" s="46">
        <v>5066</v>
      </c>
    </row>
    <row r="790" spans="1:12" x14ac:dyDescent="0.25">
      <c r="A790" s="48">
        <v>26910001200013</v>
      </c>
      <c r="B790" s="42" t="s">
        <v>2018</v>
      </c>
      <c r="C790" s="43" t="s">
        <v>2019</v>
      </c>
      <c r="D790" s="43" t="s">
        <v>2020</v>
      </c>
      <c r="E790" s="42">
        <v>2444</v>
      </c>
      <c r="F790" s="42">
        <v>2415</v>
      </c>
      <c r="G790" s="44">
        <v>0.98809999999999998</v>
      </c>
      <c r="H790" s="42" t="s">
        <v>38</v>
      </c>
      <c r="I790" s="42" t="s">
        <v>1977</v>
      </c>
      <c r="J790" s="42"/>
      <c r="K790" s="45">
        <v>1942</v>
      </c>
      <c r="L790" s="46">
        <v>-0.1958592133</v>
      </c>
    </row>
    <row r="791" spans="1:12" x14ac:dyDescent="0.25">
      <c r="A791" s="48">
        <v>26910004600318</v>
      </c>
      <c r="B791" s="42" t="s">
        <v>2018</v>
      </c>
      <c r="C791" s="43" t="s">
        <v>2019</v>
      </c>
      <c r="D791" s="43" t="s">
        <v>2020</v>
      </c>
      <c r="E791" s="42">
        <v>11129</v>
      </c>
      <c r="F791" s="42">
        <v>0</v>
      </c>
      <c r="G791" s="44">
        <v>0</v>
      </c>
      <c r="H791" s="42" t="s">
        <v>2011</v>
      </c>
      <c r="I791" s="42" t="s">
        <v>1977</v>
      </c>
      <c r="J791" s="42" t="s">
        <v>9</v>
      </c>
      <c r="K791" s="45">
        <v>6054</v>
      </c>
      <c r="L791" s="46">
        <v>6053</v>
      </c>
    </row>
    <row r="792" spans="1:12" x14ac:dyDescent="0.25">
      <c r="A792" s="48">
        <v>26910009500018</v>
      </c>
      <c r="B792" s="42" t="s">
        <v>2018</v>
      </c>
      <c r="C792" s="43" t="s">
        <v>2019</v>
      </c>
      <c r="D792" s="43" t="s">
        <v>2020</v>
      </c>
      <c r="E792" s="42">
        <v>3198</v>
      </c>
      <c r="F792" s="42">
        <v>1718</v>
      </c>
      <c r="G792" s="44">
        <v>0.53720000000000001</v>
      </c>
      <c r="H792" s="42" t="s">
        <v>38</v>
      </c>
      <c r="I792" s="42" t="s">
        <v>1977</v>
      </c>
      <c r="J792" s="42"/>
      <c r="K792" s="45">
        <v>1642</v>
      </c>
      <c r="L792" s="46">
        <v>-4.4237485399999998E-2</v>
      </c>
    </row>
    <row r="793" spans="1:12" x14ac:dyDescent="0.25">
      <c r="A793" s="48">
        <v>26910214100083</v>
      </c>
      <c r="B793" s="42" t="s">
        <v>2018</v>
      </c>
      <c r="C793" s="43" t="s">
        <v>2019</v>
      </c>
      <c r="D793" s="43" t="s">
        <v>2020</v>
      </c>
      <c r="E793" s="42">
        <v>6818</v>
      </c>
      <c r="F793" s="42">
        <v>0</v>
      </c>
      <c r="G793" s="44">
        <v>0</v>
      </c>
      <c r="H793" s="42" t="s">
        <v>38</v>
      </c>
      <c r="I793" s="42" t="s">
        <v>1977</v>
      </c>
      <c r="J793" s="42" t="s">
        <v>9</v>
      </c>
      <c r="K793" s="45">
        <v>4284</v>
      </c>
      <c r="L793" s="46">
        <v>4283</v>
      </c>
    </row>
    <row r="794" spans="1:12" x14ac:dyDescent="0.25">
      <c r="A794" s="48">
        <v>26920097800063</v>
      </c>
      <c r="B794" s="42" t="s">
        <v>2018</v>
      </c>
      <c r="C794" s="43" t="s">
        <v>2019</v>
      </c>
      <c r="D794" s="43" t="s">
        <v>2019</v>
      </c>
      <c r="E794" s="42">
        <v>1085</v>
      </c>
      <c r="F794" s="42">
        <v>1033</v>
      </c>
      <c r="G794" s="44">
        <v>0.95209999999999995</v>
      </c>
      <c r="H794" s="42" t="s">
        <v>57</v>
      </c>
      <c r="I794" s="42" t="s">
        <v>1977</v>
      </c>
      <c r="J794" s="42"/>
      <c r="K794" s="45">
        <v>251</v>
      </c>
      <c r="L794" s="46">
        <v>-0.75701839299999996</v>
      </c>
    </row>
    <row r="795" spans="1:12" x14ac:dyDescent="0.25">
      <c r="A795" s="48">
        <v>26920133100015</v>
      </c>
      <c r="B795" s="42" t="s">
        <v>2018</v>
      </c>
      <c r="C795" s="43" t="s">
        <v>2019</v>
      </c>
      <c r="D795" s="43" t="s">
        <v>2020</v>
      </c>
      <c r="E795" s="42">
        <v>1411</v>
      </c>
      <c r="F795" s="42">
        <v>1326</v>
      </c>
      <c r="G795" s="44">
        <v>0.93979999999999997</v>
      </c>
      <c r="H795" s="42" t="s">
        <v>38</v>
      </c>
      <c r="I795" s="42" t="s">
        <v>1977</v>
      </c>
      <c r="J795" s="42"/>
      <c r="K795" s="45">
        <v>790</v>
      </c>
      <c r="L795" s="46">
        <v>-0.40422322779999997</v>
      </c>
    </row>
    <row r="796" spans="1:12" x14ac:dyDescent="0.25">
      <c r="A796" s="48">
        <v>26920136400016</v>
      </c>
      <c r="B796" s="42" t="s">
        <v>2018</v>
      </c>
      <c r="C796" s="43" t="s">
        <v>2019</v>
      </c>
      <c r="D796" s="43" t="s">
        <v>2019</v>
      </c>
      <c r="E796" s="42">
        <v>959</v>
      </c>
      <c r="F796" s="42">
        <v>953</v>
      </c>
      <c r="G796" s="44">
        <v>0.99370000000000003</v>
      </c>
      <c r="H796" s="42" t="s">
        <v>38</v>
      </c>
      <c r="I796" s="42" t="s">
        <v>1977</v>
      </c>
      <c r="J796" s="42"/>
      <c r="K796" s="45">
        <v>460</v>
      </c>
      <c r="L796" s="46">
        <v>-0.51731374610000003</v>
      </c>
    </row>
    <row r="797" spans="1:12" x14ac:dyDescent="0.25">
      <c r="A797" s="48">
        <v>26920138000012</v>
      </c>
      <c r="B797" s="42" t="s">
        <v>2018</v>
      </c>
      <c r="C797" s="43" t="s">
        <v>2019</v>
      </c>
      <c r="D797" s="43" t="s">
        <v>2020</v>
      </c>
      <c r="E797" s="42">
        <v>1970</v>
      </c>
      <c r="F797" s="42">
        <v>0</v>
      </c>
      <c r="G797" s="44">
        <v>0</v>
      </c>
      <c r="H797" s="42" t="s">
        <v>38</v>
      </c>
      <c r="I797" s="42" t="s">
        <v>1977</v>
      </c>
      <c r="J797" s="42"/>
      <c r="K797" s="45">
        <v>1055</v>
      </c>
      <c r="L797" s="46">
        <v>1054</v>
      </c>
    </row>
    <row r="798" spans="1:12" x14ac:dyDescent="0.25">
      <c r="A798" s="48">
        <v>26920141400019</v>
      </c>
      <c r="B798" s="42" t="s">
        <v>2018</v>
      </c>
      <c r="C798" s="43" t="s">
        <v>2019</v>
      </c>
      <c r="D798" s="43" t="s">
        <v>2019</v>
      </c>
      <c r="E798" s="42">
        <v>1176</v>
      </c>
      <c r="F798" s="42">
        <v>1174</v>
      </c>
      <c r="G798" s="44">
        <v>0.99829999999999997</v>
      </c>
      <c r="H798" s="42" t="s">
        <v>65</v>
      </c>
      <c r="I798" s="42" t="s">
        <v>1977</v>
      </c>
      <c r="J798" s="42"/>
      <c r="K798" s="45">
        <v>492</v>
      </c>
      <c r="L798" s="46">
        <v>-0.58091993190000002</v>
      </c>
    </row>
    <row r="799" spans="1:12" x14ac:dyDescent="0.25">
      <c r="A799" s="48">
        <v>26920154700016</v>
      </c>
      <c r="B799" s="42" t="s">
        <v>2018</v>
      </c>
      <c r="C799" s="43" t="s">
        <v>2019</v>
      </c>
      <c r="D799" s="43" t="s">
        <v>2019</v>
      </c>
      <c r="E799" s="42">
        <v>4381</v>
      </c>
      <c r="F799" s="42">
        <v>3891</v>
      </c>
      <c r="G799" s="44">
        <v>0.88819999999999999</v>
      </c>
      <c r="H799" s="42" t="s">
        <v>38</v>
      </c>
      <c r="I799" s="42" t="s">
        <v>1977</v>
      </c>
      <c r="J799" s="42" t="s">
        <v>9</v>
      </c>
      <c r="K799" s="45">
        <v>2326</v>
      </c>
      <c r="L799" s="46">
        <v>-0.40221022870000001</v>
      </c>
    </row>
    <row r="800" spans="1:12" x14ac:dyDescent="0.25">
      <c r="A800" s="48">
        <v>26930093500013</v>
      </c>
      <c r="B800" s="42" t="s">
        <v>2018</v>
      </c>
      <c r="C800" s="43" t="s">
        <v>2019</v>
      </c>
      <c r="D800" s="43" t="s">
        <v>2020</v>
      </c>
      <c r="E800" s="42">
        <v>3204</v>
      </c>
      <c r="F800" s="42">
        <v>3</v>
      </c>
      <c r="G800" s="44">
        <v>8.9999999999999998E-4</v>
      </c>
      <c r="H800" s="42" t="s">
        <v>38</v>
      </c>
      <c r="I800" s="42" t="s">
        <v>1977</v>
      </c>
      <c r="J800" s="42"/>
      <c r="K800" s="45">
        <v>1941</v>
      </c>
      <c r="L800" s="46">
        <v>646</v>
      </c>
    </row>
    <row r="801" spans="1:12" x14ac:dyDescent="0.25">
      <c r="A801" s="48">
        <v>26930101600011</v>
      </c>
      <c r="B801" s="42" t="s">
        <v>2018</v>
      </c>
      <c r="C801" s="43" t="s">
        <v>2019</v>
      </c>
      <c r="D801" s="43" t="s">
        <v>2019</v>
      </c>
      <c r="E801" s="42">
        <v>7343</v>
      </c>
      <c r="F801" s="42">
        <v>3759</v>
      </c>
      <c r="G801" s="44">
        <v>0.51190000000000002</v>
      </c>
      <c r="H801" s="42" t="s">
        <v>50</v>
      </c>
      <c r="I801" s="42" t="s">
        <v>1977</v>
      </c>
      <c r="J801" s="42" t="s">
        <v>9</v>
      </c>
      <c r="K801" s="45">
        <v>3829</v>
      </c>
      <c r="L801" s="46">
        <v>1.8621973900000002E-2</v>
      </c>
    </row>
    <row r="802" spans="1:12" x14ac:dyDescent="0.25">
      <c r="A802" s="48">
        <v>26930116400019</v>
      </c>
      <c r="B802" s="42" t="s">
        <v>2018</v>
      </c>
      <c r="C802" s="43" t="s">
        <v>2019</v>
      </c>
      <c r="D802" s="43" t="s">
        <v>2020</v>
      </c>
      <c r="E802" s="42">
        <v>2490</v>
      </c>
      <c r="F802" s="42">
        <v>3</v>
      </c>
      <c r="G802" s="44">
        <v>1.1999999999999999E-3</v>
      </c>
      <c r="H802" s="42" t="s">
        <v>2011</v>
      </c>
      <c r="I802" s="42" t="s">
        <v>1977</v>
      </c>
      <c r="J802" s="42"/>
      <c r="K802" s="45">
        <v>3139</v>
      </c>
      <c r="L802" s="46">
        <v>1045.3333333333001</v>
      </c>
    </row>
    <row r="803" spans="1:12" x14ac:dyDescent="0.25">
      <c r="A803" s="48">
        <v>26930261800013</v>
      </c>
      <c r="B803" s="42" t="s">
        <v>2018</v>
      </c>
      <c r="C803" s="43" t="s">
        <v>2019</v>
      </c>
      <c r="D803" s="43" t="s">
        <v>2019</v>
      </c>
      <c r="E803" s="42">
        <v>4122</v>
      </c>
      <c r="F803" s="42">
        <v>4058</v>
      </c>
      <c r="G803" s="44">
        <v>0.98450000000000004</v>
      </c>
      <c r="H803" s="42" t="s">
        <v>57</v>
      </c>
      <c r="I803" s="42" t="s">
        <v>1977</v>
      </c>
      <c r="J803" s="42"/>
      <c r="K803" s="45">
        <v>2600</v>
      </c>
      <c r="L803" s="46">
        <v>-0.35929029080000002</v>
      </c>
    </row>
    <row r="804" spans="1:12" x14ac:dyDescent="0.25">
      <c r="A804" s="48">
        <v>26940106300012</v>
      </c>
      <c r="B804" s="42" t="s">
        <v>2018</v>
      </c>
      <c r="C804" s="43" t="s">
        <v>2019</v>
      </c>
      <c r="D804" s="43" t="s">
        <v>2019</v>
      </c>
      <c r="E804" s="42">
        <v>4787</v>
      </c>
      <c r="F804" s="42">
        <v>4705</v>
      </c>
      <c r="G804" s="44">
        <v>0.9829</v>
      </c>
      <c r="H804" s="42" t="s">
        <v>38</v>
      </c>
      <c r="I804" s="42" t="s">
        <v>1977</v>
      </c>
      <c r="J804" s="42" t="s">
        <v>9</v>
      </c>
      <c r="K804" s="45">
        <v>1908</v>
      </c>
      <c r="L804" s="46">
        <v>-0.59447396389999996</v>
      </c>
    </row>
    <row r="805" spans="1:12" x14ac:dyDescent="0.25">
      <c r="A805" s="48">
        <v>26940111300015</v>
      </c>
      <c r="B805" s="42" t="s">
        <v>2018</v>
      </c>
      <c r="C805" s="43" t="s">
        <v>2019</v>
      </c>
      <c r="D805" s="43" t="s">
        <v>2019</v>
      </c>
      <c r="E805" s="42">
        <v>701</v>
      </c>
      <c r="F805" s="42">
        <v>696</v>
      </c>
      <c r="G805" s="44">
        <v>0.9929</v>
      </c>
      <c r="H805" s="42" t="s">
        <v>38</v>
      </c>
      <c r="I805" s="42" t="s">
        <v>1977</v>
      </c>
      <c r="J805" s="42"/>
      <c r="K805" s="45">
        <v>272</v>
      </c>
      <c r="L805" s="46">
        <v>-0.60919540230000002</v>
      </c>
    </row>
    <row r="806" spans="1:12" x14ac:dyDescent="0.25">
      <c r="A806" s="48">
        <v>26940115400019</v>
      </c>
      <c r="B806" s="42" t="s">
        <v>2018</v>
      </c>
      <c r="C806" s="43" t="s">
        <v>2019</v>
      </c>
      <c r="D806" s="43" t="s">
        <v>2019</v>
      </c>
      <c r="E806" s="42">
        <v>6080</v>
      </c>
      <c r="F806" s="42">
        <v>6016</v>
      </c>
      <c r="G806" s="44">
        <v>0.98950000000000005</v>
      </c>
      <c r="H806" s="42" t="s">
        <v>57</v>
      </c>
      <c r="I806" s="42" t="s">
        <v>1977</v>
      </c>
      <c r="J806" s="42" t="s">
        <v>9</v>
      </c>
      <c r="K806" s="45">
        <v>4813</v>
      </c>
      <c r="L806" s="46">
        <v>-0.19996675529999999</v>
      </c>
    </row>
    <row r="807" spans="1:12" x14ac:dyDescent="0.25">
      <c r="A807" s="48">
        <v>26940120400012</v>
      </c>
      <c r="B807" s="42" t="s">
        <v>2018</v>
      </c>
      <c r="C807" s="43" t="s">
        <v>2019</v>
      </c>
      <c r="D807" s="43" t="s">
        <v>2020</v>
      </c>
      <c r="E807" s="42">
        <v>5050</v>
      </c>
      <c r="F807" s="42">
        <v>0</v>
      </c>
      <c r="G807" s="44">
        <v>0</v>
      </c>
      <c r="H807" s="42" t="s">
        <v>2011</v>
      </c>
      <c r="I807" s="42" t="s">
        <v>1977</v>
      </c>
      <c r="J807" s="42"/>
      <c r="K807" s="45">
        <v>3428</v>
      </c>
      <c r="L807" s="46">
        <v>3427</v>
      </c>
    </row>
    <row r="808" spans="1:12" x14ac:dyDescent="0.25">
      <c r="A808" s="48">
        <v>26940134500013</v>
      </c>
      <c r="B808" s="42" t="s">
        <v>2018</v>
      </c>
      <c r="C808" s="43" t="s">
        <v>2019</v>
      </c>
      <c r="D808" s="43" t="s">
        <v>2020</v>
      </c>
      <c r="E808" s="42">
        <v>2272</v>
      </c>
      <c r="F808" s="42">
        <v>1845</v>
      </c>
      <c r="G808" s="44">
        <v>0.81210000000000004</v>
      </c>
      <c r="H808" s="42" t="s">
        <v>38</v>
      </c>
      <c r="I808" s="42" t="s">
        <v>1977</v>
      </c>
      <c r="J808" s="42"/>
      <c r="K808" s="45">
        <v>1240</v>
      </c>
      <c r="L808" s="46">
        <v>-0.32791327910000001</v>
      </c>
    </row>
    <row r="809" spans="1:12" x14ac:dyDescent="0.25">
      <c r="A809" s="48">
        <v>26950004700015</v>
      </c>
      <c r="B809" s="42" t="s">
        <v>2018</v>
      </c>
      <c r="C809" s="43" t="s">
        <v>2019</v>
      </c>
      <c r="D809" s="43" t="s">
        <v>2019</v>
      </c>
      <c r="E809" s="42">
        <v>8276</v>
      </c>
      <c r="F809" s="42">
        <v>4206</v>
      </c>
      <c r="G809" s="44">
        <v>0.50819999999999999</v>
      </c>
      <c r="H809" s="42" t="s">
        <v>50</v>
      </c>
      <c r="I809" s="42" t="s">
        <v>1977</v>
      </c>
      <c r="J809" s="42"/>
      <c r="K809" s="45">
        <v>3771</v>
      </c>
      <c r="L809" s="46">
        <v>-0.1034236805</v>
      </c>
    </row>
    <row r="810" spans="1:12" x14ac:dyDescent="0.25">
      <c r="A810" s="48">
        <v>26950008800019</v>
      </c>
      <c r="B810" s="42" t="s">
        <v>2018</v>
      </c>
      <c r="C810" s="43" t="s">
        <v>2019</v>
      </c>
      <c r="D810" s="43" t="s">
        <v>2019</v>
      </c>
      <c r="E810" s="42">
        <v>2312</v>
      </c>
      <c r="F810" s="42">
        <v>2303</v>
      </c>
      <c r="G810" s="44">
        <v>0.99609999999999999</v>
      </c>
      <c r="H810" s="42" t="s">
        <v>50</v>
      </c>
      <c r="I810" s="42" t="s">
        <v>1977</v>
      </c>
      <c r="J810" s="42"/>
      <c r="K810" s="45">
        <v>954</v>
      </c>
      <c r="L810" s="46">
        <v>-0.58575770729999999</v>
      </c>
    </row>
    <row r="811" spans="1:12" x14ac:dyDescent="0.25">
      <c r="A811" s="48">
        <v>26950010400014</v>
      </c>
      <c r="B811" s="42" t="s">
        <v>2018</v>
      </c>
      <c r="C811" s="43" t="s">
        <v>2019</v>
      </c>
      <c r="D811" s="43" t="s">
        <v>2019</v>
      </c>
      <c r="E811" s="42">
        <v>1024</v>
      </c>
      <c r="F811" s="42">
        <v>1024</v>
      </c>
      <c r="G811" s="44">
        <v>1</v>
      </c>
      <c r="H811" s="42" t="s">
        <v>71</v>
      </c>
      <c r="I811" s="42"/>
      <c r="J811" s="42"/>
      <c r="K811" s="45">
        <v>371</v>
      </c>
      <c r="L811" s="46">
        <v>-0.6376953125</v>
      </c>
    </row>
    <row r="812" spans="1:12" x14ac:dyDescent="0.25">
      <c r="A812" s="48">
        <v>26950015300011</v>
      </c>
      <c r="B812" s="42" t="s">
        <v>2018</v>
      </c>
      <c r="C812" s="43" t="s">
        <v>2019</v>
      </c>
      <c r="D812" s="43" t="s">
        <v>2019</v>
      </c>
      <c r="E812" s="42">
        <v>10845</v>
      </c>
      <c r="F812" s="42">
        <v>4241</v>
      </c>
      <c r="G812" s="44">
        <v>0.3911</v>
      </c>
      <c r="H812" s="42" t="s">
        <v>38</v>
      </c>
      <c r="I812" s="42" t="s">
        <v>1977</v>
      </c>
      <c r="J812" s="42" t="s">
        <v>9</v>
      </c>
      <c r="K812" s="45">
        <v>6699</v>
      </c>
      <c r="L812" s="46">
        <v>0.57958028770000003</v>
      </c>
    </row>
    <row r="813" spans="1:12" x14ac:dyDescent="0.25">
      <c r="A813" s="48">
        <v>26950163100015</v>
      </c>
      <c r="B813" s="42" t="s">
        <v>2018</v>
      </c>
      <c r="C813" s="43" t="s">
        <v>2019</v>
      </c>
      <c r="D813" s="43" t="s">
        <v>2019</v>
      </c>
      <c r="E813" s="42">
        <v>9323</v>
      </c>
      <c r="F813" s="42">
        <v>9316</v>
      </c>
      <c r="G813" s="44">
        <v>0.99919999999999998</v>
      </c>
      <c r="H813" s="42" t="s">
        <v>50</v>
      </c>
      <c r="I813" s="42" t="s">
        <v>1977</v>
      </c>
      <c r="J813" s="42" t="s">
        <v>9</v>
      </c>
      <c r="K813" s="45">
        <v>4855</v>
      </c>
      <c r="L813" s="46">
        <v>-0.47885358519999999</v>
      </c>
    </row>
    <row r="814" spans="1:12" x14ac:dyDescent="0.25">
      <c r="A814" s="48">
        <v>26950472600010</v>
      </c>
      <c r="B814" s="42" t="s">
        <v>2018</v>
      </c>
      <c r="C814" s="43" t="s">
        <v>2019</v>
      </c>
      <c r="D814" s="43" t="s">
        <v>2019</v>
      </c>
      <c r="E814" s="42">
        <v>5092</v>
      </c>
      <c r="F814" s="42">
        <v>5055</v>
      </c>
      <c r="G814" s="44">
        <v>0.99270000000000003</v>
      </c>
      <c r="H814" s="42" t="s">
        <v>57</v>
      </c>
      <c r="I814" s="42" t="s">
        <v>1977</v>
      </c>
      <c r="J814" s="42"/>
      <c r="K814" s="45">
        <v>3637</v>
      </c>
      <c r="L814" s="46">
        <v>-0.28051434219999999</v>
      </c>
    </row>
    <row r="815" spans="1:12" x14ac:dyDescent="0.25">
      <c r="A815" s="48">
        <v>26971036400010</v>
      </c>
      <c r="B815" s="42" t="s">
        <v>2018</v>
      </c>
      <c r="C815" s="43" t="s">
        <v>2019</v>
      </c>
      <c r="D815" s="43" t="s">
        <v>2019</v>
      </c>
      <c r="E815" s="42">
        <v>944</v>
      </c>
      <c r="F815" s="42">
        <v>883</v>
      </c>
      <c r="G815" s="44">
        <v>0.93540000000000001</v>
      </c>
      <c r="H815" s="42" t="s">
        <v>57</v>
      </c>
      <c r="I815" s="42" t="s">
        <v>1977</v>
      </c>
      <c r="J815" s="42" t="s">
        <v>9</v>
      </c>
      <c r="K815" s="45">
        <v>104</v>
      </c>
      <c r="L815" s="46">
        <v>-0.88221970549999995</v>
      </c>
    </row>
    <row r="816" spans="1:12" x14ac:dyDescent="0.25">
      <c r="A816" s="48">
        <v>26971037200013</v>
      </c>
      <c r="B816" s="42" t="s">
        <v>2018</v>
      </c>
      <c r="C816" s="43" t="s">
        <v>2019</v>
      </c>
      <c r="D816" s="43" t="s">
        <v>2019</v>
      </c>
      <c r="E816" s="42">
        <v>972</v>
      </c>
      <c r="F816" s="42">
        <v>972</v>
      </c>
      <c r="G816" s="44">
        <v>1</v>
      </c>
      <c r="H816" s="42" t="s">
        <v>57</v>
      </c>
      <c r="I816" s="42" t="s">
        <v>1977</v>
      </c>
      <c r="J816" s="42"/>
      <c r="K816" s="45">
        <v>236</v>
      </c>
      <c r="L816" s="46">
        <v>-0.75720164609999996</v>
      </c>
    </row>
    <row r="817" spans="1:12" x14ac:dyDescent="0.25">
      <c r="A817" s="48">
        <v>26971039800018</v>
      </c>
      <c r="B817" s="42" t="s">
        <v>2018</v>
      </c>
      <c r="C817" s="43" t="s">
        <v>2019</v>
      </c>
      <c r="D817" s="43" t="s">
        <v>2019</v>
      </c>
      <c r="E817" s="42">
        <v>734</v>
      </c>
      <c r="F817" s="42">
        <v>715</v>
      </c>
      <c r="G817" s="44">
        <v>0.97409999999999997</v>
      </c>
      <c r="H817" s="42" t="s">
        <v>57</v>
      </c>
      <c r="I817" s="42"/>
      <c r="J817" s="42"/>
      <c r="K817" s="45">
        <v>86</v>
      </c>
      <c r="L817" s="46">
        <v>-0.8797202797</v>
      </c>
    </row>
    <row r="818" spans="1:12" x14ac:dyDescent="0.25">
      <c r="A818" s="48">
        <v>26971040600019</v>
      </c>
      <c r="B818" s="42" t="s">
        <v>2018</v>
      </c>
      <c r="C818" s="43" t="s">
        <v>2019</v>
      </c>
      <c r="D818" s="43" t="s">
        <v>2019</v>
      </c>
      <c r="E818" s="42">
        <v>561</v>
      </c>
      <c r="F818" s="42">
        <v>556</v>
      </c>
      <c r="G818" s="44">
        <v>0.99109999999999998</v>
      </c>
      <c r="H818" s="42" t="s">
        <v>38</v>
      </c>
      <c r="I818" s="42"/>
      <c r="J818" s="42"/>
      <c r="K818" s="45">
        <v>107</v>
      </c>
      <c r="L818" s="46">
        <v>-0.80755395679999997</v>
      </c>
    </row>
    <row r="819" spans="1:12" x14ac:dyDescent="0.25">
      <c r="A819" s="48">
        <v>26971041400013</v>
      </c>
      <c r="B819" s="42" t="s">
        <v>2018</v>
      </c>
      <c r="C819" s="43" t="s">
        <v>2019</v>
      </c>
      <c r="D819" s="43" t="s">
        <v>2019</v>
      </c>
      <c r="E819" s="42">
        <v>2925</v>
      </c>
      <c r="F819" s="42">
        <v>1990</v>
      </c>
      <c r="G819" s="44">
        <v>0.68030000000000002</v>
      </c>
      <c r="H819" s="42" t="s">
        <v>2011</v>
      </c>
      <c r="I819" s="42" t="s">
        <v>1977</v>
      </c>
      <c r="J819" s="42"/>
      <c r="K819" s="45">
        <v>1286</v>
      </c>
      <c r="L819" s="46">
        <v>-0.35376884419999999</v>
      </c>
    </row>
    <row r="820" spans="1:12" x14ac:dyDescent="0.25">
      <c r="A820" s="48">
        <v>26971043000076</v>
      </c>
      <c r="B820" s="42" t="s">
        <v>2018</v>
      </c>
      <c r="C820" s="43" t="s">
        <v>2019</v>
      </c>
      <c r="D820" s="43" t="s">
        <v>2019</v>
      </c>
      <c r="E820" s="42">
        <v>736</v>
      </c>
      <c r="F820" s="42">
        <v>662</v>
      </c>
      <c r="G820" s="44">
        <v>0.89949999999999997</v>
      </c>
      <c r="H820" s="42" t="s">
        <v>38</v>
      </c>
      <c r="I820" s="42"/>
      <c r="J820" s="42"/>
      <c r="K820" s="45">
        <v>89</v>
      </c>
      <c r="L820" s="46">
        <v>-0.86555891240000005</v>
      </c>
    </row>
    <row r="821" spans="1:12" x14ac:dyDescent="0.25">
      <c r="A821" s="48">
        <v>26971044800011</v>
      </c>
      <c r="B821" s="42" t="s">
        <v>2018</v>
      </c>
      <c r="C821" s="43" t="s">
        <v>2019</v>
      </c>
      <c r="D821" s="43" t="s">
        <v>2019</v>
      </c>
      <c r="E821" s="42">
        <v>1786</v>
      </c>
      <c r="F821" s="42">
        <v>1741</v>
      </c>
      <c r="G821" s="44">
        <v>0.9748</v>
      </c>
      <c r="H821" s="42" t="s">
        <v>57</v>
      </c>
      <c r="I821" s="42" t="s">
        <v>1977</v>
      </c>
      <c r="J821" s="42"/>
      <c r="K821" s="45">
        <v>417</v>
      </c>
      <c r="L821" s="46">
        <v>-0.76048248129999996</v>
      </c>
    </row>
    <row r="822" spans="1:12" x14ac:dyDescent="0.25">
      <c r="A822" s="48">
        <v>26971045500016</v>
      </c>
      <c r="B822" s="42" t="s">
        <v>2018</v>
      </c>
      <c r="C822" s="43" t="s">
        <v>2019</v>
      </c>
      <c r="D822" s="43" t="s">
        <v>2019</v>
      </c>
      <c r="E822" s="42">
        <v>778</v>
      </c>
      <c r="F822" s="42">
        <v>701</v>
      </c>
      <c r="G822" s="44">
        <v>0.90100000000000002</v>
      </c>
      <c r="H822" s="42" t="s">
        <v>57</v>
      </c>
      <c r="I822" s="42"/>
      <c r="J822" s="42"/>
      <c r="K822" s="45">
        <v>190</v>
      </c>
      <c r="L822" s="46">
        <v>-0.72895863049999998</v>
      </c>
    </row>
    <row r="823" spans="1:12" x14ac:dyDescent="0.25">
      <c r="A823" s="48">
        <v>26971065300016</v>
      </c>
      <c r="B823" s="42" t="s">
        <v>2018</v>
      </c>
      <c r="C823" s="43" t="s">
        <v>2019</v>
      </c>
      <c r="D823" s="43" t="s">
        <v>2019</v>
      </c>
      <c r="E823" s="42">
        <v>608</v>
      </c>
      <c r="F823" s="42">
        <v>578</v>
      </c>
      <c r="G823" s="44">
        <v>0.95069999999999999</v>
      </c>
      <c r="H823" s="42" t="s">
        <v>57</v>
      </c>
      <c r="I823" s="42"/>
      <c r="J823" s="42"/>
      <c r="K823" s="45">
        <v>36</v>
      </c>
      <c r="L823" s="46">
        <v>-0.93771626299999999</v>
      </c>
    </row>
    <row r="824" spans="1:12" x14ac:dyDescent="0.25">
      <c r="A824" s="48">
        <v>26971087700011</v>
      </c>
      <c r="B824" s="42" t="s">
        <v>2018</v>
      </c>
      <c r="C824" s="43" t="s">
        <v>2019</v>
      </c>
      <c r="D824" s="43" t="s">
        <v>2019</v>
      </c>
      <c r="E824" s="42">
        <v>2103</v>
      </c>
      <c r="F824" s="42">
        <v>2041</v>
      </c>
      <c r="G824" s="44">
        <v>0.97050000000000003</v>
      </c>
      <c r="H824" s="42" t="s">
        <v>57</v>
      </c>
      <c r="I824" s="42" t="s">
        <v>1977</v>
      </c>
      <c r="J824" s="42" t="s">
        <v>9</v>
      </c>
      <c r="K824" s="45">
        <v>492</v>
      </c>
      <c r="L824" s="46">
        <v>-0.75894169519999999</v>
      </c>
    </row>
    <row r="825" spans="1:12" x14ac:dyDescent="0.25">
      <c r="A825" s="48">
        <v>26972071000012</v>
      </c>
      <c r="B825" s="42" t="s">
        <v>2018</v>
      </c>
      <c r="C825" s="43" t="s">
        <v>2019</v>
      </c>
      <c r="D825" s="43" t="s">
        <v>2020</v>
      </c>
      <c r="E825" s="42">
        <v>335</v>
      </c>
      <c r="F825" s="42">
        <v>309</v>
      </c>
      <c r="G825" s="44">
        <v>0.9224</v>
      </c>
      <c r="H825" s="42" t="s">
        <v>38</v>
      </c>
      <c r="I825" s="42"/>
      <c r="J825" s="42"/>
      <c r="K825" s="45">
        <v>39</v>
      </c>
      <c r="L825" s="46">
        <v>-0.87378640780000005</v>
      </c>
    </row>
    <row r="826" spans="1:12" x14ac:dyDescent="0.25">
      <c r="A826" s="48">
        <v>26972072800014</v>
      </c>
      <c r="B826" s="42" t="s">
        <v>2018</v>
      </c>
      <c r="C826" s="43" t="s">
        <v>2019</v>
      </c>
      <c r="D826" s="43" t="s">
        <v>2019</v>
      </c>
      <c r="E826" s="42">
        <v>1612</v>
      </c>
      <c r="F826" s="42">
        <v>1482</v>
      </c>
      <c r="G826" s="44">
        <v>0.9194</v>
      </c>
      <c r="H826" s="42" t="s">
        <v>57</v>
      </c>
      <c r="I826" s="42" t="s">
        <v>1977</v>
      </c>
      <c r="J826" s="42"/>
      <c r="K826" s="45">
        <v>241</v>
      </c>
      <c r="L826" s="46">
        <v>-0.83738191630000003</v>
      </c>
    </row>
    <row r="827" spans="1:12" x14ac:dyDescent="0.25">
      <c r="A827" s="48">
        <v>26972073600017</v>
      </c>
      <c r="B827" s="42" t="s">
        <v>2018</v>
      </c>
      <c r="C827" s="43" t="s">
        <v>2019</v>
      </c>
      <c r="D827" s="43" t="s">
        <v>2019</v>
      </c>
      <c r="E827" s="42">
        <v>402</v>
      </c>
      <c r="F827" s="42">
        <v>348</v>
      </c>
      <c r="G827" s="44">
        <v>0.86570000000000003</v>
      </c>
      <c r="H827" s="42" t="s">
        <v>38</v>
      </c>
      <c r="I827" s="42"/>
      <c r="J827" s="42"/>
      <c r="K827" s="45">
        <v>46</v>
      </c>
      <c r="L827" s="46">
        <v>-0.86781609199999998</v>
      </c>
    </row>
    <row r="828" spans="1:12" x14ac:dyDescent="0.25">
      <c r="A828" s="48">
        <v>26972074400011</v>
      </c>
      <c r="B828" s="42" t="s">
        <v>2018</v>
      </c>
      <c r="C828" s="43" t="s">
        <v>2019</v>
      </c>
      <c r="D828" s="43" t="s">
        <v>2019</v>
      </c>
      <c r="E828" s="42">
        <v>470</v>
      </c>
      <c r="F828" s="42">
        <v>290</v>
      </c>
      <c r="G828" s="44">
        <v>0.61699999999999999</v>
      </c>
      <c r="H828" s="42" t="s">
        <v>38</v>
      </c>
      <c r="I828" s="42"/>
      <c r="J828" s="42" t="s">
        <v>9</v>
      </c>
      <c r="K828" s="45">
        <v>154</v>
      </c>
      <c r="L828" s="46">
        <v>-0.46896551720000001</v>
      </c>
    </row>
    <row r="829" spans="1:12" x14ac:dyDescent="0.25">
      <c r="A829" s="48">
        <v>26972075100016</v>
      </c>
      <c r="B829" s="42" t="s">
        <v>2018</v>
      </c>
      <c r="C829" s="43" t="s">
        <v>2019</v>
      </c>
      <c r="D829" s="43" t="s">
        <v>2020</v>
      </c>
      <c r="E829" s="42">
        <v>276</v>
      </c>
      <c r="F829" s="42">
        <v>209</v>
      </c>
      <c r="G829" s="44">
        <v>0.75719999999999998</v>
      </c>
      <c r="H829" s="42" t="s">
        <v>38</v>
      </c>
      <c r="I829" s="42"/>
      <c r="J829" s="42"/>
      <c r="K829" s="45">
        <v>67</v>
      </c>
      <c r="L829" s="46">
        <v>-0.67942583729999995</v>
      </c>
    </row>
    <row r="830" spans="1:12" x14ac:dyDescent="0.25">
      <c r="A830" s="48">
        <v>26972079300018</v>
      </c>
      <c r="B830" s="42" t="s">
        <v>2018</v>
      </c>
      <c r="C830" s="43" t="s">
        <v>2019</v>
      </c>
      <c r="D830" s="43" t="s">
        <v>2020</v>
      </c>
      <c r="E830" s="42">
        <v>548</v>
      </c>
      <c r="F830" s="42">
        <v>472</v>
      </c>
      <c r="G830" s="44">
        <v>0.86129999999999995</v>
      </c>
      <c r="H830" s="42" t="s">
        <v>38</v>
      </c>
      <c r="I830" s="42"/>
      <c r="J830" s="42"/>
      <c r="K830" s="45">
        <v>175</v>
      </c>
      <c r="L830" s="46">
        <v>-0.62923728810000001</v>
      </c>
    </row>
    <row r="831" spans="1:12" x14ac:dyDescent="0.25">
      <c r="A831" s="48">
        <v>26972087600011</v>
      </c>
      <c r="B831" s="42" t="s">
        <v>2018</v>
      </c>
      <c r="C831" s="43" t="s">
        <v>2019</v>
      </c>
      <c r="D831" s="43" t="s">
        <v>2019</v>
      </c>
      <c r="E831" s="42">
        <v>379</v>
      </c>
      <c r="F831" s="42">
        <v>348</v>
      </c>
      <c r="G831" s="44">
        <v>0.91820000000000002</v>
      </c>
      <c r="H831" s="42" t="s">
        <v>57</v>
      </c>
      <c r="I831" s="42"/>
      <c r="J831" s="42"/>
      <c r="K831" s="45">
        <v>84</v>
      </c>
      <c r="L831" s="46">
        <v>-0.75862068969999996</v>
      </c>
    </row>
    <row r="832" spans="1:12" x14ac:dyDescent="0.25">
      <c r="A832" s="48">
        <v>26973302800022</v>
      </c>
      <c r="B832" s="42" t="s">
        <v>2018</v>
      </c>
      <c r="C832" s="43" t="s">
        <v>2019</v>
      </c>
      <c r="D832" s="43" t="s">
        <v>2019</v>
      </c>
      <c r="E832" s="42">
        <v>4150</v>
      </c>
      <c r="F832" s="42">
        <v>4049</v>
      </c>
      <c r="G832" s="44">
        <v>0.97570000000000001</v>
      </c>
      <c r="H832" s="42" t="s">
        <v>57</v>
      </c>
      <c r="I832" s="42" t="s">
        <v>1977</v>
      </c>
      <c r="J832" s="42"/>
      <c r="K832" s="45">
        <v>2380</v>
      </c>
      <c r="L832" s="46">
        <v>-0.4122005433</v>
      </c>
    </row>
    <row r="833" spans="1:12" x14ac:dyDescent="0.25">
      <c r="A833" s="48">
        <v>26973311900060</v>
      </c>
      <c r="B833" s="42" t="s">
        <v>2018</v>
      </c>
      <c r="C833" s="43" t="s">
        <v>2019</v>
      </c>
      <c r="D833" s="43" t="s">
        <v>2019</v>
      </c>
      <c r="E833" s="42">
        <v>1854</v>
      </c>
      <c r="F833" s="42">
        <v>1813</v>
      </c>
      <c r="G833" s="44">
        <v>0.97789999999999999</v>
      </c>
      <c r="H833" s="42" t="s">
        <v>57</v>
      </c>
      <c r="I833" s="42"/>
      <c r="J833" s="42"/>
      <c r="K833" s="45">
        <v>904</v>
      </c>
      <c r="L833" s="46">
        <v>-0.50137893</v>
      </c>
    </row>
    <row r="834" spans="1:12" x14ac:dyDescent="0.25">
      <c r="A834" s="48">
        <v>26974118700059</v>
      </c>
      <c r="B834" s="42" t="s">
        <v>2018</v>
      </c>
      <c r="C834" s="43" t="s">
        <v>2019</v>
      </c>
      <c r="D834" s="43" t="s">
        <v>2019</v>
      </c>
      <c r="E834" s="42">
        <v>2389</v>
      </c>
      <c r="F834" s="42">
        <v>2373</v>
      </c>
      <c r="G834" s="44">
        <v>0.99329999999999996</v>
      </c>
      <c r="H834" s="42" t="s">
        <v>57</v>
      </c>
      <c r="I834" s="42" t="s">
        <v>1977</v>
      </c>
      <c r="J834" s="42"/>
      <c r="K834" s="45">
        <v>501</v>
      </c>
      <c r="L834" s="46">
        <v>-0.78887484200000002</v>
      </c>
    </row>
    <row r="835" spans="1:12" x14ac:dyDescent="0.25">
      <c r="A835" s="48">
        <v>26974214400034</v>
      </c>
      <c r="B835" s="42" t="s">
        <v>2018</v>
      </c>
      <c r="C835" s="43" t="s">
        <v>2019</v>
      </c>
      <c r="D835" s="43" t="s">
        <v>2019</v>
      </c>
      <c r="E835" s="42">
        <v>1623</v>
      </c>
      <c r="F835" s="42">
        <v>1568</v>
      </c>
      <c r="G835" s="44">
        <v>0.96609999999999996</v>
      </c>
      <c r="H835" s="42" t="s">
        <v>57</v>
      </c>
      <c r="I835" s="42" t="s">
        <v>1977</v>
      </c>
      <c r="J835" s="42"/>
      <c r="K835" s="45">
        <v>172</v>
      </c>
      <c r="L835" s="46">
        <v>-0.89030612239999996</v>
      </c>
    </row>
    <row r="836" spans="1:12" x14ac:dyDescent="0.25">
      <c r="A836" s="48">
        <v>26974231800034</v>
      </c>
      <c r="B836" s="42" t="s">
        <v>2018</v>
      </c>
      <c r="C836" s="43" t="s">
        <v>2019</v>
      </c>
      <c r="D836" s="43" t="s">
        <v>2019</v>
      </c>
      <c r="E836" s="42">
        <v>3435</v>
      </c>
      <c r="F836" s="42">
        <v>3433</v>
      </c>
      <c r="G836" s="44">
        <v>0.99939999999999996</v>
      </c>
      <c r="H836" s="42" t="s">
        <v>50</v>
      </c>
      <c r="I836" s="42"/>
      <c r="J836" s="42"/>
      <c r="K836" s="45">
        <v>470</v>
      </c>
      <c r="L836" s="46">
        <v>-0.86309350419999997</v>
      </c>
    </row>
    <row r="837" spans="1:12" x14ac:dyDescent="0.25">
      <c r="A837" s="48">
        <v>26975000600018</v>
      </c>
      <c r="B837" s="42" t="s">
        <v>2018</v>
      </c>
      <c r="C837" s="43" t="s">
        <v>2019</v>
      </c>
      <c r="D837" s="43" t="s">
        <v>2019</v>
      </c>
      <c r="E837" s="42">
        <v>2619</v>
      </c>
      <c r="F837" s="42">
        <v>2572</v>
      </c>
      <c r="G837" s="44">
        <v>0.98209999999999997</v>
      </c>
      <c r="H837" s="42" t="s">
        <v>38</v>
      </c>
      <c r="I837" s="42" t="s">
        <v>1977</v>
      </c>
      <c r="J837" s="42"/>
      <c r="K837" s="45">
        <v>1042</v>
      </c>
      <c r="L837" s="46">
        <v>-0.59486780719999999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90"/>
  <sheetViews>
    <sheetView tabSelected="1" zoomScale="80" zoomScaleNormal="80" workbookViewId="0">
      <selection activeCell="E47" sqref="E47"/>
    </sheetView>
  </sheetViews>
  <sheetFormatPr baseColWidth="10" defaultRowHeight="13.8" x14ac:dyDescent="0.25"/>
  <cols>
    <col min="1" max="1" width="44" customWidth="1"/>
    <col min="2" max="2" width="33" customWidth="1"/>
    <col min="3" max="3" width="39.19921875" hidden="1" customWidth="1"/>
    <col min="4" max="4" width="39.19921875" style="34" hidden="1" customWidth="1"/>
    <col min="5" max="5" width="33.3984375" style="35" customWidth="1"/>
    <col min="6" max="6" width="54" hidden="1" customWidth="1"/>
    <col min="7" max="7" width="33.59765625" customWidth="1"/>
    <col min="8" max="8" width="17" customWidth="1"/>
    <col min="9" max="9" width="24.19921875" customWidth="1"/>
    <col min="10" max="11" width="49.8984375" customWidth="1"/>
    <col min="12" max="12" width="31.3984375" bestFit="1" customWidth="1"/>
  </cols>
  <sheetData>
    <row r="1" spans="1:9" ht="13.2" customHeight="1" x14ac:dyDescent="0.25"/>
    <row r="2" spans="1:9" ht="0.75" customHeight="1" x14ac:dyDescent="0.25"/>
    <row r="3" spans="1:9" ht="43.5" customHeight="1" x14ac:dyDescent="0.25">
      <c r="A3" s="66" t="s">
        <v>1980</v>
      </c>
      <c r="B3" s="67" t="s">
        <v>2016</v>
      </c>
      <c r="C3" s="67" t="s">
        <v>2017</v>
      </c>
      <c r="D3" s="67" t="s">
        <v>2032</v>
      </c>
      <c r="E3" s="67" t="s">
        <v>2033</v>
      </c>
      <c r="F3" s="67" t="s">
        <v>2027</v>
      </c>
      <c r="G3" s="67" t="s">
        <v>2042</v>
      </c>
      <c r="H3" s="67" t="s">
        <v>2045</v>
      </c>
      <c r="I3" s="67" t="s">
        <v>2038</v>
      </c>
    </row>
    <row r="4" spans="1:9" x14ac:dyDescent="0.25">
      <c r="A4" s="61" t="s">
        <v>1982</v>
      </c>
      <c r="B4" s="70">
        <v>0.63763591039275236</v>
      </c>
      <c r="C4" s="70">
        <v>0.7095375905222312</v>
      </c>
      <c r="D4" s="70">
        <v>0.73892857142857127</v>
      </c>
      <c r="E4" s="71">
        <v>0.75620084033613455</v>
      </c>
      <c r="F4" s="65">
        <v>0</v>
      </c>
      <c r="G4" s="52">
        <v>0</v>
      </c>
      <c r="H4" s="68">
        <v>747920</v>
      </c>
      <c r="I4" s="68">
        <v>-0.65007320644216704</v>
      </c>
    </row>
    <row r="5" spans="1:9" x14ac:dyDescent="0.25">
      <c r="A5" s="62" t="s">
        <v>162</v>
      </c>
      <c r="B5" s="70">
        <v>0.7556743245302775</v>
      </c>
      <c r="C5" s="70">
        <v>0.79917688179691526</v>
      </c>
      <c r="D5" s="70">
        <v>0.78214444444444442</v>
      </c>
      <c r="E5" s="71">
        <v>0.84729999999999994</v>
      </c>
      <c r="F5" s="65">
        <v>0</v>
      </c>
      <c r="G5" s="69">
        <v>0</v>
      </c>
      <c r="H5" s="68">
        <v>40405</v>
      </c>
      <c r="I5" s="68">
        <v>-0.419689119170985</v>
      </c>
    </row>
    <row r="6" spans="1:9" x14ac:dyDescent="0.25">
      <c r="A6" s="63" t="s">
        <v>334</v>
      </c>
      <c r="B6" s="70">
        <v>1</v>
      </c>
      <c r="C6" s="70">
        <v>1</v>
      </c>
      <c r="D6" s="70">
        <v>1</v>
      </c>
      <c r="E6" s="71">
        <v>1</v>
      </c>
      <c r="F6" s="65">
        <v>0</v>
      </c>
      <c r="G6" s="69">
        <v>0</v>
      </c>
      <c r="H6" s="68">
        <v>1993</v>
      </c>
      <c r="I6" s="68">
        <v>-0.419689119170985</v>
      </c>
    </row>
    <row r="7" spans="1:9" x14ac:dyDescent="0.25">
      <c r="A7" s="63" t="s">
        <v>328</v>
      </c>
      <c r="B7" s="70">
        <v>0.64244996967859302</v>
      </c>
      <c r="C7" s="70">
        <v>0.99894670318095602</v>
      </c>
      <c r="D7" s="70">
        <v>0.99980000000000002</v>
      </c>
      <c r="E7" s="71">
        <v>0.99970000000000003</v>
      </c>
      <c r="F7" s="65">
        <v>0.35649673350236299</v>
      </c>
      <c r="G7" s="52">
        <v>0.35725003032140701</v>
      </c>
      <c r="H7" s="68">
        <v>14389</v>
      </c>
      <c r="I7" s="68">
        <v>-0.34601745771958498</v>
      </c>
    </row>
    <row r="8" spans="1:9" x14ac:dyDescent="0.25">
      <c r="A8" s="63" t="s">
        <v>338</v>
      </c>
      <c r="B8" s="70">
        <v>0.98106259863229905</v>
      </c>
      <c r="C8" s="70">
        <v>0.97940503432494297</v>
      </c>
      <c r="D8" s="70">
        <v>0.98380000000000001</v>
      </c>
      <c r="E8" s="71">
        <v>0.98340000000000005</v>
      </c>
      <c r="F8" s="65">
        <v>-1.6575643073560853E-3</v>
      </c>
      <c r="G8" s="52">
        <v>2.3374013677009975E-3</v>
      </c>
      <c r="H8" s="68">
        <v>3114</v>
      </c>
      <c r="I8" s="68">
        <v>-0.34435433562071099</v>
      </c>
    </row>
    <row r="9" spans="1:9" x14ac:dyDescent="0.25">
      <c r="A9" s="63" t="s">
        <v>166</v>
      </c>
      <c r="B9" s="70">
        <v>0.97298556124825308</v>
      </c>
      <c r="C9" s="70">
        <v>0.97475872308834399</v>
      </c>
      <c r="D9" s="70">
        <v>0.97529999999999994</v>
      </c>
      <c r="E9" s="71">
        <v>0.98070000000000002</v>
      </c>
      <c r="F9" s="65">
        <v>1.7731618400909088E-3</v>
      </c>
      <c r="G9" s="52">
        <v>7.7144387517469326E-3</v>
      </c>
      <c r="H9" s="68">
        <v>3543</v>
      </c>
      <c r="I9" s="68">
        <v>-0.352878464818763</v>
      </c>
    </row>
    <row r="10" spans="1:9" x14ac:dyDescent="0.25">
      <c r="A10" s="63" t="s">
        <v>340</v>
      </c>
      <c r="B10" s="70">
        <v>0.94060283687943302</v>
      </c>
      <c r="C10" s="70">
        <v>0.96151846073842995</v>
      </c>
      <c r="D10" s="70">
        <v>0.97489999999999999</v>
      </c>
      <c r="E10" s="71">
        <v>0.97889999999999999</v>
      </c>
      <c r="F10" s="65">
        <v>2.0915623858996923E-2</v>
      </c>
      <c r="G10" s="52">
        <v>3.8297163120566968E-2</v>
      </c>
      <c r="H10" s="68">
        <v>5967</v>
      </c>
      <c r="I10" s="68">
        <v>-0.39790575916230397</v>
      </c>
    </row>
    <row r="11" spans="1:9" x14ac:dyDescent="0.25">
      <c r="A11" s="63" t="s">
        <v>326</v>
      </c>
      <c r="B11" s="70">
        <v>0.97141836370132206</v>
      </c>
      <c r="C11" s="70">
        <v>0.95810891681627797</v>
      </c>
      <c r="D11" s="70">
        <v>0.97009999999999996</v>
      </c>
      <c r="E11" s="71">
        <v>0.96630000000000005</v>
      </c>
      <c r="F11" s="65">
        <v>-1.3309446885044096E-2</v>
      </c>
      <c r="G11" s="52">
        <v>-5.1183637013220151E-3</v>
      </c>
      <c r="H11" s="68">
        <v>4324</v>
      </c>
      <c r="I11" s="68">
        <v>-0.28294573643410798</v>
      </c>
    </row>
    <row r="12" spans="1:9" x14ac:dyDescent="0.25">
      <c r="A12" s="63" t="s">
        <v>332</v>
      </c>
      <c r="B12" s="70">
        <v>0.75809523809523804</v>
      </c>
      <c r="C12" s="70">
        <v>0.698218262806236</v>
      </c>
      <c r="D12" s="70">
        <v>0.7298</v>
      </c>
      <c r="E12" s="71">
        <v>0.75449999999999995</v>
      </c>
      <c r="F12" s="65">
        <v>-5.9876975289002043E-2</v>
      </c>
      <c r="G12" s="52">
        <v>-3.5952380952380958E-3</v>
      </c>
      <c r="H12" s="68">
        <v>1723</v>
      </c>
      <c r="I12" s="68">
        <v>-0.37201365187713298</v>
      </c>
    </row>
    <row r="13" spans="1:9" x14ac:dyDescent="0.25">
      <c r="A13" s="63" t="s">
        <v>336</v>
      </c>
      <c r="B13" s="70">
        <v>0.39298004129387504</v>
      </c>
      <c r="C13" s="70">
        <v>0.543396226415094</v>
      </c>
      <c r="D13" s="70">
        <v>0.38200000000000001</v>
      </c>
      <c r="E13" s="71">
        <v>0.92879999999999996</v>
      </c>
      <c r="F13" s="65">
        <v>0.15041618512121896</v>
      </c>
      <c r="G13" s="52">
        <v>0.53581995870612498</v>
      </c>
      <c r="H13" s="68">
        <v>2919</v>
      </c>
      <c r="I13" s="68">
        <v>-0.394736842105263</v>
      </c>
    </row>
    <row r="14" spans="1:9" x14ac:dyDescent="0.25">
      <c r="A14" s="63" t="s">
        <v>330</v>
      </c>
      <c r="B14" s="70">
        <v>0.141474311243485</v>
      </c>
      <c r="C14" s="70">
        <v>7.8239608801956004E-2</v>
      </c>
      <c r="D14" s="70">
        <v>2.3599999999999999E-2</v>
      </c>
      <c r="E14" s="71">
        <v>3.3399999999999999E-2</v>
      </c>
      <c r="F14" s="65">
        <v>-6.3234702441528998E-2</v>
      </c>
      <c r="G14" s="52">
        <v>-0.108074311243485</v>
      </c>
      <c r="H14" s="73">
        <v>2433</v>
      </c>
      <c r="I14" s="68">
        <v>24.96875</v>
      </c>
    </row>
    <row r="15" spans="1:9" x14ac:dyDescent="0.25">
      <c r="A15" s="62" t="s">
        <v>377</v>
      </c>
      <c r="B15" s="70">
        <v>0.67991380045624161</v>
      </c>
      <c r="C15" s="70">
        <v>0.84192035615210314</v>
      </c>
      <c r="D15" s="70">
        <v>0.84670000000000001</v>
      </c>
      <c r="E15" s="71">
        <v>0.84748571428571418</v>
      </c>
      <c r="F15" s="65">
        <v>0</v>
      </c>
      <c r="G15" s="52">
        <v>0</v>
      </c>
      <c r="H15" s="68">
        <v>43381</v>
      </c>
      <c r="I15" s="68">
        <v>-0.49561107359891998</v>
      </c>
    </row>
    <row r="16" spans="1:9" x14ac:dyDescent="0.25">
      <c r="A16" s="63" t="s">
        <v>381</v>
      </c>
      <c r="B16" s="70">
        <v>1</v>
      </c>
      <c r="C16" s="70">
        <v>1</v>
      </c>
      <c r="D16" s="70">
        <v>1</v>
      </c>
      <c r="E16" s="71">
        <v>1</v>
      </c>
      <c r="F16" s="65">
        <v>0</v>
      </c>
      <c r="G16" s="52">
        <v>0</v>
      </c>
      <c r="H16" s="68">
        <v>2003</v>
      </c>
      <c r="I16" s="68">
        <v>-0.36083499005964198</v>
      </c>
    </row>
    <row r="17" spans="1:9" x14ac:dyDescent="0.25">
      <c r="A17" s="63" t="s">
        <v>390</v>
      </c>
      <c r="B17" s="70">
        <v>0.98351648351648313</v>
      </c>
      <c r="C17" s="70">
        <v>0.98954983922829598</v>
      </c>
      <c r="D17" s="70">
        <v>0.98180000000000001</v>
      </c>
      <c r="E17" s="71">
        <v>0.98409999999999997</v>
      </c>
      <c r="F17" s="65">
        <v>6.0333557118128489E-3</v>
      </c>
      <c r="G17" s="52">
        <v>5.8351648351684382E-4</v>
      </c>
      <c r="H17" s="68">
        <v>2261</v>
      </c>
      <c r="I17" s="68">
        <v>-0.49561107359891998</v>
      </c>
    </row>
    <row r="18" spans="1:9" x14ac:dyDescent="0.25">
      <c r="A18" s="63" t="s">
        <v>392</v>
      </c>
      <c r="B18" s="70">
        <v>0.95103092783505105</v>
      </c>
      <c r="C18" s="70">
        <v>0.98769771528998196</v>
      </c>
      <c r="D18" s="70">
        <v>0.98899999999999999</v>
      </c>
      <c r="E18" s="71">
        <v>0.99009999999999998</v>
      </c>
      <c r="F18" s="65">
        <v>3.6666787454930905E-2</v>
      </c>
      <c r="G18" s="52">
        <v>3.9069072164948926E-2</v>
      </c>
      <c r="H18" s="68">
        <v>1348</v>
      </c>
      <c r="I18" s="68">
        <v>-0.30348258706467701</v>
      </c>
    </row>
    <row r="19" spans="1:9" x14ac:dyDescent="0.25">
      <c r="A19" s="63" t="s">
        <v>385</v>
      </c>
      <c r="B19" s="70">
        <v>0.66693548387096802</v>
      </c>
      <c r="C19" s="70">
        <v>0.97699233077692604</v>
      </c>
      <c r="D19" s="70">
        <v>0.99070000000000003</v>
      </c>
      <c r="E19" s="71">
        <v>0.9889</v>
      </c>
      <c r="F19" s="65">
        <v>0.31005684690595803</v>
      </c>
      <c r="G19" s="52">
        <v>0.32196451612903199</v>
      </c>
      <c r="H19" s="68">
        <v>12061</v>
      </c>
      <c r="I19" s="68">
        <v>-0.31927710843373502</v>
      </c>
    </row>
    <row r="20" spans="1:9" x14ac:dyDescent="0.25">
      <c r="A20" s="63" t="s">
        <v>383</v>
      </c>
      <c r="B20" s="70">
        <v>0.18252326783867601</v>
      </c>
      <c r="C20" s="70">
        <v>0.97564575645756502</v>
      </c>
      <c r="D20" s="70">
        <v>0.99109999999999998</v>
      </c>
      <c r="E20" s="71">
        <v>0.99160000000000004</v>
      </c>
      <c r="F20" s="65">
        <v>0.79312248861888901</v>
      </c>
      <c r="G20" s="52">
        <v>0.80907673216132403</v>
      </c>
      <c r="H20" s="68">
        <v>11729</v>
      </c>
      <c r="I20" s="68">
        <v>-0.30292033869016799</v>
      </c>
    </row>
    <row r="21" spans="1:9" x14ac:dyDescent="0.25">
      <c r="A21" s="63" t="s">
        <v>395</v>
      </c>
      <c r="B21" s="70">
        <v>0.97539044013251308</v>
      </c>
      <c r="C21" s="70">
        <v>0.96355685131195301</v>
      </c>
      <c r="D21" s="70">
        <v>0.97430000000000005</v>
      </c>
      <c r="E21" s="71">
        <v>0.97770000000000001</v>
      </c>
      <c r="F21" s="65">
        <v>-1.183358882056007E-2</v>
      </c>
      <c r="G21" s="52">
        <v>2.3095598674869322E-3</v>
      </c>
      <c r="H21" s="68">
        <v>4124</v>
      </c>
      <c r="I21" s="68">
        <v>-0.32758620689655199</v>
      </c>
    </row>
    <row r="22" spans="1:9" x14ac:dyDescent="0.25">
      <c r="A22" s="63" t="s">
        <v>388</v>
      </c>
      <c r="B22" s="70">
        <v>0</v>
      </c>
      <c r="C22" s="70">
        <v>0</v>
      </c>
      <c r="D22" s="70">
        <v>0</v>
      </c>
      <c r="E22" s="71">
        <v>0</v>
      </c>
      <c r="F22" s="65">
        <v>0</v>
      </c>
      <c r="G22" s="52">
        <v>0</v>
      </c>
      <c r="H22" s="72">
        <v>9855</v>
      </c>
      <c r="I22" s="68">
        <v>3289</v>
      </c>
    </row>
    <row r="23" spans="1:9" x14ac:dyDescent="0.25">
      <c r="A23" s="62" t="s">
        <v>58</v>
      </c>
      <c r="B23" s="70">
        <v>0.75449060531163825</v>
      </c>
      <c r="C23" s="70">
        <v>0.82727322864028507</v>
      </c>
      <c r="D23" s="70">
        <v>0.83582307692307678</v>
      </c>
      <c r="E23" s="71">
        <v>0.8325307692307693</v>
      </c>
      <c r="F23" s="65">
        <v>0</v>
      </c>
      <c r="G23" s="52">
        <v>0</v>
      </c>
      <c r="H23" s="68">
        <v>40597</v>
      </c>
      <c r="I23" s="68">
        <v>-0.62987012987013002</v>
      </c>
    </row>
    <row r="24" spans="1:9" x14ac:dyDescent="0.25">
      <c r="A24" s="63" t="s">
        <v>462</v>
      </c>
      <c r="B24" s="70">
        <v>0.99910152740341407</v>
      </c>
      <c r="C24" s="70">
        <v>1</v>
      </c>
      <c r="D24" s="70">
        <v>1</v>
      </c>
      <c r="E24" s="71">
        <v>1</v>
      </c>
      <c r="F24" s="65">
        <v>8.9847259658593082E-4</v>
      </c>
      <c r="G24" s="52">
        <v>8.9847259658593082E-4</v>
      </c>
      <c r="H24" s="68">
        <v>1744</v>
      </c>
      <c r="I24" s="68">
        <v>-0.47068965517241401</v>
      </c>
    </row>
    <row r="25" spans="1:9" x14ac:dyDescent="0.25">
      <c r="A25" s="63" t="s">
        <v>64</v>
      </c>
      <c r="B25" s="70">
        <v>1</v>
      </c>
      <c r="C25" s="70">
        <v>0.99803149606299202</v>
      </c>
      <c r="D25" s="70">
        <v>0.998</v>
      </c>
      <c r="E25" s="71">
        <v>0.99929999999999997</v>
      </c>
      <c r="F25" s="65">
        <v>-1.9685039370079815E-3</v>
      </c>
      <c r="G25" s="52">
        <v>-7.0000000000003393E-4</v>
      </c>
      <c r="H25" s="68">
        <v>2283</v>
      </c>
      <c r="I25" s="68">
        <v>-0.43067846607669602</v>
      </c>
    </row>
    <row r="26" spans="1:9" x14ac:dyDescent="0.25">
      <c r="A26" s="63" t="s">
        <v>319</v>
      </c>
      <c r="B26" s="70">
        <v>6.4930162325405799E-2</v>
      </c>
      <c r="C26" s="70">
        <v>0.993879112471308</v>
      </c>
      <c r="D26" s="70">
        <v>0.99880000000000002</v>
      </c>
      <c r="E26" s="71">
        <v>0.99829999999999997</v>
      </c>
      <c r="F26" s="65">
        <v>0.92894895014590217</v>
      </c>
      <c r="G26" s="52">
        <v>0.93336983767459414</v>
      </c>
      <c r="H26" s="68">
        <v>3029</v>
      </c>
      <c r="I26" s="68">
        <v>-0.34544438233650099</v>
      </c>
    </row>
    <row r="27" spans="1:9" x14ac:dyDescent="0.25">
      <c r="A27" s="63" t="s">
        <v>463</v>
      </c>
      <c r="B27" s="70">
        <v>0.99450549450549508</v>
      </c>
      <c r="C27" s="70">
        <v>0.99287749287749305</v>
      </c>
      <c r="D27" s="70">
        <v>0.99460000000000004</v>
      </c>
      <c r="E27" s="71">
        <v>0.99680000000000002</v>
      </c>
      <c r="F27" s="65">
        <v>-1.6280016280020293E-3</v>
      </c>
      <c r="G27" s="52">
        <v>2.2945054945049392E-3</v>
      </c>
      <c r="H27" s="68">
        <v>1574</v>
      </c>
      <c r="I27" s="68">
        <v>-0.47685683530678102</v>
      </c>
    </row>
    <row r="28" spans="1:9" x14ac:dyDescent="0.25">
      <c r="A28" s="63" t="s">
        <v>466</v>
      </c>
      <c r="B28" s="70">
        <v>0.9779969650986341</v>
      </c>
      <c r="C28" s="70">
        <v>0.97638724911452202</v>
      </c>
      <c r="D28" s="70">
        <v>0.98229999999999995</v>
      </c>
      <c r="E28" s="71">
        <v>0.98650000000000004</v>
      </c>
      <c r="F28" s="65">
        <v>-1.6097159841120812E-3</v>
      </c>
      <c r="G28" s="52">
        <v>8.5030349013659468E-3</v>
      </c>
      <c r="H28" s="68">
        <v>1674</v>
      </c>
      <c r="I28" s="68">
        <v>-0.62987012987013002</v>
      </c>
    </row>
    <row r="29" spans="1:9" x14ac:dyDescent="0.25">
      <c r="A29" s="63" t="s">
        <v>62</v>
      </c>
      <c r="B29" s="70">
        <v>0.95789648860043308</v>
      </c>
      <c r="C29" s="70">
        <v>0.97513262599469497</v>
      </c>
      <c r="D29" s="70">
        <v>0.98780000000000001</v>
      </c>
      <c r="E29" s="71">
        <v>0.98699999999999999</v>
      </c>
      <c r="F29" s="65">
        <v>1.7236137394261886E-2</v>
      </c>
      <c r="G29" s="52">
        <v>2.9103511399566906E-2</v>
      </c>
      <c r="H29" s="68">
        <v>8967</v>
      </c>
      <c r="I29" s="68">
        <v>-0.42175502742230297</v>
      </c>
    </row>
    <row r="30" spans="1:9" x14ac:dyDescent="0.25">
      <c r="A30" s="63" t="s">
        <v>468</v>
      </c>
      <c r="B30" s="70">
        <v>0.97753679318357911</v>
      </c>
      <c r="C30" s="70">
        <v>0.97307001795332104</v>
      </c>
      <c r="D30" s="70">
        <v>0.97809999999999997</v>
      </c>
      <c r="E30" s="71">
        <v>0.97629999999999995</v>
      </c>
      <c r="F30" s="65">
        <v>-4.4667752302580688E-3</v>
      </c>
      <c r="G30" s="52">
        <v>-1.2367931835791657E-3</v>
      </c>
      <c r="H30" s="68">
        <v>2065</v>
      </c>
      <c r="I30" s="68">
        <v>-0.43701129452649901</v>
      </c>
    </row>
    <row r="31" spans="1:9" x14ac:dyDescent="0.25">
      <c r="A31" s="63" t="s">
        <v>465</v>
      </c>
      <c r="B31" s="70">
        <v>0.97919556171983413</v>
      </c>
      <c r="C31" s="70">
        <v>0.96745562130177498</v>
      </c>
      <c r="D31" s="70">
        <v>0.98980000000000001</v>
      </c>
      <c r="E31" s="71">
        <v>0.96889999999999998</v>
      </c>
      <c r="F31" s="65">
        <v>-1.1739940418059147E-2</v>
      </c>
      <c r="G31" s="52">
        <v>-1.0295561719834145E-2</v>
      </c>
      <c r="H31" s="68">
        <v>1183</v>
      </c>
      <c r="I31" s="68">
        <v>-0.307142857142857</v>
      </c>
    </row>
    <row r="32" spans="1:9" x14ac:dyDescent="0.25">
      <c r="A32" s="63" t="s">
        <v>469</v>
      </c>
      <c r="B32" s="70">
        <v>0.97485857950974208</v>
      </c>
      <c r="C32" s="70">
        <v>0.96646603611350002</v>
      </c>
      <c r="D32" s="70">
        <v>0.97619999999999996</v>
      </c>
      <c r="E32" s="71">
        <v>0.97660000000000002</v>
      </c>
      <c r="F32" s="65">
        <v>-8.3925433962420692E-3</v>
      </c>
      <c r="G32" s="52">
        <v>1.7414204902579389E-3</v>
      </c>
      <c r="H32" s="68">
        <v>2982</v>
      </c>
      <c r="I32" s="68">
        <v>-0.41232794733692402</v>
      </c>
    </row>
    <row r="33" spans="1:9" x14ac:dyDescent="0.25">
      <c r="A33" s="63" t="s">
        <v>461</v>
      </c>
      <c r="B33" s="70">
        <v>0.93506493506493504</v>
      </c>
      <c r="C33" s="70">
        <v>0.95957446808510605</v>
      </c>
      <c r="D33" s="70">
        <v>0.997</v>
      </c>
      <c r="E33" s="71">
        <v>0.96230000000000004</v>
      </c>
      <c r="F33" s="65">
        <v>2.4509533020171004E-2</v>
      </c>
      <c r="G33" s="52">
        <v>2.7235064935065001E-2</v>
      </c>
      <c r="H33" s="68">
        <v>1729</v>
      </c>
      <c r="I33" s="68">
        <v>-0.389130434782609</v>
      </c>
    </row>
    <row r="34" spans="1:9" x14ac:dyDescent="0.25">
      <c r="A34" s="63" t="s">
        <v>459</v>
      </c>
      <c r="B34" s="70">
        <v>0.94729136163982408</v>
      </c>
      <c r="C34" s="70">
        <v>0.95167785234899305</v>
      </c>
      <c r="D34" s="70">
        <v>0.96309999999999996</v>
      </c>
      <c r="E34" s="71">
        <v>0.97089999999999999</v>
      </c>
      <c r="F34" s="65">
        <v>4.3864907091689664E-3</v>
      </c>
      <c r="G34" s="52">
        <v>2.3608638360175904E-2</v>
      </c>
      <c r="H34" s="68">
        <v>1779</v>
      </c>
      <c r="I34" s="68">
        <v>-0.48790658882401999</v>
      </c>
    </row>
    <row r="35" spans="1:9" x14ac:dyDescent="0.25">
      <c r="A35" s="63" t="s">
        <v>456</v>
      </c>
      <c r="B35" s="70">
        <v>0</v>
      </c>
      <c r="C35" s="70">
        <v>0</v>
      </c>
      <c r="D35" s="70">
        <v>0</v>
      </c>
      <c r="E35" s="71">
        <v>0</v>
      </c>
      <c r="F35" s="65">
        <v>0</v>
      </c>
      <c r="G35" s="52">
        <v>0</v>
      </c>
      <c r="H35" s="73">
        <v>7694</v>
      </c>
      <c r="I35" s="68">
        <v>2501</v>
      </c>
    </row>
    <row r="36" spans="1:9" x14ac:dyDescent="0.25">
      <c r="A36" s="63" t="s">
        <v>472</v>
      </c>
      <c r="B36" s="70">
        <v>0</v>
      </c>
      <c r="C36" s="70">
        <v>0</v>
      </c>
      <c r="D36" s="70">
        <v>0</v>
      </c>
      <c r="E36" s="71">
        <v>0</v>
      </c>
      <c r="F36" s="65">
        <v>0</v>
      </c>
      <c r="G36" s="52">
        <v>0</v>
      </c>
      <c r="H36" s="73">
        <v>3894</v>
      </c>
      <c r="I36" s="68">
        <v>1292</v>
      </c>
    </row>
    <row r="37" spans="1:9" x14ac:dyDescent="0.25">
      <c r="A37" s="62" t="s">
        <v>583</v>
      </c>
      <c r="B37" s="70">
        <v>0.29660543704661335</v>
      </c>
      <c r="C37" s="70">
        <v>0.30970505313381053</v>
      </c>
      <c r="D37" s="70">
        <v>0.31946666666666668</v>
      </c>
      <c r="E37" s="71">
        <v>0.46960000000000002</v>
      </c>
      <c r="F37" s="65">
        <v>0</v>
      </c>
      <c r="G37" s="52">
        <v>0</v>
      </c>
      <c r="H37" s="68">
        <v>22811</v>
      </c>
      <c r="I37" s="68">
        <v>-0.394301470588235</v>
      </c>
    </row>
    <row r="38" spans="1:9" x14ac:dyDescent="0.25">
      <c r="A38" s="63" t="s">
        <v>592</v>
      </c>
      <c r="B38" s="70">
        <v>0.95701357466063308</v>
      </c>
      <c r="C38" s="70">
        <v>0.98275862068965503</v>
      </c>
      <c r="D38" s="70">
        <v>0.99380000000000002</v>
      </c>
      <c r="E38" s="71">
        <v>1</v>
      </c>
      <c r="F38" s="65">
        <v>2.5745046029021945E-2</v>
      </c>
      <c r="G38" s="52">
        <v>4.2986425339366918E-2</v>
      </c>
      <c r="H38" s="68">
        <v>1241</v>
      </c>
      <c r="I38" s="68">
        <v>9.2592592592592601E-2</v>
      </c>
    </row>
    <row r="39" spans="1:9" x14ac:dyDescent="0.25">
      <c r="A39" s="63" t="s">
        <v>588</v>
      </c>
      <c r="B39" s="70">
        <v>0.82261904761904703</v>
      </c>
      <c r="C39" s="70">
        <v>0.87547169811320802</v>
      </c>
      <c r="D39" s="70">
        <v>0.92300000000000004</v>
      </c>
      <c r="E39" s="71">
        <v>0.94440000000000002</v>
      </c>
      <c r="F39" s="65">
        <v>5.2852650494160991E-2</v>
      </c>
      <c r="G39" s="52">
        <v>0.12178095238095299</v>
      </c>
      <c r="H39" s="68">
        <v>1983</v>
      </c>
      <c r="I39" s="68">
        <v>-0.394301470588235</v>
      </c>
    </row>
    <row r="40" spans="1:9" x14ac:dyDescent="0.25">
      <c r="A40" s="63" t="s">
        <v>590</v>
      </c>
      <c r="B40" s="70">
        <v>0</v>
      </c>
      <c r="C40" s="70">
        <v>0</v>
      </c>
      <c r="D40" s="70">
        <v>0</v>
      </c>
      <c r="E40" s="71">
        <v>0</v>
      </c>
      <c r="F40" s="65">
        <v>0</v>
      </c>
      <c r="G40" s="52">
        <v>0</v>
      </c>
      <c r="H40" s="73">
        <v>3994</v>
      </c>
      <c r="I40" s="68">
        <v>1309</v>
      </c>
    </row>
    <row r="41" spans="1:9" x14ac:dyDescent="0.25">
      <c r="A41" s="63" t="s">
        <v>591</v>
      </c>
      <c r="B41" s="70">
        <v>0</v>
      </c>
      <c r="C41" s="70">
        <v>0</v>
      </c>
      <c r="D41" s="70">
        <v>0</v>
      </c>
      <c r="E41" s="71">
        <v>0</v>
      </c>
      <c r="F41" s="65">
        <v>0</v>
      </c>
      <c r="G41" s="52">
        <v>0</v>
      </c>
      <c r="H41" s="73">
        <v>622</v>
      </c>
      <c r="I41" s="68">
        <v>201</v>
      </c>
    </row>
    <row r="42" spans="1:9" x14ac:dyDescent="0.25">
      <c r="A42" s="63" t="s">
        <v>595</v>
      </c>
      <c r="B42" s="70">
        <v>0</v>
      </c>
      <c r="C42" s="70">
        <v>0</v>
      </c>
      <c r="D42" s="70">
        <v>0</v>
      </c>
      <c r="E42" s="71">
        <v>0.87319999999999998</v>
      </c>
      <c r="F42" s="65">
        <v>0</v>
      </c>
      <c r="G42" s="52">
        <v>0.87319999999999998</v>
      </c>
      <c r="H42" s="68">
        <v>12271</v>
      </c>
      <c r="I42" s="68">
        <v>-0.27584330794341699</v>
      </c>
    </row>
    <row r="43" spans="1:9" x14ac:dyDescent="0.25">
      <c r="A43" s="63" t="s">
        <v>586</v>
      </c>
      <c r="B43" s="70">
        <v>0</v>
      </c>
      <c r="C43" s="70">
        <v>0</v>
      </c>
      <c r="D43" s="70">
        <v>0</v>
      </c>
      <c r="E43" s="71">
        <v>0</v>
      </c>
      <c r="F43" s="65">
        <v>0</v>
      </c>
      <c r="G43" s="52">
        <v>0</v>
      </c>
      <c r="H43" s="73">
        <v>2700</v>
      </c>
      <c r="I43" s="68">
        <v>903</v>
      </c>
    </row>
    <row r="44" spans="1:9" x14ac:dyDescent="0.25">
      <c r="A44" s="62" t="s">
        <v>293</v>
      </c>
      <c r="B44" s="70">
        <v>0.51144047656292013</v>
      </c>
      <c r="C44" s="70">
        <v>0.53854330585088461</v>
      </c>
      <c r="D44" s="70">
        <v>0.6142875000000001</v>
      </c>
      <c r="E44" s="71">
        <v>0.66782499999999989</v>
      </c>
      <c r="F44" s="65">
        <v>0</v>
      </c>
      <c r="G44" s="52">
        <v>0</v>
      </c>
      <c r="H44" s="68">
        <v>49736</v>
      </c>
      <c r="I44" s="68">
        <v>-0.34927536231884099</v>
      </c>
    </row>
    <row r="45" spans="1:9" x14ac:dyDescent="0.25">
      <c r="A45" s="63" t="s">
        <v>760</v>
      </c>
      <c r="B45" s="70">
        <v>0.74411035337879705</v>
      </c>
      <c r="C45" s="70">
        <v>0.96656636576395805</v>
      </c>
      <c r="D45" s="70">
        <v>0.96609999999999996</v>
      </c>
      <c r="E45" s="71">
        <v>0.98329999999999995</v>
      </c>
      <c r="F45" s="65">
        <v>0.22245601238516099</v>
      </c>
      <c r="G45" s="52">
        <v>0.2391896466212029</v>
      </c>
      <c r="H45" s="68">
        <v>12593</v>
      </c>
      <c r="I45" s="68">
        <v>1.9726154560222801E-2</v>
      </c>
    </row>
    <row r="46" spans="1:9" x14ac:dyDescent="0.25">
      <c r="A46" s="63" t="s">
        <v>297</v>
      </c>
      <c r="B46" s="70">
        <v>0.86063035161231505</v>
      </c>
      <c r="C46" s="70">
        <v>0.80657030223390302</v>
      </c>
      <c r="D46" s="70">
        <v>0.88629999999999998</v>
      </c>
      <c r="E46" s="71">
        <v>0.87170000000000003</v>
      </c>
      <c r="F46" s="65">
        <v>-5.4060049378412023E-2</v>
      </c>
      <c r="G46" s="52">
        <v>1.1069648387684983E-2</v>
      </c>
      <c r="H46" s="68">
        <v>9175</v>
      </c>
      <c r="I46" s="68">
        <v>-0.34927536231884099</v>
      </c>
    </row>
    <row r="47" spans="1:9" x14ac:dyDescent="0.25">
      <c r="A47" s="63" t="s">
        <v>751</v>
      </c>
      <c r="B47" s="70">
        <v>0.59900166389351106</v>
      </c>
      <c r="C47" s="70">
        <v>0.527272727272727</v>
      </c>
      <c r="D47" s="70">
        <v>0.73750000000000004</v>
      </c>
      <c r="E47" s="71">
        <v>0.70840000000000003</v>
      </c>
      <c r="F47" s="65">
        <v>-7.1728936620784056E-2</v>
      </c>
      <c r="G47" s="52">
        <v>0.10939833610648897</v>
      </c>
      <c r="H47" s="68">
        <v>2023</v>
      </c>
      <c r="I47" s="68">
        <v>0.25242718446602003</v>
      </c>
    </row>
    <row r="48" spans="1:9" x14ac:dyDescent="0.25">
      <c r="A48" s="63" t="s">
        <v>755</v>
      </c>
      <c r="B48" s="70">
        <v>0.46638336621642101</v>
      </c>
      <c r="C48" s="70">
        <v>0.52532072923700202</v>
      </c>
      <c r="D48" s="70">
        <v>0.79400000000000004</v>
      </c>
      <c r="E48" s="71">
        <v>0.98650000000000004</v>
      </c>
      <c r="F48" s="65">
        <v>5.8937363020581002E-2</v>
      </c>
      <c r="G48" s="52">
        <v>0.52011663378357897</v>
      </c>
      <c r="H48" s="68">
        <v>13033</v>
      </c>
      <c r="I48" s="68">
        <v>-0.24995672494374199</v>
      </c>
    </row>
    <row r="49" spans="1:9" x14ac:dyDescent="0.25">
      <c r="A49" s="63" t="s">
        <v>753</v>
      </c>
      <c r="B49" s="70">
        <v>0.49219968798752001</v>
      </c>
      <c r="C49" s="70">
        <v>0.51908396946564905</v>
      </c>
      <c r="D49" s="70">
        <v>0.37230000000000002</v>
      </c>
      <c r="E49" s="71">
        <v>0.55620000000000003</v>
      </c>
      <c r="F49" s="65">
        <v>2.6884281478129046E-2</v>
      </c>
      <c r="G49" s="52">
        <v>6.4000312012480021E-2</v>
      </c>
      <c r="H49" s="68">
        <v>1927</v>
      </c>
      <c r="I49" s="68">
        <v>-5.2117263843648197E-2</v>
      </c>
    </row>
    <row r="50" spans="1:9" x14ac:dyDescent="0.25">
      <c r="A50" s="63" t="s">
        <v>750</v>
      </c>
      <c r="B50" s="70">
        <v>0.54237288135593209</v>
      </c>
      <c r="C50" s="70">
        <v>0.51672384219554002</v>
      </c>
      <c r="D50" s="70">
        <v>0.61990000000000001</v>
      </c>
      <c r="E50" s="71">
        <v>0.64790000000000003</v>
      </c>
      <c r="F50" s="65">
        <v>-2.5649039160392073E-2</v>
      </c>
      <c r="G50" s="52">
        <v>0.10552711864406794</v>
      </c>
      <c r="H50" s="68">
        <v>7096</v>
      </c>
      <c r="I50" s="68">
        <v>-0.32651218778212499</v>
      </c>
    </row>
    <row r="51" spans="1:9" x14ac:dyDescent="0.25">
      <c r="A51" s="63" t="s">
        <v>757</v>
      </c>
      <c r="B51" s="70">
        <v>0.38682550805886501</v>
      </c>
      <c r="C51" s="70">
        <v>0.44680851063829802</v>
      </c>
      <c r="D51" s="70">
        <v>0.53820000000000001</v>
      </c>
      <c r="E51" s="71">
        <v>0.58860000000000001</v>
      </c>
      <c r="F51" s="65">
        <v>5.9983002579433009E-2</v>
      </c>
      <c r="G51" s="52">
        <v>0.201774491941135</v>
      </c>
      <c r="H51" s="68">
        <v>2437</v>
      </c>
      <c r="I51" s="68">
        <v>-9.37808489634748E-2</v>
      </c>
    </row>
    <row r="52" spans="1:9" x14ac:dyDescent="0.25">
      <c r="A52" s="63" t="s">
        <v>748</v>
      </c>
      <c r="B52" s="70">
        <v>0</v>
      </c>
      <c r="C52" s="70">
        <v>0</v>
      </c>
      <c r="D52" s="70">
        <v>0</v>
      </c>
      <c r="E52" s="71">
        <v>0</v>
      </c>
      <c r="F52" s="65">
        <v>0</v>
      </c>
      <c r="G52" s="52">
        <v>0</v>
      </c>
      <c r="H52" s="73">
        <v>1452</v>
      </c>
      <c r="I52" s="68">
        <v>497</v>
      </c>
    </row>
    <row r="53" spans="1:9" x14ac:dyDescent="0.25">
      <c r="A53" s="62" t="s">
        <v>1050</v>
      </c>
      <c r="B53" s="70">
        <v>0.50848128547316851</v>
      </c>
      <c r="C53" s="70">
        <v>0.60305551147524161</v>
      </c>
      <c r="D53" s="70">
        <v>0.61163999999999996</v>
      </c>
      <c r="E53" s="71">
        <v>0.61707999999999996</v>
      </c>
      <c r="F53" s="65">
        <v>0</v>
      </c>
      <c r="G53" s="52">
        <v>0</v>
      </c>
      <c r="H53" s="68">
        <v>22459</v>
      </c>
      <c r="I53" s="68">
        <v>-0.63489208633093497</v>
      </c>
    </row>
    <row r="54" spans="1:9" x14ac:dyDescent="0.25">
      <c r="A54" s="63" t="s">
        <v>1063</v>
      </c>
      <c r="B54" s="70">
        <v>0.99193726529710613</v>
      </c>
      <c r="C54" s="70">
        <v>0.98926541780677801</v>
      </c>
      <c r="D54" s="70">
        <v>0.99270000000000003</v>
      </c>
      <c r="E54" s="71">
        <v>0.99390000000000001</v>
      </c>
      <c r="F54" s="65">
        <v>-2.6718474903281164E-3</v>
      </c>
      <c r="G54" s="52">
        <v>1.9627347028938757E-3</v>
      </c>
      <c r="H54" s="68">
        <v>13228</v>
      </c>
      <c r="I54" s="68">
        <v>-0.48799313893653501</v>
      </c>
    </row>
    <row r="55" spans="1:9" x14ac:dyDescent="0.25">
      <c r="A55" s="63" t="s">
        <v>1060</v>
      </c>
      <c r="B55" s="70">
        <v>0.53254972875226003</v>
      </c>
      <c r="C55" s="70">
        <v>0.97930142302716705</v>
      </c>
      <c r="D55" s="70">
        <v>0.98329999999999995</v>
      </c>
      <c r="E55" s="71">
        <v>0.98540000000000005</v>
      </c>
      <c r="F55" s="65">
        <v>0.44675169427490702</v>
      </c>
      <c r="G55" s="52">
        <v>0.45285027124774002</v>
      </c>
      <c r="H55" s="68">
        <v>2024</v>
      </c>
      <c r="I55" s="68">
        <v>-0.57620578778135001</v>
      </c>
    </row>
    <row r="56" spans="1:9" x14ac:dyDescent="0.25">
      <c r="A56" s="63" t="s">
        <v>1056</v>
      </c>
      <c r="B56" s="70">
        <v>0.87992495309568508</v>
      </c>
      <c r="C56" s="70">
        <v>0.90964777947932596</v>
      </c>
      <c r="D56" s="70">
        <v>0.93330000000000002</v>
      </c>
      <c r="E56" s="71">
        <v>0.96109999999999995</v>
      </c>
      <c r="F56" s="65">
        <v>2.9722826383640877E-2</v>
      </c>
      <c r="G56" s="52">
        <v>8.1175046904314874E-2</v>
      </c>
      <c r="H56" s="68">
        <v>1196</v>
      </c>
      <c r="I56" s="68">
        <v>-0.63489208633093497</v>
      </c>
    </row>
    <row r="57" spans="1:9" x14ac:dyDescent="0.25">
      <c r="A57" s="63" t="s">
        <v>1058</v>
      </c>
      <c r="B57" s="70">
        <v>0.137994480220791</v>
      </c>
      <c r="C57" s="70">
        <v>0.13706293706293701</v>
      </c>
      <c r="D57" s="70">
        <v>0.1489</v>
      </c>
      <c r="E57" s="71">
        <v>0.14499999999999999</v>
      </c>
      <c r="F57" s="65">
        <v>-9.3154315785398678E-4</v>
      </c>
      <c r="G57" s="52">
        <v>7.0055197792089907E-3</v>
      </c>
      <c r="H57" s="73">
        <v>2398</v>
      </c>
      <c r="I57" s="68">
        <v>3.9523809523809499</v>
      </c>
    </row>
    <row r="58" spans="1:9" x14ac:dyDescent="0.25">
      <c r="A58" s="63" t="s">
        <v>1054</v>
      </c>
      <c r="B58" s="70">
        <v>0</v>
      </c>
      <c r="C58" s="70">
        <v>0</v>
      </c>
      <c r="D58" s="70">
        <v>0</v>
      </c>
      <c r="E58" s="71">
        <v>0</v>
      </c>
      <c r="F58" s="65">
        <v>0</v>
      </c>
      <c r="G58" s="52">
        <v>0</v>
      </c>
      <c r="H58" s="73">
        <v>3613</v>
      </c>
      <c r="I58" s="68">
        <v>1180</v>
      </c>
    </row>
    <row r="59" spans="1:9" x14ac:dyDescent="0.25">
      <c r="A59" s="62" t="s">
        <v>1645</v>
      </c>
      <c r="B59" s="70">
        <v>0.6901004566889124</v>
      </c>
      <c r="C59" s="70">
        <v>0.91163054150998157</v>
      </c>
      <c r="D59" s="70">
        <v>0.9626555555555556</v>
      </c>
      <c r="E59" s="71">
        <v>0.9655666666666668</v>
      </c>
      <c r="F59" s="65">
        <v>4.0416682716712833E-14</v>
      </c>
      <c r="G59" s="52">
        <v>2.2756184941472488E-13</v>
      </c>
      <c r="H59" s="68">
        <v>63199</v>
      </c>
      <c r="I59" s="68">
        <v>-0.47802197802197799</v>
      </c>
    </row>
    <row r="60" spans="1:9" x14ac:dyDescent="0.25">
      <c r="A60" s="63" t="s">
        <v>1659</v>
      </c>
      <c r="B60" s="70">
        <v>0.99859353023910002</v>
      </c>
      <c r="C60" s="70">
        <v>0.998</v>
      </c>
      <c r="D60" s="70">
        <v>0.99690000000000001</v>
      </c>
      <c r="E60" s="71">
        <v>1</v>
      </c>
      <c r="F60" s="65">
        <v>-5.9353023910002634E-4</v>
      </c>
      <c r="G60" s="52">
        <v>1.4064697608999754E-3</v>
      </c>
      <c r="H60" s="68">
        <v>1681</v>
      </c>
      <c r="I60" s="68">
        <v>-0.422222222222222</v>
      </c>
    </row>
    <row r="61" spans="1:9" x14ac:dyDescent="0.25">
      <c r="A61" s="63" t="s">
        <v>1661</v>
      </c>
      <c r="B61" s="70">
        <v>0.43382594417077203</v>
      </c>
      <c r="C61" s="70">
        <v>0.98840299589272795</v>
      </c>
      <c r="D61" s="70">
        <v>0.99399999999999999</v>
      </c>
      <c r="E61" s="71">
        <v>0.99380000000000002</v>
      </c>
      <c r="F61" s="65">
        <v>0.55457705172195593</v>
      </c>
      <c r="G61" s="52">
        <v>0.55997405582922799</v>
      </c>
      <c r="H61" s="68">
        <v>12411</v>
      </c>
      <c r="I61" s="68">
        <v>-0.30690669897870898</v>
      </c>
    </row>
    <row r="62" spans="1:9" x14ac:dyDescent="0.25">
      <c r="A62" s="63" t="s">
        <v>1649</v>
      </c>
      <c r="B62" s="70">
        <v>0.98161563696008702</v>
      </c>
      <c r="C62" s="70">
        <v>0.97956455309396495</v>
      </c>
      <c r="D62" s="70">
        <v>0.99150000000000005</v>
      </c>
      <c r="E62" s="71">
        <v>0.99180000000000001</v>
      </c>
      <c r="F62" s="65">
        <v>-2.0510838661220721E-3</v>
      </c>
      <c r="G62" s="52">
        <v>1.0184363039912991E-2</v>
      </c>
      <c r="H62" s="68">
        <v>21030</v>
      </c>
      <c r="I62" s="68">
        <v>-0.407120992427904</v>
      </c>
    </row>
    <row r="63" spans="1:9" x14ac:dyDescent="0.25">
      <c r="A63" s="63" t="s">
        <v>1665</v>
      </c>
      <c r="B63" s="70">
        <v>0.97790202342917998</v>
      </c>
      <c r="C63" s="70">
        <v>0.97277310924369798</v>
      </c>
      <c r="D63" s="70">
        <v>0.98</v>
      </c>
      <c r="E63" s="71">
        <v>0.97629999999999995</v>
      </c>
      <c r="F63" s="65">
        <v>-5.1289141854820031E-3</v>
      </c>
      <c r="G63" s="52">
        <v>-1.6020234291800328E-3</v>
      </c>
      <c r="H63" s="68">
        <v>8678</v>
      </c>
      <c r="I63" s="68">
        <v>-0.199572535399412</v>
      </c>
    </row>
    <row r="64" spans="1:9" x14ac:dyDescent="0.25">
      <c r="A64" s="63" t="s">
        <v>1654</v>
      </c>
      <c r="B64" s="70">
        <v>0.9635791366906471</v>
      </c>
      <c r="C64" s="70">
        <v>0.96882494004796205</v>
      </c>
      <c r="D64" s="70">
        <v>0.97960000000000003</v>
      </c>
      <c r="E64" s="71">
        <v>0.98109999999999997</v>
      </c>
      <c r="F64" s="65">
        <v>5.2458033573149487E-3</v>
      </c>
      <c r="G64" s="52">
        <v>1.7520863309352874E-2</v>
      </c>
      <c r="H64" s="68">
        <v>3213</v>
      </c>
      <c r="I64" s="68">
        <v>-0.45041753653444699</v>
      </c>
    </row>
    <row r="65" spans="1:9" x14ac:dyDescent="0.25">
      <c r="A65" s="63" t="s">
        <v>1657</v>
      </c>
      <c r="B65" s="70">
        <v>0.79241071428571408</v>
      </c>
      <c r="C65" s="70">
        <v>0.93519553072625705</v>
      </c>
      <c r="D65" s="70">
        <v>0.9476</v>
      </c>
      <c r="E65" s="71">
        <v>0.95320000000000005</v>
      </c>
      <c r="F65" s="65">
        <v>0.14278481644054297</v>
      </c>
      <c r="G65" s="52">
        <v>0.16078928571428597</v>
      </c>
      <c r="H65" s="68">
        <v>2441</v>
      </c>
      <c r="I65" s="68">
        <v>-0.32445923460898501</v>
      </c>
    </row>
    <row r="66" spans="1:9" x14ac:dyDescent="0.25">
      <c r="A66" s="63" t="s">
        <v>1651</v>
      </c>
      <c r="B66" s="70">
        <v>0</v>
      </c>
      <c r="C66" s="70">
        <v>0.92063492063492103</v>
      </c>
      <c r="D66" s="70">
        <v>0.92679999999999996</v>
      </c>
      <c r="E66" s="71">
        <v>0.95289999999999997</v>
      </c>
      <c r="F66" s="65">
        <v>0.92063492063492103</v>
      </c>
      <c r="G66" s="52">
        <v>0.95289999999999997</v>
      </c>
      <c r="H66" s="68">
        <v>482</v>
      </c>
      <c r="I66" s="68">
        <v>-0.47802197802197799</v>
      </c>
    </row>
    <row r="67" spans="1:9" x14ac:dyDescent="0.25">
      <c r="A67" s="63" t="s">
        <v>1663</v>
      </c>
      <c r="B67" s="70">
        <v>0.90528858377828603</v>
      </c>
      <c r="C67" s="70">
        <v>0.86486486486486502</v>
      </c>
      <c r="D67" s="70">
        <v>0.89610000000000001</v>
      </c>
      <c r="E67" s="71">
        <v>0.89690000000000003</v>
      </c>
      <c r="F67" s="65">
        <v>-4.0423718913421003E-2</v>
      </c>
      <c r="G67" s="52">
        <v>-8.3885837782859962E-3</v>
      </c>
      <c r="H67" s="68">
        <v>11452</v>
      </c>
      <c r="I67" s="68">
        <v>-0.439599483204134</v>
      </c>
    </row>
    <row r="68" spans="1:9" x14ac:dyDescent="0.25">
      <c r="A68" s="63" t="s">
        <v>1655</v>
      </c>
      <c r="B68" s="70">
        <v>0.15768854064642501</v>
      </c>
      <c r="C68" s="70">
        <v>0.57641395908543902</v>
      </c>
      <c r="D68" s="70">
        <v>0.95140000000000002</v>
      </c>
      <c r="E68" s="71">
        <v>0.94410000000000005</v>
      </c>
      <c r="F68" s="65">
        <v>0.41872541843901401</v>
      </c>
      <c r="G68" s="52">
        <v>0.78641145935357504</v>
      </c>
      <c r="H68" s="68">
        <v>1811</v>
      </c>
      <c r="I68" s="68">
        <v>-0.38744394618834099</v>
      </c>
    </row>
    <row r="69" spans="1:9" x14ac:dyDescent="0.25">
      <c r="A69" s="62" t="s">
        <v>956</v>
      </c>
      <c r="B69" s="70">
        <v>0.55062375214991544</v>
      </c>
      <c r="C69" s="70">
        <v>0.65276522902388256</v>
      </c>
      <c r="D69" s="70">
        <v>0.69660000000000011</v>
      </c>
      <c r="E69" s="71">
        <v>0.70482499999999992</v>
      </c>
      <c r="F69" s="65">
        <v>0</v>
      </c>
      <c r="G69" s="52">
        <v>0</v>
      </c>
      <c r="H69" s="68">
        <v>95237</v>
      </c>
      <c r="I69" s="68">
        <v>-0.52259164535379399</v>
      </c>
    </row>
    <row r="70" spans="1:9" x14ac:dyDescent="0.25">
      <c r="A70" s="63" t="s">
        <v>962</v>
      </c>
      <c r="B70" s="70">
        <v>0.99074454956807911</v>
      </c>
      <c r="C70" s="70">
        <v>1</v>
      </c>
      <c r="D70" s="70">
        <v>1</v>
      </c>
      <c r="E70" s="71">
        <v>0.99970000000000003</v>
      </c>
      <c r="F70" s="65">
        <v>9.2554504319208863E-3</v>
      </c>
      <c r="G70" s="52">
        <v>8.9554504319209194E-3</v>
      </c>
      <c r="H70" s="68">
        <v>9549</v>
      </c>
      <c r="I70" s="68">
        <v>-0.45414999129980899</v>
      </c>
    </row>
    <row r="71" spans="1:9" x14ac:dyDescent="0.25">
      <c r="A71" s="63" t="s">
        <v>968</v>
      </c>
      <c r="B71" s="70">
        <v>1</v>
      </c>
      <c r="C71" s="70">
        <v>1</v>
      </c>
      <c r="D71" s="70">
        <v>1</v>
      </c>
      <c r="E71" s="71">
        <v>1</v>
      </c>
      <c r="F71" s="65">
        <v>0</v>
      </c>
      <c r="G71" s="52">
        <v>0</v>
      </c>
      <c r="H71" s="68">
        <v>3332</v>
      </c>
      <c r="I71" s="68">
        <v>-0.52259164535379399</v>
      </c>
    </row>
    <row r="72" spans="1:9" x14ac:dyDescent="0.25">
      <c r="A72" s="63" t="s">
        <v>971</v>
      </c>
      <c r="B72" s="70">
        <v>1</v>
      </c>
      <c r="C72" s="70">
        <v>1</v>
      </c>
      <c r="D72" s="70">
        <v>1</v>
      </c>
      <c r="E72" s="71">
        <v>1</v>
      </c>
      <c r="F72" s="65">
        <v>0</v>
      </c>
      <c r="G72" s="52">
        <v>0</v>
      </c>
      <c r="H72" s="68">
        <v>3025</v>
      </c>
      <c r="I72" s="68">
        <v>-0.41856287425149702</v>
      </c>
    </row>
    <row r="73" spans="1:9" x14ac:dyDescent="0.25">
      <c r="A73" s="63" t="s">
        <v>959</v>
      </c>
      <c r="B73" s="70">
        <v>0.90978886756237998</v>
      </c>
      <c r="C73" s="70">
        <v>0.97213622291021695</v>
      </c>
      <c r="D73" s="70">
        <v>0.98440000000000005</v>
      </c>
      <c r="E73" s="71">
        <v>0.97040000000000004</v>
      </c>
      <c r="F73" s="65">
        <v>6.2347355347836975E-2</v>
      </c>
      <c r="G73" s="52">
        <v>6.0611132437620063E-2</v>
      </c>
      <c r="H73" s="68">
        <v>894</v>
      </c>
      <c r="I73" s="68">
        <v>-0.310975609756098</v>
      </c>
    </row>
    <row r="74" spans="1:9" x14ac:dyDescent="0.25">
      <c r="A74" s="63" t="s">
        <v>985</v>
      </c>
      <c r="B74" s="70">
        <v>0.94132985658409407</v>
      </c>
      <c r="C74" s="70">
        <v>0.96745562130177498</v>
      </c>
      <c r="D74" s="70">
        <v>0.98729999999999996</v>
      </c>
      <c r="E74" s="71">
        <v>0.98670000000000002</v>
      </c>
      <c r="F74" s="65">
        <v>2.612576471768091E-2</v>
      </c>
      <c r="G74" s="52">
        <v>4.537014341590595E-2</v>
      </c>
      <c r="H74" s="68">
        <v>1357</v>
      </c>
      <c r="I74" s="68">
        <v>-0.40568862275449102</v>
      </c>
    </row>
    <row r="75" spans="1:9" x14ac:dyDescent="0.25">
      <c r="A75" s="63" t="s">
        <v>975</v>
      </c>
      <c r="B75" s="70">
        <v>0.94817073170731703</v>
      </c>
      <c r="C75" s="70">
        <v>0.96422487223168696</v>
      </c>
      <c r="D75" s="70">
        <v>0.97699999999999998</v>
      </c>
      <c r="E75" s="71">
        <v>0.98060000000000003</v>
      </c>
      <c r="F75" s="65">
        <v>1.6054140524369931E-2</v>
      </c>
      <c r="G75" s="52">
        <v>3.2429268292683E-2</v>
      </c>
      <c r="H75" s="68">
        <v>1699</v>
      </c>
      <c r="I75" s="68">
        <v>-0.45705824284303997</v>
      </c>
    </row>
    <row r="76" spans="1:9" x14ac:dyDescent="0.25">
      <c r="A76" s="63" t="s">
        <v>993</v>
      </c>
      <c r="B76" s="70">
        <v>0.32530553558590902</v>
      </c>
      <c r="C76" s="70">
        <v>0.95205992509363302</v>
      </c>
      <c r="D76" s="70">
        <v>0.98029999999999995</v>
      </c>
      <c r="E76" s="71">
        <v>0.97899999999999998</v>
      </c>
      <c r="F76" s="65">
        <v>0.626754389507724</v>
      </c>
      <c r="G76" s="52">
        <v>0.65369446441409096</v>
      </c>
      <c r="H76" s="68">
        <v>5303</v>
      </c>
      <c r="I76" s="68">
        <v>-0.43398157625383799</v>
      </c>
    </row>
    <row r="77" spans="1:9" x14ac:dyDescent="0.25">
      <c r="A77" s="63" t="s">
        <v>989</v>
      </c>
      <c r="B77" s="70">
        <v>0.95575221238938113</v>
      </c>
      <c r="C77" s="70">
        <v>0.92642642642642603</v>
      </c>
      <c r="D77" s="70">
        <v>0.9536</v>
      </c>
      <c r="E77" s="71">
        <v>0.9456</v>
      </c>
      <c r="F77" s="65">
        <v>-2.9325785962955098E-2</v>
      </c>
      <c r="G77" s="52">
        <v>-1.0152212389381132E-2</v>
      </c>
      <c r="H77" s="68">
        <v>1439</v>
      </c>
      <c r="I77" s="68">
        <v>-0.43779342723004699</v>
      </c>
    </row>
    <row r="78" spans="1:9" x14ac:dyDescent="0.25">
      <c r="A78" s="63" t="s">
        <v>980</v>
      </c>
      <c r="B78" s="70">
        <v>0.33684765419082802</v>
      </c>
      <c r="C78" s="70">
        <v>0.71844660194174803</v>
      </c>
      <c r="D78" s="70">
        <v>1</v>
      </c>
      <c r="E78" s="71">
        <v>1</v>
      </c>
      <c r="F78" s="65">
        <v>0.38159894775092001</v>
      </c>
      <c r="G78" s="52">
        <v>0.66315234580917193</v>
      </c>
      <c r="H78" s="68">
        <v>2993</v>
      </c>
      <c r="I78" s="68">
        <v>-0.38683602771362602</v>
      </c>
    </row>
    <row r="79" spans="1:9" x14ac:dyDescent="0.25">
      <c r="A79" s="63" t="s">
        <v>991</v>
      </c>
      <c r="B79" s="70">
        <v>0.54142739950779306</v>
      </c>
      <c r="C79" s="70">
        <v>0.68821407095610299</v>
      </c>
      <c r="D79" s="70">
        <v>0.93959999999999999</v>
      </c>
      <c r="E79" s="71">
        <v>0.98409999999999997</v>
      </c>
      <c r="F79" s="65">
        <v>0.14678667144830992</v>
      </c>
      <c r="G79" s="52">
        <v>0.44267260049220691</v>
      </c>
      <c r="H79" s="68">
        <v>8206</v>
      </c>
      <c r="I79" s="68">
        <v>-0.51897601145721395</v>
      </c>
    </row>
    <row r="80" spans="1:9" x14ac:dyDescent="0.25">
      <c r="A80" s="63" t="s">
        <v>987</v>
      </c>
      <c r="B80" s="70">
        <v>0.377677893876598</v>
      </c>
      <c r="C80" s="70">
        <v>0.59101897296901296</v>
      </c>
      <c r="D80" s="70">
        <v>0.61260000000000003</v>
      </c>
      <c r="E80" s="71">
        <v>0.73650000000000004</v>
      </c>
      <c r="F80" s="65">
        <v>0.21334107909241495</v>
      </c>
      <c r="G80" s="52">
        <v>0.35882210612340204</v>
      </c>
      <c r="H80" s="68">
        <v>43768</v>
      </c>
      <c r="I80" s="68">
        <v>9.9036636987301002E-2</v>
      </c>
    </row>
    <row r="81" spans="1:9" x14ac:dyDescent="0.25">
      <c r="A81" s="63" t="s">
        <v>983</v>
      </c>
      <c r="B81" s="70">
        <v>0.26606875934230201</v>
      </c>
      <c r="C81" s="70">
        <v>0.370288248337029</v>
      </c>
      <c r="D81" s="70">
        <v>0.37240000000000001</v>
      </c>
      <c r="E81" s="71">
        <v>0.39439999999999997</v>
      </c>
      <c r="F81" s="65">
        <v>0.10421948899472699</v>
      </c>
      <c r="G81" s="52">
        <v>0.12833124065769796</v>
      </c>
      <c r="H81" s="68">
        <v>741</v>
      </c>
      <c r="I81" s="68">
        <v>0.20089285714285701</v>
      </c>
    </row>
    <row r="82" spans="1:9" x14ac:dyDescent="0.25">
      <c r="A82" s="63" t="s">
        <v>974</v>
      </c>
      <c r="B82" s="70">
        <v>0.174407114624506</v>
      </c>
      <c r="C82" s="70">
        <v>0.25125628140703499</v>
      </c>
      <c r="D82" s="70">
        <v>0.31140000000000001</v>
      </c>
      <c r="E82" s="71">
        <v>0.2727</v>
      </c>
      <c r="F82" s="65">
        <v>7.6849166782528983E-2</v>
      </c>
      <c r="G82" s="52">
        <v>9.8292885375493994E-2</v>
      </c>
      <c r="H82" s="68">
        <v>4349</v>
      </c>
      <c r="I82" s="68">
        <v>0.43452958292919502</v>
      </c>
    </row>
    <row r="83" spans="1:9" x14ac:dyDescent="0.25">
      <c r="A83" s="63" t="s">
        <v>964</v>
      </c>
      <c r="B83" s="70">
        <v>4.1333333333333298E-2</v>
      </c>
      <c r="C83" s="70">
        <v>4.0372670807453402E-2</v>
      </c>
      <c r="D83" s="70">
        <v>2.5100000000000001E-2</v>
      </c>
      <c r="E83" s="71">
        <v>2.5499999999999998E-2</v>
      </c>
      <c r="F83" s="65">
        <v>-9.606625258798962E-4</v>
      </c>
      <c r="G83" s="52">
        <v>-1.58333333333333E-2</v>
      </c>
      <c r="H83" s="73">
        <v>1859</v>
      </c>
      <c r="I83" s="68">
        <v>33.6111111111111</v>
      </c>
    </row>
    <row r="84" spans="1:9" x14ac:dyDescent="0.25">
      <c r="A84" s="63" t="s">
        <v>978</v>
      </c>
      <c r="B84" s="70">
        <v>1.12612612612613E-3</v>
      </c>
      <c r="C84" s="70">
        <v>2.3437499999999999E-3</v>
      </c>
      <c r="D84" s="70">
        <v>1.9E-3</v>
      </c>
      <c r="E84" s="71">
        <v>2E-3</v>
      </c>
      <c r="F84" s="65">
        <v>1.2176238738738699E-3</v>
      </c>
      <c r="G84" s="52">
        <v>8.7387387387387002E-4</v>
      </c>
      <c r="H84" s="73">
        <v>3393</v>
      </c>
      <c r="I84" s="68">
        <v>348.66666666666703</v>
      </c>
    </row>
    <row r="85" spans="1:9" x14ac:dyDescent="0.25">
      <c r="A85" s="63" t="s">
        <v>966</v>
      </c>
      <c r="B85" s="70">
        <v>0</v>
      </c>
      <c r="C85" s="70">
        <v>0</v>
      </c>
      <c r="D85" s="70">
        <v>0</v>
      </c>
      <c r="E85" s="71">
        <v>0</v>
      </c>
      <c r="F85" s="65">
        <v>0</v>
      </c>
      <c r="G85" s="52">
        <v>0</v>
      </c>
      <c r="H85" s="73">
        <v>3330</v>
      </c>
      <c r="I85" s="68">
        <v>1168</v>
      </c>
    </row>
    <row r="86" spans="1:9" x14ac:dyDescent="0.25">
      <c r="A86" s="62" t="s">
        <v>33</v>
      </c>
      <c r="B86" s="70">
        <v>0.74501462419898756</v>
      </c>
      <c r="C86" s="70">
        <v>0.83450662664765274</v>
      </c>
      <c r="D86" s="70">
        <v>0.87038000000000015</v>
      </c>
      <c r="E86" s="71">
        <v>0.87254666666666669</v>
      </c>
      <c r="F86" s="65">
        <v>0</v>
      </c>
      <c r="G86" s="52">
        <v>0</v>
      </c>
      <c r="H86" s="68">
        <v>92307</v>
      </c>
      <c r="I86" s="68">
        <v>-0.65007320644216704</v>
      </c>
    </row>
    <row r="87" spans="1:9" x14ac:dyDescent="0.25">
      <c r="A87" s="63" t="s">
        <v>1043</v>
      </c>
      <c r="B87" s="70">
        <v>1</v>
      </c>
      <c r="C87" s="70">
        <v>1</v>
      </c>
      <c r="D87" s="70">
        <v>1</v>
      </c>
      <c r="E87" s="71">
        <v>1</v>
      </c>
      <c r="F87" s="65">
        <v>0</v>
      </c>
      <c r="G87" s="52">
        <v>0</v>
      </c>
      <c r="H87" s="68">
        <v>1315</v>
      </c>
      <c r="I87" s="68">
        <v>-0.36388140161725102</v>
      </c>
    </row>
    <row r="88" spans="1:9" x14ac:dyDescent="0.25">
      <c r="A88" s="63" t="s">
        <v>1046</v>
      </c>
      <c r="B88" s="70">
        <v>1</v>
      </c>
      <c r="C88" s="70">
        <v>1</v>
      </c>
      <c r="D88" s="70">
        <v>1</v>
      </c>
      <c r="E88" s="71">
        <v>1</v>
      </c>
      <c r="F88" s="65">
        <v>0</v>
      </c>
      <c r="G88" s="52">
        <v>0</v>
      </c>
      <c r="H88" s="73">
        <v>1676</v>
      </c>
      <c r="I88" s="68">
        <v>20.703703703703699</v>
      </c>
    </row>
    <row r="89" spans="1:9" x14ac:dyDescent="0.25">
      <c r="A89" s="63" t="s">
        <v>1039</v>
      </c>
      <c r="B89" s="70">
        <v>1</v>
      </c>
      <c r="C89" s="70">
        <v>1</v>
      </c>
      <c r="D89" s="70">
        <v>1</v>
      </c>
      <c r="E89" s="71">
        <v>0.99980000000000002</v>
      </c>
      <c r="F89" s="65">
        <v>0</v>
      </c>
      <c r="G89" s="52">
        <v>-1.9999999999997797E-4</v>
      </c>
      <c r="H89" s="68">
        <v>7445</v>
      </c>
      <c r="I89" s="68">
        <v>-0.390383657199801</v>
      </c>
    </row>
    <row r="90" spans="1:9" x14ac:dyDescent="0.25">
      <c r="A90" s="63" t="s">
        <v>1041</v>
      </c>
      <c r="B90" s="70">
        <v>0.97146596858638712</v>
      </c>
      <c r="C90" s="70">
        <v>0.99870834409713205</v>
      </c>
      <c r="D90" s="70">
        <v>0.99850000000000005</v>
      </c>
      <c r="E90" s="71">
        <v>0.99939999999999996</v>
      </c>
      <c r="F90" s="65">
        <v>2.7242375510744932E-2</v>
      </c>
      <c r="G90" s="52">
        <v>2.7934031413612836E-2</v>
      </c>
      <c r="H90" s="68">
        <v>11991</v>
      </c>
      <c r="I90" s="68">
        <v>-0.41361175560711499</v>
      </c>
    </row>
    <row r="91" spans="1:9" x14ac:dyDescent="0.25">
      <c r="A91" s="63" t="s">
        <v>1044</v>
      </c>
      <c r="B91" s="70">
        <v>0.96430364494427112</v>
      </c>
      <c r="C91" s="70">
        <v>0.99815470918216698</v>
      </c>
      <c r="D91" s="70">
        <v>0.99850000000000005</v>
      </c>
      <c r="E91" s="71">
        <v>0.99850000000000005</v>
      </c>
      <c r="F91" s="65">
        <v>3.3851064237895856E-2</v>
      </c>
      <c r="G91" s="52">
        <v>3.4196355055728933E-2</v>
      </c>
      <c r="H91" s="68">
        <v>39486</v>
      </c>
      <c r="I91" s="68">
        <v>-0.36222535779076798</v>
      </c>
    </row>
    <row r="92" spans="1:9" x14ac:dyDescent="0.25">
      <c r="A92" s="63" t="s">
        <v>1034</v>
      </c>
      <c r="B92" s="70">
        <v>0.99903753609239709</v>
      </c>
      <c r="C92" s="70">
        <v>0.98767123287671199</v>
      </c>
      <c r="D92" s="70">
        <v>0.998</v>
      </c>
      <c r="E92" s="71">
        <v>0.99809999999999999</v>
      </c>
      <c r="F92" s="65">
        <v>-1.1366303215685103E-2</v>
      </c>
      <c r="G92" s="52">
        <v>-9.3753609239710656E-4</v>
      </c>
      <c r="H92" s="68">
        <v>1270</v>
      </c>
      <c r="I92" s="68">
        <v>-0.59752616555661298</v>
      </c>
    </row>
    <row r="93" spans="1:9" x14ac:dyDescent="0.25">
      <c r="A93" s="63" t="s">
        <v>1032</v>
      </c>
      <c r="B93" s="70">
        <v>0.97549019607843113</v>
      </c>
      <c r="C93" s="70">
        <v>0.97860199714693297</v>
      </c>
      <c r="D93" s="70">
        <v>0.98009999999999997</v>
      </c>
      <c r="E93" s="71">
        <v>0.97799999999999998</v>
      </c>
      <c r="F93" s="65">
        <v>3.1118010685018405E-3</v>
      </c>
      <c r="G93" s="52">
        <v>2.5098039215688539E-3</v>
      </c>
      <c r="H93" s="68">
        <v>5255</v>
      </c>
      <c r="I93" s="68">
        <v>-3.6391792489353397E-2</v>
      </c>
    </row>
    <row r="94" spans="1:9" x14ac:dyDescent="0.25">
      <c r="A94" s="63" t="s">
        <v>1038</v>
      </c>
      <c r="B94" s="70">
        <v>0.93802816901408403</v>
      </c>
      <c r="C94" s="70">
        <v>0.91327433628318599</v>
      </c>
      <c r="D94" s="70">
        <v>0.9345</v>
      </c>
      <c r="E94" s="71">
        <v>0.93469999999999998</v>
      </c>
      <c r="F94" s="65">
        <v>-2.475383273089804E-2</v>
      </c>
      <c r="G94" s="52">
        <v>-3.3281690140840592E-3</v>
      </c>
      <c r="H94" s="68">
        <v>1550</v>
      </c>
      <c r="I94" s="68">
        <v>-0.30547945205479499</v>
      </c>
    </row>
    <row r="95" spans="1:9" x14ac:dyDescent="0.25">
      <c r="A95" s="63" t="s">
        <v>37</v>
      </c>
      <c r="B95" s="70">
        <v>0.63434163701067603</v>
      </c>
      <c r="C95" s="70">
        <v>0.84331797235022998</v>
      </c>
      <c r="D95" s="70">
        <v>0.97619999999999996</v>
      </c>
      <c r="E95" s="71">
        <v>0.97019999999999995</v>
      </c>
      <c r="F95" s="65">
        <v>0.20897633533955395</v>
      </c>
      <c r="G95" s="52">
        <v>0.33585836298932392</v>
      </c>
      <c r="H95" s="68">
        <v>1394</v>
      </c>
      <c r="I95" s="68">
        <v>-0.65007320644216704</v>
      </c>
    </row>
    <row r="96" spans="1:9" x14ac:dyDescent="0.25">
      <c r="A96" s="63" t="s">
        <v>1047</v>
      </c>
      <c r="B96" s="70">
        <v>0.74007220216606506</v>
      </c>
      <c r="C96" s="70">
        <v>0.83647798742138402</v>
      </c>
      <c r="D96" s="70">
        <v>0.9355</v>
      </c>
      <c r="E96" s="71">
        <v>0.93259999999999998</v>
      </c>
      <c r="F96" s="65">
        <v>9.6405785255318954E-2</v>
      </c>
      <c r="G96" s="52">
        <v>0.19252779783393492</v>
      </c>
      <c r="H96" s="68">
        <v>620</v>
      </c>
      <c r="I96" s="68">
        <v>1.68674698795181</v>
      </c>
    </row>
    <row r="97" spans="1:9" x14ac:dyDescent="0.25">
      <c r="A97" s="63" t="s">
        <v>1049</v>
      </c>
      <c r="B97" s="70">
        <v>0.12190221031480201</v>
      </c>
      <c r="C97" s="70">
        <v>0.81783243658724103</v>
      </c>
      <c r="D97" s="70">
        <v>0.99960000000000004</v>
      </c>
      <c r="E97" s="71">
        <v>0.99819999999999998</v>
      </c>
      <c r="F97" s="65">
        <v>0.69593022627243906</v>
      </c>
      <c r="G97" s="52">
        <v>0.876297789685198</v>
      </c>
      <c r="H97" s="68">
        <v>8413</v>
      </c>
      <c r="I97" s="68">
        <v>-0.45012838238198699</v>
      </c>
    </row>
    <row r="98" spans="1:9" x14ac:dyDescent="0.25">
      <c r="A98" s="63" t="s">
        <v>1036</v>
      </c>
      <c r="B98" s="70">
        <v>0.81434599156118104</v>
      </c>
      <c r="C98" s="70">
        <v>0.73298429319371705</v>
      </c>
      <c r="D98" s="70">
        <v>0.88019999999999998</v>
      </c>
      <c r="E98" s="71">
        <v>0.87660000000000005</v>
      </c>
      <c r="F98" s="65">
        <v>-8.1361698367463986E-2</v>
      </c>
      <c r="G98" s="52">
        <v>6.2254008438819008E-2</v>
      </c>
      <c r="H98" s="68">
        <v>1029</v>
      </c>
      <c r="I98" s="68">
        <v>-0.5</v>
      </c>
    </row>
    <row r="99" spans="1:9" x14ac:dyDescent="0.25">
      <c r="A99" s="63" t="s">
        <v>206</v>
      </c>
      <c r="B99" s="70">
        <v>0.40312499999999996</v>
      </c>
      <c r="C99" s="70">
        <v>0.728671328671329</v>
      </c>
      <c r="D99" s="70">
        <v>0.89959999999999996</v>
      </c>
      <c r="E99" s="71">
        <v>0.92049999999999998</v>
      </c>
      <c r="F99" s="65">
        <v>0.32554632867132904</v>
      </c>
      <c r="G99" s="52">
        <v>0.51737500000000003</v>
      </c>
      <c r="H99" s="68">
        <v>9189</v>
      </c>
      <c r="I99" s="68">
        <v>-0.34727845254160999</v>
      </c>
    </row>
    <row r="100" spans="1:9" x14ac:dyDescent="0.25">
      <c r="A100" s="63" t="s">
        <v>1048</v>
      </c>
      <c r="B100" s="70">
        <v>0.32673267326732702</v>
      </c>
      <c r="C100" s="70">
        <v>0.42857142857142899</v>
      </c>
      <c r="D100" s="70">
        <v>0.25619999999999998</v>
      </c>
      <c r="E100" s="71">
        <v>0.28670000000000001</v>
      </c>
      <c r="F100" s="65">
        <v>0.10183875530410197</v>
      </c>
      <c r="G100" s="52">
        <v>-4.0032673267327012E-2</v>
      </c>
      <c r="H100" s="68">
        <v>615</v>
      </c>
      <c r="I100" s="68">
        <v>1.7926829268292701</v>
      </c>
    </row>
    <row r="101" spans="1:9" x14ac:dyDescent="0.25">
      <c r="A101" s="63" t="s">
        <v>1040</v>
      </c>
      <c r="B101" s="70">
        <v>0.28637413394919203</v>
      </c>
      <c r="C101" s="70">
        <v>0.25333333333333302</v>
      </c>
      <c r="D101" s="70">
        <v>0.1988</v>
      </c>
      <c r="E101" s="71">
        <v>0.19489999999999999</v>
      </c>
      <c r="F101" s="65">
        <v>-3.3040800615859012E-2</v>
      </c>
      <c r="G101" s="52">
        <v>-9.1474133949192044E-2</v>
      </c>
      <c r="H101" s="73">
        <v>1059</v>
      </c>
      <c r="I101" s="68">
        <v>4.9180327868852496</v>
      </c>
    </row>
    <row r="102" spans="1:9" x14ac:dyDescent="0.25">
      <c r="A102" s="62" t="s">
        <v>1444</v>
      </c>
      <c r="B102" s="70">
        <v>0.52495057650166443</v>
      </c>
      <c r="C102" s="70">
        <v>0.40858531315744362</v>
      </c>
      <c r="D102" s="70">
        <v>0.5012375</v>
      </c>
      <c r="E102" s="71">
        <v>0.49753749999999997</v>
      </c>
      <c r="F102" s="65">
        <v>0</v>
      </c>
      <c r="G102" s="52">
        <v>0</v>
      </c>
      <c r="H102" s="68">
        <v>76426</v>
      </c>
      <c r="I102" s="68">
        <v>-0.49814471243042702</v>
      </c>
    </row>
    <row r="103" spans="1:9" x14ac:dyDescent="0.25">
      <c r="A103" s="63" t="s">
        <v>1449</v>
      </c>
      <c r="B103" s="70">
        <v>0.9968847352024921</v>
      </c>
      <c r="C103" s="70">
        <v>1</v>
      </c>
      <c r="D103" s="70">
        <v>1</v>
      </c>
      <c r="E103" s="71">
        <v>0.99890000000000001</v>
      </c>
      <c r="F103" s="65">
        <v>3.1152647975078995E-3</v>
      </c>
      <c r="G103" s="52">
        <v>2.0152647975079097E-3</v>
      </c>
      <c r="H103" s="68">
        <v>2260</v>
      </c>
      <c r="I103" s="68">
        <v>-7.8250863060989606E-2</v>
      </c>
    </row>
    <row r="104" spans="1:9" x14ac:dyDescent="0.25">
      <c r="A104" s="63" t="s">
        <v>1447</v>
      </c>
      <c r="B104" s="70">
        <v>0.94098236503299804</v>
      </c>
      <c r="C104" s="70">
        <v>0.89266386049308499</v>
      </c>
      <c r="D104" s="70">
        <v>0.93789999999999996</v>
      </c>
      <c r="E104" s="71">
        <v>0.93810000000000004</v>
      </c>
      <c r="F104" s="65">
        <v>-4.8318504539913043E-2</v>
      </c>
      <c r="G104" s="52">
        <v>-2.8823650329979911E-3</v>
      </c>
      <c r="H104" s="68">
        <v>51411</v>
      </c>
      <c r="I104" s="68">
        <v>-7.1575666499693893E-2</v>
      </c>
    </row>
    <row r="105" spans="1:9" x14ac:dyDescent="0.25">
      <c r="A105" s="63" t="s">
        <v>1461</v>
      </c>
      <c r="B105" s="70">
        <v>0.45457003785830202</v>
      </c>
      <c r="C105" s="70">
        <v>0.60589941972920702</v>
      </c>
      <c r="D105" s="70">
        <v>0.63219999999999998</v>
      </c>
      <c r="E105" s="71">
        <v>0.61609999999999998</v>
      </c>
      <c r="F105" s="65">
        <v>0.151329381870905</v>
      </c>
      <c r="G105" s="52">
        <v>0.16152996214169796</v>
      </c>
      <c r="H105" s="68">
        <v>6406</v>
      </c>
      <c r="I105" s="68">
        <v>0.12452419793366</v>
      </c>
    </row>
    <row r="106" spans="1:9" x14ac:dyDescent="0.25">
      <c r="A106" s="63" t="s">
        <v>1451</v>
      </c>
      <c r="B106" s="70">
        <v>0.83380681818181801</v>
      </c>
      <c r="C106" s="70">
        <v>0.39754098360655699</v>
      </c>
      <c r="D106" s="70">
        <v>0.68830000000000002</v>
      </c>
      <c r="E106" s="71">
        <v>0.65500000000000003</v>
      </c>
      <c r="F106" s="65">
        <v>-0.43626583457526102</v>
      </c>
      <c r="G106" s="52">
        <v>-0.17880681818181798</v>
      </c>
      <c r="H106" s="68">
        <v>1486</v>
      </c>
      <c r="I106" s="68">
        <v>-0.31149732620320902</v>
      </c>
    </row>
    <row r="107" spans="1:9" x14ac:dyDescent="0.25">
      <c r="A107" s="63" t="s">
        <v>1463</v>
      </c>
      <c r="B107" s="70">
        <v>0.97336065573770503</v>
      </c>
      <c r="C107" s="70">
        <v>0.37257824143070001</v>
      </c>
      <c r="D107" s="70">
        <v>0.75149999999999995</v>
      </c>
      <c r="E107" s="71">
        <v>0.7722</v>
      </c>
      <c r="F107" s="65">
        <v>-0.60078241430700507</v>
      </c>
      <c r="G107" s="52">
        <v>-0.20116065573770503</v>
      </c>
      <c r="H107" s="68">
        <v>1613</v>
      </c>
      <c r="I107" s="68">
        <v>-0.49814471243042702</v>
      </c>
    </row>
    <row r="108" spans="1:9" x14ac:dyDescent="0.25">
      <c r="A108" s="63" t="s">
        <v>1453</v>
      </c>
      <c r="B108" s="70">
        <v>0</v>
      </c>
      <c r="C108" s="70">
        <v>0</v>
      </c>
      <c r="D108" s="70">
        <v>0</v>
      </c>
      <c r="E108" s="71">
        <v>0</v>
      </c>
      <c r="F108" s="65">
        <v>0</v>
      </c>
      <c r="G108" s="52">
        <v>0</v>
      </c>
      <c r="H108" s="73">
        <v>2717</v>
      </c>
      <c r="I108" s="68">
        <v>936</v>
      </c>
    </row>
    <row r="109" spans="1:9" x14ac:dyDescent="0.25">
      <c r="A109" s="63" t="s">
        <v>1459</v>
      </c>
      <c r="B109" s="70">
        <v>0</v>
      </c>
      <c r="C109" s="70">
        <v>0</v>
      </c>
      <c r="D109" s="70">
        <v>0</v>
      </c>
      <c r="E109" s="71">
        <v>0</v>
      </c>
      <c r="F109" s="65">
        <v>0</v>
      </c>
      <c r="G109" s="52">
        <v>0</v>
      </c>
      <c r="H109" s="73">
        <v>5118</v>
      </c>
      <c r="I109" s="68">
        <v>1744</v>
      </c>
    </row>
    <row r="110" spans="1:9" x14ac:dyDescent="0.25">
      <c r="A110" s="63" t="s">
        <v>1456</v>
      </c>
      <c r="B110" s="70">
        <v>0</v>
      </c>
      <c r="C110" s="70">
        <v>0</v>
      </c>
      <c r="D110" s="70">
        <v>0</v>
      </c>
      <c r="E110" s="71">
        <v>0</v>
      </c>
      <c r="F110" s="65">
        <v>0</v>
      </c>
      <c r="G110" s="52">
        <v>0</v>
      </c>
      <c r="H110" s="73">
        <v>5415</v>
      </c>
      <c r="I110" s="68">
        <v>1821</v>
      </c>
    </row>
    <row r="111" spans="1:9" x14ac:dyDescent="0.25">
      <c r="A111" s="62" t="s">
        <v>310</v>
      </c>
      <c r="B111" s="70">
        <v>0.58520865093290142</v>
      </c>
      <c r="C111" s="70">
        <v>0.65255029181162894</v>
      </c>
      <c r="D111" s="70">
        <v>0.66874999999999984</v>
      </c>
      <c r="E111" s="71">
        <v>0.66954374999999999</v>
      </c>
      <c r="F111" s="65">
        <v>1.1968842935517864E-24</v>
      </c>
      <c r="G111" s="52">
        <v>0</v>
      </c>
      <c r="H111" s="68">
        <v>150725</v>
      </c>
      <c r="I111" s="68">
        <v>-0.63320158102766799</v>
      </c>
    </row>
    <row r="112" spans="1:9" x14ac:dyDescent="0.25">
      <c r="A112" s="63" t="s">
        <v>1543</v>
      </c>
      <c r="B112" s="70">
        <v>0.88448935008192209</v>
      </c>
      <c r="C112" s="70">
        <v>0.99954894000902095</v>
      </c>
      <c r="D112" s="70">
        <v>1</v>
      </c>
      <c r="E112" s="71">
        <v>0.99970000000000003</v>
      </c>
      <c r="F112" s="65">
        <v>0.11505958992709886</v>
      </c>
      <c r="G112" s="52">
        <v>0.11521064991807795</v>
      </c>
      <c r="H112" s="68">
        <v>4459</v>
      </c>
      <c r="I112" s="68">
        <v>-0.48199259508582998</v>
      </c>
    </row>
    <row r="113" spans="1:9" x14ac:dyDescent="0.25">
      <c r="A113" s="63" t="s">
        <v>1558</v>
      </c>
      <c r="B113" s="70">
        <v>1</v>
      </c>
      <c r="C113" s="70">
        <v>0.99915361828184501</v>
      </c>
      <c r="D113" s="70">
        <v>0.99750000000000005</v>
      </c>
      <c r="E113" s="71">
        <v>1</v>
      </c>
      <c r="F113" s="65">
        <v>-8.4638171815498708E-4</v>
      </c>
      <c r="G113" s="52">
        <v>0</v>
      </c>
      <c r="H113" s="68">
        <v>2926</v>
      </c>
      <c r="I113" s="68">
        <v>-0.61745730550284605</v>
      </c>
    </row>
    <row r="114" spans="1:9" x14ac:dyDescent="0.25">
      <c r="A114" s="63" t="s">
        <v>1550</v>
      </c>
      <c r="B114" s="70">
        <v>0.99963383376052706</v>
      </c>
      <c r="C114" s="70">
        <v>0.99829309924408705</v>
      </c>
      <c r="D114" s="70">
        <v>0.99980000000000002</v>
      </c>
      <c r="E114" s="71">
        <v>1</v>
      </c>
      <c r="F114" s="65">
        <v>-1.340734516440012E-3</v>
      </c>
      <c r="G114" s="52">
        <v>3.6616623947294258E-4</v>
      </c>
      <c r="H114" s="68">
        <v>6600</v>
      </c>
      <c r="I114" s="68">
        <v>-0.63320158102766799</v>
      </c>
    </row>
    <row r="115" spans="1:9" x14ac:dyDescent="0.25">
      <c r="A115" s="63" t="s">
        <v>1569</v>
      </c>
      <c r="B115" s="70">
        <v>0.97648447720238707</v>
      </c>
      <c r="C115" s="70">
        <v>0.97127431037432699</v>
      </c>
      <c r="D115" s="70">
        <v>0.97509999999999997</v>
      </c>
      <c r="E115" s="71">
        <v>0.97450000000000003</v>
      </c>
      <c r="F115" s="65">
        <v>-5.210166828060081E-3</v>
      </c>
      <c r="G115" s="52">
        <v>-1.9844772023870361E-3</v>
      </c>
      <c r="H115" s="68">
        <v>99054</v>
      </c>
      <c r="I115" s="68">
        <v>-0.43004449097094999</v>
      </c>
    </row>
    <row r="116" spans="1:9" x14ac:dyDescent="0.25">
      <c r="A116" s="63" t="s">
        <v>1552</v>
      </c>
      <c r="B116" s="70">
        <v>0.73636363636363611</v>
      </c>
      <c r="C116" s="70">
        <v>0.90797546012269903</v>
      </c>
      <c r="D116" s="70">
        <v>1</v>
      </c>
      <c r="E116" s="71">
        <v>0.99609999999999999</v>
      </c>
      <c r="F116" s="65">
        <v>0.17161182375906292</v>
      </c>
      <c r="G116" s="52">
        <v>0.25973636363636388</v>
      </c>
      <c r="H116" s="68">
        <v>922</v>
      </c>
      <c r="I116" s="68">
        <v>-0.62190352020860495</v>
      </c>
    </row>
    <row r="117" spans="1:9" x14ac:dyDescent="0.25">
      <c r="A117" s="63" t="s">
        <v>314</v>
      </c>
      <c r="B117" s="70">
        <v>6.4930162325405799E-2</v>
      </c>
      <c r="C117" s="70">
        <v>0.87444168734491301</v>
      </c>
      <c r="D117" s="70">
        <v>0.9052</v>
      </c>
      <c r="E117" s="71">
        <v>0.91659999999999997</v>
      </c>
      <c r="F117" s="65">
        <v>0.80951152501950718</v>
      </c>
      <c r="G117" s="52">
        <v>0.85166983767459414</v>
      </c>
      <c r="H117" s="68">
        <v>3534</v>
      </c>
      <c r="I117" s="68">
        <v>-0.491326769807782</v>
      </c>
    </row>
    <row r="118" spans="1:9" x14ac:dyDescent="0.25">
      <c r="A118" s="63" t="s">
        <v>1554</v>
      </c>
      <c r="B118" s="70">
        <v>0.79492714516999508</v>
      </c>
      <c r="C118" s="70">
        <v>0.85422740524781304</v>
      </c>
      <c r="D118" s="70">
        <v>0.96040000000000003</v>
      </c>
      <c r="E118" s="71">
        <v>0.96140000000000003</v>
      </c>
      <c r="F118" s="65">
        <v>5.9300260077817968E-2</v>
      </c>
      <c r="G118" s="52">
        <v>0.16647285483000496</v>
      </c>
      <c r="H118" s="68">
        <v>3172</v>
      </c>
      <c r="I118" s="68">
        <v>-0.40734463276836202</v>
      </c>
    </row>
    <row r="119" spans="1:9" x14ac:dyDescent="0.25">
      <c r="A119" s="63" t="s">
        <v>1556</v>
      </c>
      <c r="B119" s="70">
        <v>0.84088888888888902</v>
      </c>
      <c r="C119" s="70">
        <v>0.84878744650499305</v>
      </c>
      <c r="D119" s="70">
        <v>0.81269999999999998</v>
      </c>
      <c r="E119" s="71">
        <v>0.88070000000000004</v>
      </c>
      <c r="F119" s="65">
        <v>7.8985576161040294E-3</v>
      </c>
      <c r="G119" s="52">
        <v>3.9811111111111019E-2</v>
      </c>
      <c r="H119" s="68">
        <v>2007</v>
      </c>
      <c r="I119" s="68">
        <v>-0.38663053297199601</v>
      </c>
    </row>
    <row r="120" spans="1:9" x14ac:dyDescent="0.25">
      <c r="A120" s="63" t="s">
        <v>1562</v>
      </c>
      <c r="B120" s="70">
        <v>0.77419354838709709</v>
      </c>
      <c r="C120" s="70">
        <v>0.73427331887201697</v>
      </c>
      <c r="D120" s="70">
        <v>0.80979999999999996</v>
      </c>
      <c r="E120" s="71">
        <v>0.76780000000000004</v>
      </c>
      <c r="F120" s="65">
        <v>-3.9920229515080119E-2</v>
      </c>
      <c r="G120" s="52">
        <v>-6.3935483870970478E-3</v>
      </c>
      <c r="H120" s="68">
        <v>1815</v>
      </c>
      <c r="I120" s="68">
        <v>-0.26846424384525203</v>
      </c>
    </row>
    <row r="121" spans="1:9" x14ac:dyDescent="0.25">
      <c r="A121" s="63" t="s">
        <v>1560</v>
      </c>
      <c r="B121" s="70">
        <v>0.83094713656387709</v>
      </c>
      <c r="C121" s="70">
        <v>0.72585924713584304</v>
      </c>
      <c r="D121" s="70">
        <v>0.8206</v>
      </c>
      <c r="E121" s="71">
        <v>0.80459999999999998</v>
      </c>
      <c r="F121" s="65">
        <v>-0.10508788942803404</v>
      </c>
      <c r="G121" s="52">
        <v>-2.6347136563877105E-2</v>
      </c>
      <c r="H121" s="68">
        <v>1567</v>
      </c>
      <c r="I121" s="68">
        <v>-0.60711523588553795</v>
      </c>
    </row>
    <row r="122" spans="1:9" x14ac:dyDescent="0.25">
      <c r="A122" s="63" t="s">
        <v>1563</v>
      </c>
      <c r="B122" s="70">
        <v>0.76426426426426408</v>
      </c>
      <c r="C122" s="70">
        <v>0.69641294838145196</v>
      </c>
      <c r="D122" s="70">
        <v>0.75839999999999996</v>
      </c>
      <c r="E122" s="71">
        <v>0.75949999999999995</v>
      </c>
      <c r="F122" s="65">
        <v>-6.7851315882812124E-2</v>
      </c>
      <c r="G122" s="52">
        <v>-4.7642642642641286E-3</v>
      </c>
      <c r="H122" s="68">
        <v>1825</v>
      </c>
      <c r="I122" s="68">
        <v>-0.35264735264735297</v>
      </c>
    </row>
    <row r="123" spans="1:9" x14ac:dyDescent="0.25">
      <c r="A123" s="63" t="s">
        <v>1565</v>
      </c>
      <c r="B123" s="70">
        <v>0.23306544202066601</v>
      </c>
      <c r="C123" s="70">
        <v>0.35108777194298602</v>
      </c>
      <c r="D123" s="70">
        <v>0.318</v>
      </c>
      <c r="E123" s="71">
        <v>0.25979999999999998</v>
      </c>
      <c r="F123" s="65">
        <v>0.11802232992232001</v>
      </c>
      <c r="G123" s="52">
        <v>2.6734557979333967E-2</v>
      </c>
      <c r="H123" s="68">
        <v>2683</v>
      </c>
      <c r="I123" s="68">
        <v>0.31603053435114498</v>
      </c>
    </row>
    <row r="124" spans="1:9" x14ac:dyDescent="0.25">
      <c r="A124" s="63" t="s">
        <v>1557</v>
      </c>
      <c r="B124" s="70">
        <v>0.11441441441441401</v>
      </c>
      <c r="C124" s="70">
        <v>0.18898809523809501</v>
      </c>
      <c r="D124" s="70">
        <v>0.1178</v>
      </c>
      <c r="E124" s="71">
        <v>0.14549999999999999</v>
      </c>
      <c r="F124" s="65">
        <v>7.4573680823681002E-2</v>
      </c>
      <c r="G124" s="52">
        <v>3.1085585585585981E-2</v>
      </c>
      <c r="H124" s="73">
        <v>1643</v>
      </c>
      <c r="I124" s="68">
        <v>3.1920000000000002</v>
      </c>
    </row>
    <row r="125" spans="1:9" x14ac:dyDescent="0.25">
      <c r="A125" s="63" t="s">
        <v>1567</v>
      </c>
      <c r="B125" s="70">
        <v>9.7781429745275303E-2</v>
      </c>
      <c r="C125" s="70">
        <v>0.12277867528271399</v>
      </c>
      <c r="D125" s="70">
        <v>0.10440000000000001</v>
      </c>
      <c r="E125" s="71">
        <v>0.11020000000000001</v>
      </c>
      <c r="F125" s="65">
        <v>2.4997245537438692E-2</v>
      </c>
      <c r="G125" s="52">
        <v>1.2418570254724703E-2</v>
      </c>
      <c r="H125" s="72">
        <v>14712</v>
      </c>
      <c r="I125" s="68">
        <v>6.4770642201834896</v>
      </c>
    </row>
    <row r="126" spans="1:9" x14ac:dyDescent="0.25">
      <c r="A126" s="63" t="s">
        <v>1547</v>
      </c>
      <c r="B126" s="70">
        <v>9.26737633061991E-2</v>
      </c>
      <c r="C126" s="70">
        <v>8.7116564417177897E-2</v>
      </c>
      <c r="D126" s="70">
        <v>4.4299999999999999E-2</v>
      </c>
      <c r="E126" s="71">
        <v>4.8099999999999997E-2</v>
      </c>
      <c r="F126" s="65">
        <v>-5.5571988890212032E-3</v>
      </c>
      <c r="G126" s="52">
        <v>-4.4573763306199103E-2</v>
      </c>
      <c r="H126" s="73">
        <v>2532</v>
      </c>
      <c r="I126" s="68">
        <v>12.9016393442623</v>
      </c>
    </row>
    <row r="127" spans="1:9" x14ac:dyDescent="0.25">
      <c r="A127" s="63" t="s">
        <v>1545</v>
      </c>
      <c r="B127" s="70">
        <v>0.15828092243186601</v>
      </c>
      <c r="C127" s="70">
        <v>8.0586080586080605E-2</v>
      </c>
      <c r="D127" s="70">
        <v>7.5999999999999998E-2</v>
      </c>
      <c r="E127" s="71">
        <v>8.8200000000000001E-2</v>
      </c>
      <c r="F127" s="65">
        <v>-7.7694841845785401E-2</v>
      </c>
      <c r="G127" s="52">
        <v>-7.0080922431866005E-2</v>
      </c>
      <c r="H127" s="73">
        <v>1274</v>
      </c>
      <c r="I127" s="68">
        <v>6.0606060606060597</v>
      </c>
    </row>
    <row r="128" spans="1:9" x14ac:dyDescent="0.25">
      <c r="A128" s="62" t="s">
        <v>256</v>
      </c>
      <c r="B128" s="70">
        <v>0.90531722100681988</v>
      </c>
      <c r="C128" s="70">
        <v>0.93378963366661949</v>
      </c>
      <c r="D128" s="70">
        <v>0.94802857142857155</v>
      </c>
      <c r="E128" s="71">
        <v>0.94468571428571446</v>
      </c>
      <c r="F128" s="65">
        <v>0</v>
      </c>
      <c r="G128" s="52">
        <v>0</v>
      </c>
      <c r="H128" s="68">
        <v>50637</v>
      </c>
      <c r="I128" s="68">
        <v>-0.55509355509355496</v>
      </c>
    </row>
    <row r="129" spans="1:9" x14ac:dyDescent="0.25">
      <c r="A129" s="63" t="s">
        <v>1641</v>
      </c>
      <c r="B129" s="70">
        <v>1</v>
      </c>
      <c r="C129" s="70">
        <v>1</v>
      </c>
      <c r="D129" s="70">
        <v>1</v>
      </c>
      <c r="E129" s="71">
        <v>1</v>
      </c>
      <c r="F129" s="65">
        <v>0</v>
      </c>
      <c r="G129" s="52">
        <v>0</v>
      </c>
      <c r="H129" s="68">
        <v>4600</v>
      </c>
      <c r="I129" s="68">
        <v>-0.489079842463301</v>
      </c>
    </row>
    <row r="130" spans="1:9" x14ac:dyDescent="0.25">
      <c r="A130" s="63" t="s">
        <v>1640</v>
      </c>
      <c r="B130" s="70">
        <v>1</v>
      </c>
      <c r="C130" s="70">
        <v>1</v>
      </c>
      <c r="D130" s="70">
        <v>1</v>
      </c>
      <c r="E130" s="71">
        <v>1</v>
      </c>
      <c r="F130" s="65">
        <v>0</v>
      </c>
      <c r="G130" s="52">
        <v>0</v>
      </c>
      <c r="H130" s="68">
        <v>1319</v>
      </c>
      <c r="I130" s="68">
        <v>-0.55509355509355496</v>
      </c>
    </row>
    <row r="131" spans="1:9" x14ac:dyDescent="0.25">
      <c r="A131" s="63" t="s">
        <v>260</v>
      </c>
      <c r="B131" s="70">
        <v>0.93829169910126708</v>
      </c>
      <c r="C131" s="70">
        <v>0.999874984373047</v>
      </c>
      <c r="D131" s="70">
        <v>0.99990000000000001</v>
      </c>
      <c r="E131" s="71">
        <v>1</v>
      </c>
      <c r="F131" s="65">
        <v>6.158328527177992E-2</v>
      </c>
      <c r="G131" s="52">
        <v>6.1708300898732915E-2</v>
      </c>
      <c r="H131" s="68">
        <v>25187</v>
      </c>
      <c r="I131" s="68">
        <v>-0.45107937562271699</v>
      </c>
    </row>
    <row r="132" spans="1:9" x14ac:dyDescent="0.25">
      <c r="A132" s="63" t="s">
        <v>1639</v>
      </c>
      <c r="B132" s="70">
        <v>0.91203235591506604</v>
      </c>
      <c r="C132" s="70">
        <v>0.975043782837128</v>
      </c>
      <c r="D132" s="70">
        <v>0.97609999999999997</v>
      </c>
      <c r="E132" s="71">
        <v>0.97350000000000003</v>
      </c>
      <c r="F132" s="65">
        <v>6.3011426922061964E-2</v>
      </c>
      <c r="G132" s="52">
        <v>6.1467644084933992E-2</v>
      </c>
      <c r="H132" s="68">
        <v>5572</v>
      </c>
      <c r="I132" s="68">
        <v>-0.33133086876155299</v>
      </c>
    </row>
    <row r="133" spans="1:9" x14ac:dyDescent="0.25">
      <c r="A133" s="63" t="s">
        <v>1644</v>
      </c>
      <c r="B133" s="70">
        <v>0.92717391304347807</v>
      </c>
      <c r="C133" s="70">
        <v>0.96960865945045804</v>
      </c>
      <c r="D133" s="70">
        <v>0.98209999999999997</v>
      </c>
      <c r="E133" s="71">
        <v>0.98309999999999997</v>
      </c>
      <c r="F133" s="65">
        <v>4.2434746406979973E-2</v>
      </c>
      <c r="G133" s="52">
        <v>5.5926086956521903E-2</v>
      </c>
      <c r="H133" s="68">
        <v>8489</v>
      </c>
      <c r="I133" s="68">
        <v>-0.244239631336406</v>
      </c>
    </row>
    <row r="134" spans="1:9" x14ac:dyDescent="0.25">
      <c r="A134" s="63" t="s">
        <v>1642</v>
      </c>
      <c r="B134" s="70">
        <v>0.84705882352941209</v>
      </c>
      <c r="C134" s="70">
        <v>0.95228215767634905</v>
      </c>
      <c r="D134" s="70">
        <v>0.96430000000000005</v>
      </c>
      <c r="E134" s="71">
        <v>0.93569999999999998</v>
      </c>
      <c r="F134" s="65">
        <v>0.10522333414693696</v>
      </c>
      <c r="G134" s="52">
        <v>8.864117647058789E-2</v>
      </c>
      <c r="H134" s="68">
        <v>1438</v>
      </c>
      <c r="I134" s="68">
        <v>-0.284340659340659</v>
      </c>
    </row>
    <row r="135" spans="1:9" x14ac:dyDescent="0.25">
      <c r="A135" s="63" t="s">
        <v>1637</v>
      </c>
      <c r="B135" s="70">
        <v>0.71266375545851501</v>
      </c>
      <c r="C135" s="70">
        <v>0.63971785132935399</v>
      </c>
      <c r="D135" s="70">
        <v>0.71379999999999999</v>
      </c>
      <c r="E135" s="71">
        <v>0.72050000000000003</v>
      </c>
      <c r="F135" s="65">
        <v>-7.2945904129161021E-2</v>
      </c>
      <c r="G135" s="52">
        <v>7.8362445414850157E-3</v>
      </c>
      <c r="H135" s="68">
        <v>4032</v>
      </c>
      <c r="I135" s="68">
        <v>-0.22459893048128299</v>
      </c>
    </row>
    <row r="136" spans="1:9" x14ac:dyDescent="0.25">
      <c r="A136" s="61" t="s">
        <v>1991</v>
      </c>
      <c r="B136" s="70">
        <v>0.40123113144781158</v>
      </c>
      <c r="C136" s="70">
        <v>0.46212645266837488</v>
      </c>
      <c r="D136" s="70">
        <v>0.53321525423728833</v>
      </c>
      <c r="E136" s="71">
        <v>0.59908474576271198</v>
      </c>
      <c r="F136" s="65">
        <v>0</v>
      </c>
      <c r="G136" s="52">
        <v>0</v>
      </c>
      <c r="H136" s="68">
        <v>330117</v>
      </c>
      <c r="I136" s="68">
        <v>-0.73537604456824501</v>
      </c>
    </row>
    <row r="137" spans="1:9" x14ac:dyDescent="0.25">
      <c r="A137" s="62" t="s">
        <v>242</v>
      </c>
      <c r="B137" s="70">
        <v>0.54188570876547526</v>
      </c>
      <c r="C137" s="70">
        <v>0.53068133936880479</v>
      </c>
      <c r="D137" s="70">
        <v>0.56901428571428569</v>
      </c>
      <c r="E137" s="52">
        <v>0.59722857142857133</v>
      </c>
      <c r="F137" s="65">
        <v>0</v>
      </c>
      <c r="G137" s="52">
        <v>0</v>
      </c>
      <c r="H137" s="68">
        <v>73919</v>
      </c>
      <c r="I137" s="68">
        <v>-0.40835820895522401</v>
      </c>
    </row>
    <row r="138" spans="1:9" x14ac:dyDescent="0.25">
      <c r="A138" s="63" t="s">
        <v>246</v>
      </c>
      <c r="B138" s="70">
        <v>0.98808637379002207</v>
      </c>
      <c r="C138" s="70">
        <v>0.98296059637912703</v>
      </c>
      <c r="D138" s="70">
        <v>0.99099999999999999</v>
      </c>
      <c r="E138" s="52">
        <v>0.98850000000000005</v>
      </c>
      <c r="F138" s="65">
        <v>-5.1257774108950382E-3</v>
      </c>
      <c r="G138" s="52">
        <v>4.1362620997797972E-4</v>
      </c>
      <c r="H138" s="68">
        <v>7030</v>
      </c>
      <c r="I138" s="68">
        <v>-0.40835820895522401</v>
      </c>
    </row>
    <row r="139" spans="1:9" x14ac:dyDescent="0.25">
      <c r="A139" s="63" t="s">
        <v>668</v>
      </c>
      <c r="B139" s="70">
        <v>0.96342000881445611</v>
      </c>
      <c r="C139" s="70">
        <v>0.92904509283819603</v>
      </c>
      <c r="D139" s="70">
        <v>0.9556</v>
      </c>
      <c r="E139" s="52">
        <v>0.93920000000000003</v>
      </c>
      <c r="F139" s="65">
        <v>-3.4374915976260079E-2</v>
      </c>
      <c r="G139" s="52">
        <v>-2.4220008814456073E-2</v>
      </c>
      <c r="H139" s="68">
        <v>4245</v>
      </c>
      <c r="I139" s="68">
        <v>-0.15959952885747899</v>
      </c>
    </row>
    <row r="140" spans="1:9" x14ac:dyDescent="0.25">
      <c r="A140" s="63" t="s">
        <v>667</v>
      </c>
      <c r="B140" s="70">
        <v>0.98</v>
      </c>
      <c r="C140" s="70">
        <v>0.90977443609022601</v>
      </c>
      <c r="D140" s="70">
        <v>0.94530000000000003</v>
      </c>
      <c r="E140" s="52">
        <v>0.94840000000000002</v>
      </c>
      <c r="F140" s="65">
        <v>-7.0225563909773969E-2</v>
      </c>
      <c r="G140" s="52">
        <v>-3.1599999999999961E-2</v>
      </c>
      <c r="H140" s="68">
        <v>2099</v>
      </c>
      <c r="I140" s="68">
        <v>-0.35459662288930599</v>
      </c>
    </row>
    <row r="141" spans="1:9" x14ac:dyDescent="0.25">
      <c r="A141" s="63" t="s">
        <v>672</v>
      </c>
      <c r="B141" s="70">
        <v>0.86129753914988805</v>
      </c>
      <c r="C141" s="70">
        <v>0.80132450331125804</v>
      </c>
      <c r="D141" s="70">
        <v>0.8659</v>
      </c>
      <c r="E141" s="52">
        <v>0.87029999999999996</v>
      </c>
      <c r="F141" s="65">
        <v>-5.9973035838630007E-2</v>
      </c>
      <c r="G141" s="52">
        <v>9.0024608501119152E-3</v>
      </c>
      <c r="H141" s="68">
        <v>1227</v>
      </c>
      <c r="I141" s="68">
        <v>1.44230769230769E-2</v>
      </c>
    </row>
    <row r="142" spans="1:9" x14ac:dyDescent="0.25">
      <c r="A142" s="63" t="s">
        <v>675</v>
      </c>
      <c r="B142" s="70">
        <v>0</v>
      </c>
      <c r="C142" s="70">
        <v>9.08742331288344E-2</v>
      </c>
      <c r="D142" s="70">
        <v>0.22489999999999999</v>
      </c>
      <c r="E142" s="52">
        <v>0.43369999999999997</v>
      </c>
      <c r="F142" s="65">
        <v>9.08742331288344E-2</v>
      </c>
      <c r="G142" s="52">
        <v>0.43369999999999997</v>
      </c>
      <c r="H142" s="68">
        <v>7627</v>
      </c>
      <c r="I142" s="68">
        <v>0.81787175989086003</v>
      </c>
    </row>
    <row r="143" spans="1:9" x14ac:dyDescent="0.25">
      <c r="A143" s="63" t="s">
        <v>249</v>
      </c>
      <c r="B143" s="70">
        <v>3.9603960396039601E-4</v>
      </c>
      <c r="C143" s="70">
        <v>7.9051383399209496E-4</v>
      </c>
      <c r="D143" s="70">
        <v>4.0000000000000002E-4</v>
      </c>
      <c r="E143" s="52">
        <v>5.0000000000000001E-4</v>
      </c>
      <c r="F143" s="65">
        <v>3.9447423003169895E-4</v>
      </c>
      <c r="G143" s="52">
        <v>1.03960396039604E-4</v>
      </c>
      <c r="H143" s="73">
        <v>10918</v>
      </c>
      <c r="I143" s="68">
        <v>1234.6666666666699</v>
      </c>
    </row>
    <row r="144" spans="1:9" x14ac:dyDescent="0.25">
      <c r="A144" s="63" t="s">
        <v>670</v>
      </c>
      <c r="B144" s="70">
        <v>0</v>
      </c>
      <c r="C144" s="70">
        <v>0</v>
      </c>
      <c r="D144" s="70">
        <v>0</v>
      </c>
      <c r="E144" s="52">
        <v>0</v>
      </c>
      <c r="F144" s="65">
        <v>0</v>
      </c>
      <c r="G144" s="52">
        <v>0</v>
      </c>
      <c r="H144" s="73">
        <v>40773</v>
      </c>
      <c r="I144" s="68">
        <v>13055</v>
      </c>
    </row>
    <row r="145" spans="1:9" x14ac:dyDescent="0.25">
      <c r="A145" s="62" t="s">
        <v>723</v>
      </c>
      <c r="B145" s="70">
        <v>0.36640613443567155</v>
      </c>
      <c r="C145" s="70">
        <v>0.45527481581712992</v>
      </c>
      <c r="D145" s="70">
        <v>0.52344000000000002</v>
      </c>
      <c r="E145" s="52">
        <v>0.5141</v>
      </c>
      <c r="F145" s="65">
        <v>0</v>
      </c>
      <c r="G145" s="52">
        <v>0</v>
      </c>
      <c r="H145" s="68">
        <v>59073</v>
      </c>
      <c r="I145" s="68">
        <v>-0.51682953311617796</v>
      </c>
    </row>
    <row r="146" spans="1:9" x14ac:dyDescent="0.25">
      <c r="A146" s="63" t="s">
        <v>745</v>
      </c>
      <c r="B146" s="70">
        <v>0.94680134680134709</v>
      </c>
      <c r="C146" s="70">
        <v>0.94927536231884102</v>
      </c>
      <c r="D146" s="70">
        <v>0.97570000000000001</v>
      </c>
      <c r="E146" s="52">
        <v>0.97350000000000003</v>
      </c>
      <c r="F146" s="65">
        <v>2.4740155174939327E-3</v>
      </c>
      <c r="G146" s="52">
        <v>2.6698653198652944E-2</v>
      </c>
      <c r="H146" s="68">
        <v>1937</v>
      </c>
      <c r="I146" s="68">
        <v>-0.46099912357581102</v>
      </c>
    </row>
    <row r="147" spans="1:9" x14ac:dyDescent="0.25">
      <c r="A147" s="63" t="s">
        <v>737</v>
      </c>
      <c r="B147" s="70">
        <v>2.35178833904949E-2</v>
      </c>
      <c r="C147" s="70">
        <v>0.83333333333333304</v>
      </c>
      <c r="D147" s="70">
        <v>0.96419999999999995</v>
      </c>
      <c r="E147" s="52">
        <v>0.96550000000000002</v>
      </c>
      <c r="F147" s="65">
        <v>0.80981544994283816</v>
      </c>
      <c r="G147" s="52">
        <v>0.94198211660950515</v>
      </c>
      <c r="H147" s="68">
        <v>3640</v>
      </c>
      <c r="I147" s="68">
        <v>-0.37732919254658398</v>
      </c>
    </row>
    <row r="148" spans="1:9" x14ac:dyDescent="0.25">
      <c r="A148" s="63" t="s">
        <v>731</v>
      </c>
      <c r="B148" s="70">
        <v>0.600645025590689</v>
      </c>
      <c r="C148" s="70">
        <v>0.75377664831286195</v>
      </c>
      <c r="D148" s="70">
        <v>0.82499999999999996</v>
      </c>
      <c r="E148" s="52">
        <v>0.85089999999999999</v>
      </c>
      <c r="F148" s="65">
        <v>0.15313162272217296</v>
      </c>
      <c r="G148" s="52">
        <v>0.25025497440931099</v>
      </c>
      <c r="H148" s="68">
        <v>34792</v>
      </c>
      <c r="I148" s="68">
        <v>-0.17179843487164501</v>
      </c>
    </row>
    <row r="149" spans="1:9" x14ac:dyDescent="0.25">
      <c r="A149" s="63" t="s">
        <v>746</v>
      </c>
      <c r="B149" s="70">
        <v>1</v>
      </c>
      <c r="C149" s="70">
        <v>0.73333333333333295</v>
      </c>
      <c r="D149" s="70">
        <v>1</v>
      </c>
      <c r="E149" s="52">
        <v>0.8095</v>
      </c>
      <c r="F149" s="65">
        <v>-0.26666666666666705</v>
      </c>
      <c r="G149" s="52">
        <v>-0.1905</v>
      </c>
      <c r="H149" s="73">
        <v>1718</v>
      </c>
      <c r="I149" s="68">
        <v>35.058823529411796</v>
      </c>
    </row>
    <row r="150" spans="1:9" x14ac:dyDescent="0.25">
      <c r="A150" s="63" t="s">
        <v>732</v>
      </c>
      <c r="B150" s="70">
        <v>0.78822495606326903</v>
      </c>
      <c r="C150" s="70">
        <v>0.72142857142857097</v>
      </c>
      <c r="D150" s="70">
        <v>0.77380000000000004</v>
      </c>
      <c r="E150" s="52">
        <v>0.80579999999999996</v>
      </c>
      <c r="F150" s="65">
        <v>-6.6796384634698058E-2</v>
      </c>
      <c r="G150" s="52">
        <v>1.7575043936730927E-2</v>
      </c>
      <c r="H150" s="68">
        <v>1394</v>
      </c>
      <c r="I150" s="68">
        <v>-0.51682953311617796</v>
      </c>
    </row>
    <row r="151" spans="1:9" x14ac:dyDescent="0.25">
      <c r="A151" s="63" t="s">
        <v>726</v>
      </c>
      <c r="B151" s="70">
        <v>0.24104234527687302</v>
      </c>
      <c r="C151" s="70">
        <v>0.50529100529100501</v>
      </c>
      <c r="D151" s="70">
        <v>0.47410000000000002</v>
      </c>
      <c r="E151" s="52">
        <v>0.49430000000000002</v>
      </c>
      <c r="F151" s="65">
        <v>0.264248660014132</v>
      </c>
      <c r="G151" s="52">
        <v>0.253257654723127</v>
      </c>
      <c r="H151" s="68">
        <v>1893</v>
      </c>
      <c r="I151" s="68">
        <v>1.46124031007752</v>
      </c>
    </row>
    <row r="152" spans="1:9" x14ac:dyDescent="0.25">
      <c r="A152" s="63" t="s">
        <v>743</v>
      </c>
      <c r="B152" s="70">
        <v>0</v>
      </c>
      <c r="C152" s="70">
        <v>5.6309904153354601E-2</v>
      </c>
      <c r="D152" s="70">
        <v>0.22159999999999999</v>
      </c>
      <c r="E152" s="52">
        <v>0.24149999999999999</v>
      </c>
      <c r="F152" s="65">
        <v>5.6309904153354601E-2</v>
      </c>
      <c r="G152" s="52">
        <v>0.24149999999999999</v>
      </c>
      <c r="H152" s="68">
        <v>9579</v>
      </c>
      <c r="I152" s="68">
        <v>1.99078341013825</v>
      </c>
    </row>
    <row r="153" spans="1:9" x14ac:dyDescent="0.25">
      <c r="A153" s="63" t="s">
        <v>729</v>
      </c>
      <c r="B153" s="70">
        <v>6.3829787234042493E-2</v>
      </c>
      <c r="C153" s="70">
        <v>0</v>
      </c>
      <c r="D153" s="70">
        <v>0</v>
      </c>
      <c r="E153" s="52">
        <v>0</v>
      </c>
      <c r="F153" s="65">
        <v>-6.3829787234042493E-2</v>
      </c>
      <c r="G153" s="52">
        <v>-6.3829787234042493E-2</v>
      </c>
      <c r="H153" s="68">
        <v>0</v>
      </c>
      <c r="I153" s="68">
        <v>0</v>
      </c>
    </row>
    <row r="154" spans="1:9" x14ac:dyDescent="0.25">
      <c r="A154" s="63" t="s">
        <v>740</v>
      </c>
      <c r="B154" s="70">
        <v>0</v>
      </c>
      <c r="C154" s="70">
        <v>0</v>
      </c>
      <c r="D154" s="70">
        <v>0</v>
      </c>
      <c r="E154" s="52">
        <v>0</v>
      </c>
      <c r="F154" s="65">
        <v>0</v>
      </c>
      <c r="G154" s="52">
        <v>0</v>
      </c>
      <c r="H154" s="73">
        <v>2315</v>
      </c>
      <c r="I154" s="68">
        <v>743</v>
      </c>
    </row>
    <row r="155" spans="1:9" x14ac:dyDescent="0.25">
      <c r="A155" s="63" t="s">
        <v>735</v>
      </c>
      <c r="B155" s="70">
        <v>0</v>
      </c>
      <c r="C155" s="70">
        <v>0</v>
      </c>
      <c r="D155" s="70">
        <v>0</v>
      </c>
      <c r="E155" s="52">
        <v>0</v>
      </c>
      <c r="F155" s="65">
        <v>0</v>
      </c>
      <c r="G155" s="52">
        <v>0</v>
      </c>
      <c r="H155" s="68">
        <v>1805</v>
      </c>
      <c r="I155" s="68">
        <v>0</v>
      </c>
    </row>
    <row r="156" spans="1:9" x14ac:dyDescent="0.25">
      <c r="A156" s="62" t="s">
        <v>1571</v>
      </c>
      <c r="B156" s="70">
        <v>2.8569129245131199E-2</v>
      </c>
      <c r="C156" s="70">
        <v>0.492236413724017</v>
      </c>
      <c r="D156" s="70">
        <v>0.49809999999999999</v>
      </c>
      <c r="E156" s="52">
        <v>0.88034999999999997</v>
      </c>
      <c r="F156" s="65">
        <v>0</v>
      </c>
      <c r="G156" s="52">
        <v>0.71854488982778042</v>
      </c>
      <c r="H156" s="68">
        <v>21291</v>
      </c>
      <c r="I156" s="68">
        <v>-0.235521235521235</v>
      </c>
    </row>
    <row r="157" spans="1:9" x14ac:dyDescent="0.25">
      <c r="A157" s="63" t="s">
        <v>1575</v>
      </c>
      <c r="B157" s="70">
        <v>5.7138258490262397E-2</v>
      </c>
      <c r="C157" s="70">
        <v>0.98447282744803399</v>
      </c>
      <c r="D157" s="70">
        <v>0.99280000000000002</v>
      </c>
      <c r="E157" s="52">
        <v>0.99250000000000005</v>
      </c>
      <c r="F157" s="65">
        <v>0.92733456895777155</v>
      </c>
      <c r="G157" s="52">
        <v>0.93536174150973761</v>
      </c>
      <c r="H157" s="68">
        <v>17362</v>
      </c>
      <c r="I157" s="68">
        <v>-0.23171680497925301</v>
      </c>
    </row>
    <row r="158" spans="1:9" x14ac:dyDescent="0.25">
      <c r="A158" s="63" t="s">
        <v>1574</v>
      </c>
      <c r="B158" s="70">
        <v>0</v>
      </c>
      <c r="C158" s="70">
        <v>0</v>
      </c>
      <c r="D158" s="70">
        <v>3.3999999999999998E-3</v>
      </c>
      <c r="E158" s="52">
        <v>0.76819999999999999</v>
      </c>
      <c r="F158" s="65">
        <v>0</v>
      </c>
      <c r="G158" s="52">
        <v>0.76819999999999999</v>
      </c>
      <c r="H158" s="68">
        <v>3929</v>
      </c>
      <c r="I158" s="68">
        <v>-0.235521235521235</v>
      </c>
    </row>
    <row r="159" spans="1:9" x14ac:dyDescent="0.25">
      <c r="A159" s="62" t="s">
        <v>994</v>
      </c>
      <c r="B159" s="70">
        <v>0.3763232238994963</v>
      </c>
      <c r="C159" s="70">
        <v>0.6380623888286</v>
      </c>
      <c r="D159" s="70">
        <v>0.78523333333333334</v>
      </c>
      <c r="E159" s="52">
        <v>0.8127833333333333</v>
      </c>
      <c r="F159" s="65">
        <v>0</v>
      </c>
      <c r="G159" s="52">
        <v>0</v>
      </c>
      <c r="H159" s="68">
        <v>35563</v>
      </c>
      <c r="I159" s="68">
        <v>-0.40347459003084901</v>
      </c>
    </row>
    <row r="160" spans="1:9" x14ac:dyDescent="0.25">
      <c r="A160" s="63" t="s">
        <v>998</v>
      </c>
      <c r="B160" s="70">
        <v>3.0543677458766004E-4</v>
      </c>
      <c r="C160" s="70">
        <v>0.94346289752650203</v>
      </c>
      <c r="D160" s="70">
        <v>0.97260000000000002</v>
      </c>
      <c r="E160" s="52">
        <v>0.97729999999999995</v>
      </c>
      <c r="F160" s="65">
        <v>0.94315746075191442</v>
      </c>
      <c r="G160" s="52">
        <v>0.97699456322541234</v>
      </c>
      <c r="H160" s="68">
        <v>8586</v>
      </c>
      <c r="I160" s="68">
        <v>-0.220915032679739</v>
      </c>
    </row>
    <row r="161" spans="1:9" x14ac:dyDescent="0.25">
      <c r="A161" s="63" t="s">
        <v>1007</v>
      </c>
      <c r="B161" s="70">
        <v>0.32832729155877804</v>
      </c>
      <c r="C161" s="70">
        <v>0.91957104557640701</v>
      </c>
      <c r="D161" s="70">
        <v>0.96950000000000003</v>
      </c>
      <c r="E161" s="52">
        <v>0.96279999999999999</v>
      </c>
      <c r="F161" s="65">
        <v>0.59124375401762896</v>
      </c>
      <c r="G161" s="52">
        <v>0.63447270844122194</v>
      </c>
      <c r="H161" s="68">
        <v>5556</v>
      </c>
      <c r="I161" s="68">
        <v>-8.3700440528634304E-2</v>
      </c>
    </row>
    <row r="162" spans="1:9" x14ac:dyDescent="0.25">
      <c r="A162" s="63" t="s">
        <v>1004</v>
      </c>
      <c r="B162" s="70">
        <v>0.95383932534398608</v>
      </c>
      <c r="C162" s="70">
        <v>0.907407407407407</v>
      </c>
      <c r="D162" s="70">
        <v>0.9778</v>
      </c>
      <c r="E162" s="52">
        <v>0.98140000000000005</v>
      </c>
      <c r="F162" s="65">
        <v>-4.6431917936579081E-2</v>
      </c>
      <c r="G162" s="52">
        <v>2.7560674656013973E-2</v>
      </c>
      <c r="H162" s="68">
        <v>2676</v>
      </c>
      <c r="I162" s="68">
        <v>-0.39444850255661101</v>
      </c>
    </row>
    <row r="163" spans="1:9" x14ac:dyDescent="0.25">
      <c r="A163" s="63" t="s">
        <v>1002</v>
      </c>
      <c r="B163" s="70">
        <v>0.97546728971962604</v>
      </c>
      <c r="C163" s="70">
        <v>0.90209790209790197</v>
      </c>
      <c r="D163" s="70">
        <v>0.81089999999999995</v>
      </c>
      <c r="E163" s="52">
        <v>0.96519999999999995</v>
      </c>
      <c r="F163" s="65">
        <v>-7.3369387621724069E-2</v>
      </c>
      <c r="G163" s="52">
        <v>-1.0267289719626094E-2</v>
      </c>
      <c r="H163" s="68">
        <v>1583</v>
      </c>
      <c r="I163" s="68">
        <v>-0.34975961538461497</v>
      </c>
    </row>
    <row r="164" spans="1:9" x14ac:dyDescent="0.25">
      <c r="A164" s="63" t="s">
        <v>1001</v>
      </c>
      <c r="B164" s="70">
        <v>0</v>
      </c>
      <c r="C164" s="70">
        <v>0.15583508036338201</v>
      </c>
      <c r="D164" s="70">
        <v>0.98060000000000003</v>
      </c>
      <c r="E164" s="52">
        <v>0.99</v>
      </c>
      <c r="F164" s="65">
        <v>0.15583508036338201</v>
      </c>
      <c r="G164" s="52">
        <v>0.99</v>
      </c>
      <c r="H164" s="68">
        <v>11258</v>
      </c>
      <c r="I164" s="68">
        <v>-0.40347459003084901</v>
      </c>
    </row>
    <row r="165" spans="1:9" x14ac:dyDescent="0.25">
      <c r="A165" s="63" t="s">
        <v>1006</v>
      </c>
      <c r="B165" s="70">
        <v>0</v>
      </c>
      <c r="C165" s="70">
        <v>0</v>
      </c>
      <c r="D165" s="70">
        <v>0</v>
      </c>
      <c r="E165" s="52">
        <v>0</v>
      </c>
      <c r="F165" s="65">
        <v>0</v>
      </c>
      <c r="G165" s="52">
        <v>0</v>
      </c>
      <c r="H165" s="73">
        <v>5904</v>
      </c>
      <c r="I165" s="68">
        <v>2031</v>
      </c>
    </row>
    <row r="166" spans="1:9" x14ac:dyDescent="0.25">
      <c r="A166" s="62" t="s">
        <v>39</v>
      </c>
      <c r="B166" s="70">
        <v>0.4324308354035698</v>
      </c>
      <c r="C166" s="70">
        <v>0.40941706137024569</v>
      </c>
      <c r="D166" s="70">
        <v>0.42927999999999999</v>
      </c>
      <c r="E166" s="52">
        <v>0.50312999999999997</v>
      </c>
      <c r="F166" s="65">
        <v>0</v>
      </c>
      <c r="G166" s="52">
        <v>0</v>
      </c>
      <c r="H166" s="68">
        <v>35469</v>
      </c>
      <c r="I166" s="68">
        <v>-0.43793911007025799</v>
      </c>
    </row>
    <row r="167" spans="1:9" x14ac:dyDescent="0.25">
      <c r="A167" s="63" t="s">
        <v>1301</v>
      </c>
      <c r="B167" s="70">
        <v>0.99773499433748603</v>
      </c>
      <c r="C167" s="70">
        <v>1</v>
      </c>
      <c r="D167" s="70">
        <v>0.99660000000000004</v>
      </c>
      <c r="E167" s="52">
        <v>0.99739999999999995</v>
      </c>
      <c r="F167" s="65">
        <v>2.2650056625139747E-3</v>
      </c>
      <c r="G167" s="52">
        <v>-3.3499433748607199E-4</v>
      </c>
      <c r="H167" s="68">
        <v>2353</v>
      </c>
      <c r="I167" s="68">
        <v>-0.34215017064846398</v>
      </c>
    </row>
    <row r="168" spans="1:9" x14ac:dyDescent="0.25">
      <c r="A168" s="63" t="s">
        <v>1299</v>
      </c>
      <c r="B168" s="70">
        <v>0.96793680297397811</v>
      </c>
      <c r="C168" s="70">
        <v>0.945252352437981</v>
      </c>
      <c r="D168" s="70">
        <v>0.96450000000000002</v>
      </c>
      <c r="E168" s="52">
        <v>0.96260000000000001</v>
      </c>
      <c r="F168" s="65">
        <v>-2.2684450535997103E-2</v>
      </c>
      <c r="G168" s="52">
        <v>-5.3368029739780942E-3</v>
      </c>
      <c r="H168" s="68">
        <v>4243</v>
      </c>
      <c r="I168" s="68">
        <v>-0.13416009019165701</v>
      </c>
    </row>
    <row r="169" spans="1:9" x14ac:dyDescent="0.25">
      <c r="A169" s="63" t="s">
        <v>1315</v>
      </c>
      <c r="B169" s="70">
        <v>0.91648822269807306</v>
      </c>
      <c r="C169" s="70">
        <v>0.900552486187845</v>
      </c>
      <c r="D169" s="70">
        <v>0.89770000000000005</v>
      </c>
      <c r="E169" s="52">
        <v>0.90029999999999999</v>
      </c>
      <c r="F169" s="65">
        <v>-1.593573651022806E-2</v>
      </c>
      <c r="G169" s="52">
        <v>-1.6188222698073074E-2</v>
      </c>
      <c r="H169" s="68">
        <v>559</v>
      </c>
      <c r="I169" s="68">
        <v>-0.43173431734317302</v>
      </c>
    </row>
    <row r="170" spans="1:9" x14ac:dyDescent="0.25">
      <c r="A170" s="63" t="s">
        <v>1303</v>
      </c>
      <c r="B170" s="70">
        <v>0.9357277882797731</v>
      </c>
      <c r="C170" s="70">
        <v>0.78896103896103897</v>
      </c>
      <c r="D170" s="70">
        <v>0.94640000000000002</v>
      </c>
      <c r="E170" s="52">
        <v>0.93130000000000002</v>
      </c>
      <c r="F170" s="65">
        <v>-0.14676674931873412</v>
      </c>
      <c r="G170" s="52">
        <v>-4.4277882797730816E-3</v>
      </c>
      <c r="H170" s="68">
        <v>1558</v>
      </c>
      <c r="I170" s="68">
        <v>-0.43793911007025799</v>
      </c>
    </row>
    <row r="171" spans="1:9" x14ac:dyDescent="0.25">
      <c r="A171" s="63" t="s">
        <v>1307</v>
      </c>
      <c r="B171" s="70">
        <v>0.50642054574638806</v>
      </c>
      <c r="C171" s="70">
        <v>0.43599615014436999</v>
      </c>
      <c r="D171" s="70">
        <v>0.43169999999999997</v>
      </c>
      <c r="E171" s="52">
        <v>0.51229999999999998</v>
      </c>
      <c r="F171" s="65">
        <v>-7.0424395602018075E-2</v>
      </c>
      <c r="G171" s="52">
        <v>5.8794542536119154E-3</v>
      </c>
      <c r="H171" s="68">
        <v>2194</v>
      </c>
      <c r="I171" s="68">
        <v>-0.14199759326113101</v>
      </c>
    </row>
    <row r="172" spans="1:9" x14ac:dyDescent="0.25">
      <c r="A172" s="63" t="s">
        <v>43</v>
      </c>
      <c r="B172" s="70">
        <v>0</v>
      </c>
      <c r="C172" s="70">
        <v>2.0193151887620699E-2</v>
      </c>
      <c r="D172" s="70">
        <v>0</v>
      </c>
      <c r="E172" s="52">
        <v>3.0000000000000001E-3</v>
      </c>
      <c r="F172" s="65">
        <v>2.0193151887620699E-2</v>
      </c>
      <c r="G172" s="52">
        <v>3.0000000000000001E-3</v>
      </c>
      <c r="H172" s="72">
        <v>16097</v>
      </c>
      <c r="I172" s="68">
        <v>192.32142857142901</v>
      </c>
    </row>
    <row r="173" spans="1:9" x14ac:dyDescent="0.25">
      <c r="A173" s="63" t="s">
        <v>1305</v>
      </c>
      <c r="B173" s="70">
        <v>0</v>
      </c>
      <c r="C173" s="70">
        <v>3.21543408360129E-3</v>
      </c>
      <c r="D173" s="70">
        <v>5.5899999999999998E-2</v>
      </c>
      <c r="E173" s="52">
        <v>0.72440000000000004</v>
      </c>
      <c r="F173" s="65">
        <v>3.21543408360129E-3</v>
      </c>
      <c r="G173" s="52">
        <v>0.72440000000000004</v>
      </c>
      <c r="H173" s="68">
        <v>2249</v>
      </c>
      <c r="I173" s="68">
        <v>2.6239067055393601E-2</v>
      </c>
    </row>
    <row r="174" spans="1:9" x14ac:dyDescent="0.25">
      <c r="A174" s="63" t="s">
        <v>1310</v>
      </c>
      <c r="B174" s="70">
        <v>0</v>
      </c>
      <c r="C174" s="70">
        <v>0</v>
      </c>
      <c r="D174" s="70">
        <v>0</v>
      </c>
      <c r="E174" s="52">
        <v>0</v>
      </c>
      <c r="F174" s="65">
        <v>0</v>
      </c>
      <c r="G174" s="52">
        <v>0</v>
      </c>
      <c r="H174" s="73">
        <v>4225</v>
      </c>
      <c r="I174" s="68">
        <v>1350</v>
      </c>
    </row>
    <row r="175" spans="1:9" x14ac:dyDescent="0.25">
      <c r="A175" s="63" t="s">
        <v>1311</v>
      </c>
      <c r="B175" s="70">
        <v>0</v>
      </c>
      <c r="C175" s="70">
        <v>0</v>
      </c>
      <c r="D175" s="70">
        <v>0</v>
      </c>
      <c r="E175" s="52">
        <v>0</v>
      </c>
      <c r="F175" s="65">
        <v>0</v>
      </c>
      <c r="G175" s="52">
        <v>0</v>
      </c>
      <c r="H175" s="73">
        <v>1650</v>
      </c>
      <c r="I175" s="68">
        <v>550</v>
      </c>
    </row>
    <row r="176" spans="1:9" x14ac:dyDescent="0.25">
      <c r="A176" s="63" t="s">
        <v>1313</v>
      </c>
      <c r="B176" s="70">
        <v>0</v>
      </c>
      <c r="C176" s="70">
        <v>0</v>
      </c>
      <c r="D176" s="70">
        <v>0</v>
      </c>
      <c r="E176" s="52">
        <v>0</v>
      </c>
      <c r="F176" s="65">
        <v>0</v>
      </c>
      <c r="G176" s="52">
        <v>0</v>
      </c>
      <c r="H176" s="73">
        <v>341</v>
      </c>
      <c r="I176" s="68">
        <v>117</v>
      </c>
    </row>
    <row r="177" spans="1:9" x14ac:dyDescent="0.25">
      <c r="A177" s="62" t="s">
        <v>1576</v>
      </c>
      <c r="B177" s="70">
        <v>0.41767636394117269</v>
      </c>
      <c r="C177" s="70">
        <v>0.44898286701443502</v>
      </c>
      <c r="D177" s="70">
        <v>0.56851249999999998</v>
      </c>
      <c r="E177" s="52">
        <v>0.69830000000000003</v>
      </c>
      <c r="F177" s="65">
        <v>0</v>
      </c>
      <c r="G177" s="52">
        <v>0</v>
      </c>
      <c r="H177" s="68">
        <v>63176</v>
      </c>
      <c r="I177" s="68">
        <v>-0.73537604456824501</v>
      </c>
    </row>
    <row r="178" spans="1:9" x14ac:dyDescent="0.25">
      <c r="A178" s="63" t="s">
        <v>1599</v>
      </c>
      <c r="B178" s="70">
        <v>0.93538461538461504</v>
      </c>
      <c r="C178" s="70">
        <v>1</v>
      </c>
      <c r="D178" s="70">
        <v>1</v>
      </c>
      <c r="E178" s="52">
        <v>0.93100000000000005</v>
      </c>
      <c r="F178" s="65">
        <v>6.4615384615384963E-2</v>
      </c>
      <c r="G178" s="52">
        <v>-4.3846153846149871E-3</v>
      </c>
      <c r="H178" s="73">
        <v>305</v>
      </c>
      <c r="I178" s="68">
        <v>2.1111111111111098</v>
      </c>
    </row>
    <row r="179" spans="1:9" x14ac:dyDescent="0.25">
      <c r="A179" s="63" t="s">
        <v>1580</v>
      </c>
      <c r="B179" s="70">
        <v>1</v>
      </c>
      <c r="C179" s="70">
        <v>0.99779735682819404</v>
      </c>
      <c r="D179" s="70">
        <v>1</v>
      </c>
      <c r="E179" s="52">
        <v>1</v>
      </c>
      <c r="F179" s="65">
        <v>-2.2026431718059625E-3</v>
      </c>
      <c r="G179" s="52">
        <v>0</v>
      </c>
      <c r="H179" s="68">
        <v>3080</v>
      </c>
      <c r="I179" s="68">
        <v>-0.47219307450157399</v>
      </c>
    </row>
    <row r="180" spans="1:9" x14ac:dyDescent="0.25">
      <c r="A180" s="63" t="s">
        <v>1591</v>
      </c>
      <c r="B180" s="70">
        <v>0.91152815013404809</v>
      </c>
      <c r="C180" s="70">
        <v>0.95175023651844803</v>
      </c>
      <c r="D180" s="70">
        <v>0.96519999999999995</v>
      </c>
      <c r="E180" s="52">
        <v>0.96879999999999999</v>
      </c>
      <c r="F180" s="65">
        <v>4.0222086384399947E-2</v>
      </c>
      <c r="G180" s="52">
        <v>5.7271849865951907E-2</v>
      </c>
      <c r="H180" s="68">
        <v>2024</v>
      </c>
      <c r="I180" s="68">
        <v>-0.47915027537372101</v>
      </c>
    </row>
    <row r="181" spans="1:9" x14ac:dyDescent="0.25">
      <c r="A181" s="63" t="s">
        <v>1607</v>
      </c>
      <c r="B181" s="70">
        <v>0.97900262467191612</v>
      </c>
      <c r="C181" s="70">
        <v>0.913333333333333</v>
      </c>
      <c r="D181" s="70">
        <v>0.96950000000000003</v>
      </c>
      <c r="E181" s="52">
        <v>0.97819999999999996</v>
      </c>
      <c r="F181" s="65">
        <v>-6.5669291338583125E-2</v>
      </c>
      <c r="G181" s="52">
        <v>-8.0262467191616338E-4</v>
      </c>
      <c r="H181" s="68">
        <v>555</v>
      </c>
      <c r="I181" s="68">
        <v>-0.73537604456824501</v>
      </c>
    </row>
    <row r="182" spans="1:9" x14ac:dyDescent="0.25">
      <c r="A182" s="63" t="s">
        <v>1609</v>
      </c>
      <c r="B182" s="70">
        <v>0.93431483578708996</v>
      </c>
      <c r="C182" s="70">
        <v>0.90408805031446504</v>
      </c>
      <c r="D182" s="70">
        <v>0.90969999999999995</v>
      </c>
      <c r="E182" s="52">
        <v>0.93140000000000001</v>
      </c>
      <c r="F182" s="65">
        <v>-3.0226785472624917E-2</v>
      </c>
      <c r="G182" s="52">
        <v>-2.9148357870899533E-3</v>
      </c>
      <c r="H182" s="68">
        <v>1765</v>
      </c>
      <c r="I182" s="68">
        <v>-0.33695652173912999</v>
      </c>
    </row>
    <row r="183" spans="1:9" x14ac:dyDescent="0.25">
      <c r="A183" s="63" t="s">
        <v>1588</v>
      </c>
      <c r="B183" s="70">
        <v>0.96140939597315411</v>
      </c>
      <c r="C183" s="70">
        <v>0.88163265306122496</v>
      </c>
      <c r="D183" s="70">
        <v>0.97270000000000001</v>
      </c>
      <c r="E183" s="52">
        <v>0.99850000000000005</v>
      </c>
      <c r="F183" s="65">
        <v>-7.9776742911929155E-2</v>
      </c>
      <c r="G183" s="52">
        <v>3.7090604026845941E-2</v>
      </c>
      <c r="H183" s="68">
        <v>665</v>
      </c>
      <c r="I183" s="68">
        <v>-0.66971080669710803</v>
      </c>
    </row>
    <row r="184" spans="1:9" x14ac:dyDescent="0.25">
      <c r="A184" s="63" t="s">
        <v>1582</v>
      </c>
      <c r="B184" s="70">
        <v>0.80669398907103806</v>
      </c>
      <c r="C184" s="70">
        <v>0.86401673640167398</v>
      </c>
      <c r="D184" s="70">
        <v>0.95020000000000004</v>
      </c>
      <c r="E184" s="52">
        <v>0.9486</v>
      </c>
      <c r="F184" s="65">
        <v>5.7322747330635915E-2</v>
      </c>
      <c r="G184" s="52">
        <v>0.14190601092896193</v>
      </c>
      <c r="H184" s="68">
        <v>2272</v>
      </c>
      <c r="I184" s="68">
        <v>-0.37489251934651802</v>
      </c>
    </row>
    <row r="185" spans="1:9" x14ac:dyDescent="0.25">
      <c r="A185" s="63" t="s">
        <v>1611</v>
      </c>
      <c r="B185" s="70">
        <v>0</v>
      </c>
      <c r="C185" s="70">
        <v>0.35878741366078298</v>
      </c>
      <c r="D185" s="70">
        <v>0.70350000000000001</v>
      </c>
      <c r="E185" s="52">
        <v>0.71809999999999996</v>
      </c>
      <c r="F185" s="65">
        <v>0.35878741366078298</v>
      </c>
      <c r="G185" s="52">
        <v>0.71809999999999996</v>
      </c>
      <c r="H185" s="68">
        <v>12055</v>
      </c>
      <c r="I185" s="68">
        <v>0.59124370399070103</v>
      </c>
    </row>
    <row r="186" spans="1:9" x14ac:dyDescent="0.25">
      <c r="A186" s="63" t="s">
        <v>1597</v>
      </c>
      <c r="B186" s="70">
        <v>0.15448821203690102</v>
      </c>
      <c r="C186" s="70">
        <v>0.31232009211283801</v>
      </c>
      <c r="D186" s="70">
        <v>0.8538</v>
      </c>
      <c r="E186" s="52">
        <v>0.9698</v>
      </c>
      <c r="F186" s="65">
        <v>0.15783188007593699</v>
      </c>
      <c r="G186" s="52">
        <v>0.815311787963099</v>
      </c>
      <c r="H186" s="68">
        <v>15809</v>
      </c>
      <c r="I186" s="68">
        <v>-0.36996884735202501</v>
      </c>
    </row>
    <row r="187" spans="1:9" x14ac:dyDescent="0.25">
      <c r="A187" s="63" t="s">
        <v>1595</v>
      </c>
      <c r="B187" s="70">
        <v>0</v>
      </c>
      <c r="C187" s="70">
        <v>0</v>
      </c>
      <c r="D187" s="70">
        <v>0.45200000000000001</v>
      </c>
      <c r="E187" s="52">
        <v>0.8357</v>
      </c>
      <c r="F187" s="65">
        <v>0</v>
      </c>
      <c r="G187" s="52">
        <v>0.8357</v>
      </c>
      <c r="H187" s="68">
        <v>2410</v>
      </c>
      <c r="I187" s="68">
        <v>-0.283436669619132</v>
      </c>
    </row>
    <row r="188" spans="1:9" x14ac:dyDescent="0.25">
      <c r="A188" s="63" t="s">
        <v>1586</v>
      </c>
      <c r="B188" s="70">
        <v>0</v>
      </c>
      <c r="C188" s="70">
        <v>0</v>
      </c>
      <c r="D188" s="70">
        <v>0</v>
      </c>
      <c r="E188" s="52">
        <v>0</v>
      </c>
      <c r="F188" s="65">
        <v>0</v>
      </c>
      <c r="G188" s="52">
        <v>0</v>
      </c>
      <c r="H188" s="73">
        <v>1353</v>
      </c>
      <c r="I188" s="68">
        <v>430</v>
      </c>
    </row>
    <row r="189" spans="1:9" x14ac:dyDescent="0.25">
      <c r="A189" s="63" t="s">
        <v>1605</v>
      </c>
      <c r="B189" s="70">
        <v>0</v>
      </c>
      <c r="C189" s="70">
        <v>0</v>
      </c>
      <c r="D189" s="70">
        <v>0.25740000000000002</v>
      </c>
      <c r="E189" s="52">
        <v>0.81479999999999997</v>
      </c>
      <c r="F189" s="65">
        <v>0</v>
      </c>
      <c r="G189" s="52">
        <v>0.81479999999999997</v>
      </c>
      <c r="H189" s="68">
        <v>4815</v>
      </c>
      <c r="I189" s="68">
        <v>-4.8672566371681401E-2</v>
      </c>
    </row>
    <row r="190" spans="1:9" x14ac:dyDescent="0.25">
      <c r="A190" s="63" t="s">
        <v>1593</v>
      </c>
      <c r="B190" s="70">
        <v>0</v>
      </c>
      <c r="C190" s="70">
        <v>0</v>
      </c>
      <c r="D190" s="70">
        <v>1.6000000000000001E-3</v>
      </c>
      <c r="E190" s="52">
        <v>3.4799999999999998E-2</v>
      </c>
      <c r="F190" s="65">
        <v>0</v>
      </c>
      <c r="G190" s="52">
        <v>3.4799999999999998E-2</v>
      </c>
      <c r="H190" s="73">
        <v>2645</v>
      </c>
      <c r="I190" s="68">
        <v>46.7368421052632</v>
      </c>
    </row>
    <row r="191" spans="1:9" x14ac:dyDescent="0.25">
      <c r="A191" s="63" t="s">
        <v>1584</v>
      </c>
      <c r="B191" s="70">
        <v>0</v>
      </c>
      <c r="C191" s="70">
        <v>0</v>
      </c>
      <c r="D191" s="70">
        <v>0</v>
      </c>
      <c r="E191" s="52">
        <v>1.14E-2</v>
      </c>
      <c r="F191" s="65">
        <v>0</v>
      </c>
      <c r="G191" s="52">
        <v>1.14E-2</v>
      </c>
      <c r="H191" s="73">
        <v>1480</v>
      </c>
      <c r="I191" s="68">
        <v>129.5</v>
      </c>
    </row>
    <row r="192" spans="1:9" x14ac:dyDescent="0.25">
      <c r="A192" s="63" t="s">
        <v>1613</v>
      </c>
      <c r="B192" s="70">
        <v>0</v>
      </c>
      <c r="C192" s="70">
        <v>0</v>
      </c>
      <c r="D192" s="70">
        <v>6.0600000000000001E-2</v>
      </c>
      <c r="E192" s="52">
        <v>0.55379999999999996</v>
      </c>
      <c r="F192" s="65">
        <v>0</v>
      </c>
      <c r="G192" s="52">
        <v>0.55379999999999996</v>
      </c>
      <c r="H192" s="68">
        <v>5045</v>
      </c>
      <c r="I192" s="68">
        <v>7.42857142857134E-3</v>
      </c>
    </row>
    <row r="193" spans="1:9" x14ac:dyDescent="0.25">
      <c r="A193" s="63" t="s">
        <v>1602</v>
      </c>
      <c r="B193" s="70">
        <v>0</v>
      </c>
      <c r="C193" s="70">
        <v>0</v>
      </c>
      <c r="D193" s="70">
        <v>0</v>
      </c>
      <c r="E193" s="52">
        <v>0.47789999999999999</v>
      </c>
      <c r="F193" s="65">
        <v>0</v>
      </c>
      <c r="G193" s="52">
        <v>0.47789999999999999</v>
      </c>
      <c r="H193" s="68">
        <v>6898</v>
      </c>
      <c r="I193" s="68">
        <v>3.4034930586654702E-2</v>
      </c>
    </row>
    <row r="194" spans="1:9" x14ac:dyDescent="0.25">
      <c r="A194" s="62" t="s">
        <v>1869</v>
      </c>
      <c r="B194" s="70">
        <v>0</v>
      </c>
      <c r="C194" s="70">
        <v>0</v>
      </c>
      <c r="D194" s="70">
        <v>0</v>
      </c>
      <c r="E194" s="52">
        <v>0</v>
      </c>
      <c r="F194" s="65">
        <v>0</v>
      </c>
      <c r="G194" s="52">
        <v>0</v>
      </c>
      <c r="H194" s="68">
        <v>17518</v>
      </c>
      <c r="I194" s="68">
        <v>289</v>
      </c>
    </row>
    <row r="195" spans="1:9" x14ac:dyDescent="0.25">
      <c r="A195" s="63" t="s">
        <v>1875</v>
      </c>
      <c r="B195" s="70">
        <v>0</v>
      </c>
      <c r="C195" s="70">
        <v>0</v>
      </c>
      <c r="D195" s="70">
        <v>0</v>
      </c>
      <c r="E195" s="52">
        <v>0</v>
      </c>
      <c r="F195" s="65">
        <v>0</v>
      </c>
      <c r="G195" s="52">
        <v>0</v>
      </c>
      <c r="H195" s="72">
        <v>16528</v>
      </c>
      <c r="I195" s="68">
        <v>5387</v>
      </c>
    </row>
    <row r="196" spans="1:9" x14ac:dyDescent="0.25">
      <c r="A196" s="63" t="s">
        <v>1873</v>
      </c>
      <c r="B196" s="70">
        <v>0</v>
      </c>
      <c r="C196" s="70">
        <v>0</v>
      </c>
      <c r="D196" s="70">
        <v>0</v>
      </c>
      <c r="E196" s="52">
        <v>0</v>
      </c>
      <c r="F196" s="65">
        <v>0</v>
      </c>
      <c r="G196" s="52">
        <v>0</v>
      </c>
      <c r="H196" s="73">
        <v>990</v>
      </c>
      <c r="I196" s="68">
        <v>289</v>
      </c>
    </row>
    <row r="197" spans="1:9" x14ac:dyDescent="0.25">
      <c r="A197" s="62" t="s">
        <v>1851</v>
      </c>
      <c r="B197" s="70">
        <v>0.48219461178735495</v>
      </c>
      <c r="C197" s="70">
        <v>0.48453325455468937</v>
      </c>
      <c r="D197" s="70">
        <v>0.52426666666666666</v>
      </c>
      <c r="E197" s="52">
        <v>0.53048333333333331</v>
      </c>
      <c r="F197" s="65">
        <v>0</v>
      </c>
      <c r="G197" s="52">
        <v>0</v>
      </c>
      <c r="H197" s="68">
        <v>24108</v>
      </c>
      <c r="I197" s="68">
        <v>-0.58545454545454501</v>
      </c>
    </row>
    <row r="198" spans="1:9" x14ac:dyDescent="0.25">
      <c r="A198" s="63" t="s">
        <v>1860</v>
      </c>
      <c r="B198" s="70">
        <v>0.99753846153846104</v>
      </c>
      <c r="C198" s="70">
        <v>1</v>
      </c>
      <c r="D198" s="70">
        <v>1</v>
      </c>
      <c r="E198" s="52">
        <v>0.99939999999999996</v>
      </c>
      <c r="F198" s="65">
        <v>2.4615384615389591E-3</v>
      </c>
      <c r="G198" s="52">
        <v>1.8615384615389141E-3</v>
      </c>
      <c r="H198" s="68">
        <v>3936</v>
      </c>
      <c r="I198" s="68">
        <v>-0.30398671096345498</v>
      </c>
    </row>
    <row r="199" spans="1:9" x14ac:dyDescent="0.25">
      <c r="A199" s="63" t="s">
        <v>1855</v>
      </c>
      <c r="B199" s="70">
        <v>0.95014807502467913</v>
      </c>
      <c r="C199" s="70">
        <v>0.96333853354134202</v>
      </c>
      <c r="D199" s="70">
        <v>0.97660000000000002</v>
      </c>
      <c r="E199" s="52">
        <v>0.98009999999999997</v>
      </c>
      <c r="F199" s="65">
        <v>1.3190458516662895E-2</v>
      </c>
      <c r="G199" s="52">
        <v>2.9951924975320843E-2</v>
      </c>
      <c r="H199" s="68">
        <v>2782</v>
      </c>
      <c r="I199" s="68">
        <v>-0.58545454545454501</v>
      </c>
    </row>
    <row r="200" spans="1:9" x14ac:dyDescent="0.25">
      <c r="A200" s="63" t="s">
        <v>1866</v>
      </c>
      <c r="B200" s="70">
        <v>0.93578700078308508</v>
      </c>
      <c r="C200" s="70">
        <v>0.87082728592162595</v>
      </c>
      <c r="D200" s="70">
        <v>0.94599999999999995</v>
      </c>
      <c r="E200" s="52">
        <v>0.94569999999999999</v>
      </c>
      <c r="F200" s="65">
        <v>-6.4959714861459128E-2</v>
      </c>
      <c r="G200" s="52">
        <v>9.9129992169149084E-3</v>
      </c>
      <c r="H200" s="68">
        <v>3841</v>
      </c>
      <c r="I200" s="68">
        <v>-0.22823984526112201</v>
      </c>
    </row>
    <row r="201" spans="1:9" x14ac:dyDescent="0.25">
      <c r="A201" s="63" t="s">
        <v>1857</v>
      </c>
      <c r="B201" s="70">
        <v>9.6941333779040611E-3</v>
      </c>
      <c r="C201" s="70">
        <v>7.3033707865168496E-2</v>
      </c>
      <c r="D201" s="70">
        <v>0.223</v>
      </c>
      <c r="E201" s="52">
        <v>0.25769999999999998</v>
      </c>
      <c r="F201" s="65">
        <v>6.3339574487264433E-2</v>
      </c>
      <c r="G201" s="52">
        <v>0.24800586662209592</v>
      </c>
      <c r="H201" s="72">
        <v>10598</v>
      </c>
      <c r="I201" s="68">
        <v>2.2691131498470898</v>
      </c>
    </row>
    <row r="202" spans="1:9" x14ac:dyDescent="0.25">
      <c r="A202" s="63" t="s">
        <v>1868</v>
      </c>
      <c r="B202" s="70">
        <v>0</v>
      </c>
      <c r="C202" s="70">
        <v>0</v>
      </c>
      <c r="D202" s="70">
        <v>0</v>
      </c>
      <c r="E202" s="52">
        <v>0</v>
      </c>
      <c r="F202" s="65">
        <v>0</v>
      </c>
      <c r="G202" s="52">
        <v>0</v>
      </c>
      <c r="H202" s="73">
        <v>962</v>
      </c>
      <c r="I202" s="68">
        <v>304</v>
      </c>
    </row>
    <row r="203" spans="1:9" x14ac:dyDescent="0.25">
      <c r="A203" s="63" t="s">
        <v>1863</v>
      </c>
      <c r="B203" s="70">
        <v>0</v>
      </c>
      <c r="C203" s="70">
        <v>0</v>
      </c>
      <c r="D203" s="70">
        <v>0</v>
      </c>
      <c r="E203" s="52">
        <v>0</v>
      </c>
      <c r="F203" s="65">
        <v>0</v>
      </c>
      <c r="G203" s="52">
        <v>0</v>
      </c>
      <c r="H203" s="73">
        <v>1989</v>
      </c>
      <c r="I203" s="68">
        <v>616</v>
      </c>
    </row>
    <row r="204" spans="1:9" x14ac:dyDescent="0.25">
      <c r="A204" s="61" t="s">
        <v>1992</v>
      </c>
      <c r="B204" s="70">
        <v>0.5972216020418577</v>
      </c>
      <c r="C204" s="70">
        <v>0.68401381325054067</v>
      </c>
      <c r="D204" s="70">
        <v>0.66871999999999987</v>
      </c>
      <c r="E204" s="71">
        <v>0.69524500000000011</v>
      </c>
      <c r="F204" s="65">
        <v>0</v>
      </c>
      <c r="G204" s="52">
        <v>0</v>
      </c>
      <c r="H204" s="68">
        <v>312906</v>
      </c>
      <c r="I204" s="68">
        <v>-0.63749999999999996</v>
      </c>
    </row>
    <row r="205" spans="1:9" x14ac:dyDescent="0.25">
      <c r="A205" s="62" t="s">
        <v>199</v>
      </c>
      <c r="B205" s="70">
        <v>0.46163232380117741</v>
      </c>
      <c r="C205" s="70">
        <v>0.54248815664340755</v>
      </c>
      <c r="D205" s="70">
        <v>0.47648571428571429</v>
      </c>
      <c r="E205" s="71">
        <v>0.59178571428571425</v>
      </c>
      <c r="F205" s="65">
        <v>0</v>
      </c>
      <c r="G205" s="52">
        <v>0</v>
      </c>
      <c r="H205" s="68">
        <v>52839</v>
      </c>
      <c r="I205" s="68">
        <v>-0.52382943143812699</v>
      </c>
    </row>
    <row r="206" spans="1:9" x14ac:dyDescent="0.25">
      <c r="A206" s="63" t="s">
        <v>678</v>
      </c>
      <c r="B206" s="70">
        <v>1</v>
      </c>
      <c r="C206" s="70">
        <v>1</v>
      </c>
      <c r="D206" s="70">
        <v>1</v>
      </c>
      <c r="E206" s="71">
        <v>1</v>
      </c>
      <c r="F206" s="65">
        <v>0</v>
      </c>
      <c r="G206" s="52">
        <v>0</v>
      </c>
      <c r="H206" s="68">
        <v>7054</v>
      </c>
      <c r="I206" s="68">
        <v>-0.52382943143812699</v>
      </c>
    </row>
    <row r="207" spans="1:9" x14ac:dyDescent="0.25">
      <c r="A207" s="63" t="s">
        <v>692</v>
      </c>
      <c r="B207" s="70">
        <v>0.94993342210386111</v>
      </c>
      <c r="C207" s="70">
        <v>0.97421383647798698</v>
      </c>
      <c r="D207" s="70">
        <v>0.97960000000000003</v>
      </c>
      <c r="E207" s="71">
        <v>0.98550000000000004</v>
      </c>
      <c r="F207" s="65">
        <v>2.4280414374125869E-2</v>
      </c>
      <c r="G207" s="52">
        <v>3.5566577896138929E-2</v>
      </c>
      <c r="H207" s="68">
        <v>5685</v>
      </c>
      <c r="I207" s="68">
        <v>-0.36681834091704602</v>
      </c>
    </row>
    <row r="208" spans="1:9" x14ac:dyDescent="0.25">
      <c r="A208" s="63" t="s">
        <v>681</v>
      </c>
      <c r="B208" s="70">
        <v>0.9673176564368271</v>
      </c>
      <c r="C208" s="70">
        <v>0.968152866242038</v>
      </c>
      <c r="D208" s="70">
        <v>0.98309999999999997</v>
      </c>
      <c r="E208" s="71">
        <v>0.97899999999999998</v>
      </c>
      <c r="F208" s="65">
        <v>8.3520980521090138E-4</v>
      </c>
      <c r="G208" s="52">
        <v>1.1682343563172881E-2</v>
      </c>
      <c r="H208" s="68">
        <v>3136</v>
      </c>
      <c r="I208" s="68">
        <v>-0.40127388535031799</v>
      </c>
    </row>
    <row r="209" spans="1:9" x14ac:dyDescent="0.25">
      <c r="A209" s="63" t="s">
        <v>684</v>
      </c>
      <c r="B209" s="70">
        <v>0.136622005684125</v>
      </c>
      <c r="C209" s="70">
        <v>0.44538407329105001</v>
      </c>
      <c r="D209" s="70">
        <v>0.15440000000000001</v>
      </c>
      <c r="E209" s="71">
        <v>0.99439999999999995</v>
      </c>
      <c r="F209" s="65">
        <v>0.30876206760692504</v>
      </c>
      <c r="G209" s="52">
        <v>0.85777799431587498</v>
      </c>
      <c r="H209" s="68">
        <v>8614</v>
      </c>
      <c r="I209" s="68">
        <v>-0.47134238310708898</v>
      </c>
    </row>
    <row r="210" spans="1:9" x14ac:dyDescent="0.25">
      <c r="A210" s="63" t="s">
        <v>687</v>
      </c>
      <c r="B210" s="70">
        <v>0.176944971537002</v>
      </c>
      <c r="C210" s="70">
        <v>0.408706166868198</v>
      </c>
      <c r="D210" s="70">
        <v>0.21659999999999999</v>
      </c>
      <c r="E210" s="71">
        <v>0.1825</v>
      </c>
      <c r="F210" s="65">
        <v>0.23176119533119599</v>
      </c>
      <c r="G210" s="52">
        <v>5.5550284629979907E-3</v>
      </c>
      <c r="H210" s="68">
        <v>4616</v>
      </c>
      <c r="I210" s="68">
        <v>1.3459787556904399</v>
      </c>
    </row>
    <row r="211" spans="1:9" x14ac:dyDescent="0.25">
      <c r="A211" s="63" t="s">
        <v>689</v>
      </c>
      <c r="B211" s="70">
        <v>6.0821084642676102E-4</v>
      </c>
      <c r="C211" s="70">
        <v>9.6015362457993296E-4</v>
      </c>
      <c r="D211" s="70">
        <v>5.9999999999999995E-4</v>
      </c>
      <c r="E211" s="71">
        <v>5.9999999999999995E-4</v>
      </c>
      <c r="F211" s="65">
        <v>3.5194277815317194E-4</v>
      </c>
      <c r="G211" s="52">
        <v>-8.2108464267610691E-6</v>
      </c>
      <c r="H211" s="72">
        <v>19849</v>
      </c>
      <c r="I211" s="68">
        <v>1068.3333333333301</v>
      </c>
    </row>
    <row r="212" spans="1:9" x14ac:dyDescent="0.25">
      <c r="A212" s="63" t="s">
        <v>203</v>
      </c>
      <c r="B212" s="70">
        <v>0</v>
      </c>
      <c r="C212" s="70">
        <v>0</v>
      </c>
      <c r="D212" s="70">
        <v>1.1000000000000001E-3</v>
      </c>
      <c r="E212" s="71">
        <v>5.0000000000000001E-4</v>
      </c>
      <c r="F212" s="65">
        <v>0</v>
      </c>
      <c r="G212" s="52">
        <v>5.0000000000000001E-4</v>
      </c>
      <c r="H212" s="73">
        <v>3885</v>
      </c>
      <c r="I212" s="68">
        <v>1274</v>
      </c>
    </row>
    <row r="213" spans="1:9" x14ac:dyDescent="0.25">
      <c r="A213" s="62" t="s">
        <v>101</v>
      </c>
      <c r="B213" s="70">
        <v>0.77606329951087372</v>
      </c>
      <c r="C213" s="70">
        <v>0.83868247599105905</v>
      </c>
      <c r="D213" s="70">
        <v>0.87553999999999998</v>
      </c>
      <c r="E213" s="71">
        <v>0.87597000000000003</v>
      </c>
      <c r="F213" s="65">
        <v>0</v>
      </c>
      <c r="G213" s="52">
        <v>0</v>
      </c>
      <c r="H213" s="68">
        <v>102685</v>
      </c>
      <c r="I213" s="68">
        <v>-0.571498530852106</v>
      </c>
    </row>
    <row r="214" spans="1:9" x14ac:dyDescent="0.25">
      <c r="A214" s="63" t="s">
        <v>800</v>
      </c>
      <c r="B214" s="70">
        <v>0.95051600952632997</v>
      </c>
      <c r="C214" s="70">
        <v>1</v>
      </c>
      <c r="D214" s="70">
        <v>1</v>
      </c>
      <c r="E214" s="71">
        <v>0.99950000000000006</v>
      </c>
      <c r="F214" s="65">
        <v>4.9483990473670025E-2</v>
      </c>
      <c r="G214" s="52">
        <v>4.898399047367008E-2</v>
      </c>
      <c r="H214" s="68">
        <v>11472</v>
      </c>
      <c r="I214" s="68">
        <v>-0.38738302678283298</v>
      </c>
    </row>
    <row r="215" spans="1:9" x14ac:dyDescent="0.25">
      <c r="A215" s="63" t="s">
        <v>802</v>
      </c>
      <c r="B215" s="70">
        <v>0.9992700729927011</v>
      </c>
      <c r="C215" s="70">
        <v>1</v>
      </c>
      <c r="D215" s="70">
        <v>1</v>
      </c>
      <c r="E215" s="71">
        <v>1</v>
      </c>
      <c r="F215" s="65">
        <v>7.2992700729890281E-4</v>
      </c>
      <c r="G215" s="52">
        <v>7.2992700729890281E-4</v>
      </c>
      <c r="H215" s="68">
        <v>1933</v>
      </c>
      <c r="I215" s="68">
        <v>-0.56594110115236895</v>
      </c>
    </row>
    <row r="216" spans="1:9" x14ac:dyDescent="0.25">
      <c r="A216" s="63" t="s">
        <v>797</v>
      </c>
      <c r="B216" s="70">
        <v>0.86487372909150506</v>
      </c>
      <c r="C216" s="70">
        <v>0.99941554646405595</v>
      </c>
      <c r="D216" s="70">
        <v>0.99960000000000004</v>
      </c>
      <c r="E216" s="71">
        <v>0.99929999999999997</v>
      </c>
      <c r="F216" s="65">
        <v>0.13454181737255089</v>
      </c>
      <c r="G216" s="52">
        <v>0.1344262709084949</v>
      </c>
      <c r="H216" s="68">
        <v>3653</v>
      </c>
      <c r="I216" s="68">
        <v>-0.56477064220183504</v>
      </c>
    </row>
    <row r="217" spans="1:9" x14ac:dyDescent="0.25">
      <c r="A217" s="63" t="s">
        <v>792</v>
      </c>
      <c r="B217" s="70">
        <v>0.99957264957265002</v>
      </c>
      <c r="C217" s="70">
        <v>0.99926035502958599</v>
      </c>
      <c r="D217" s="70">
        <v>0.99950000000000006</v>
      </c>
      <c r="E217" s="71">
        <v>1</v>
      </c>
      <c r="F217" s="65">
        <v>-3.1229454306402893E-4</v>
      </c>
      <c r="G217" s="52">
        <v>4.2735042734998174E-4</v>
      </c>
      <c r="H217" s="68">
        <v>2481</v>
      </c>
      <c r="I217" s="68">
        <v>-0.571498530852106</v>
      </c>
    </row>
    <row r="218" spans="1:9" x14ac:dyDescent="0.25">
      <c r="A218" s="63" t="s">
        <v>794</v>
      </c>
      <c r="B218" s="70">
        <v>0.90286164347597808</v>
      </c>
      <c r="C218" s="70">
        <v>0.96339950372208405</v>
      </c>
      <c r="D218" s="70">
        <v>0.98089999999999999</v>
      </c>
      <c r="E218" s="71">
        <v>0.98129999999999995</v>
      </c>
      <c r="F218" s="65">
        <v>6.0537860246105968E-2</v>
      </c>
      <c r="G218" s="52">
        <v>7.8438356524021868E-2</v>
      </c>
      <c r="H218" s="68">
        <v>6225</v>
      </c>
      <c r="I218" s="68">
        <v>-0.359370269452013</v>
      </c>
    </row>
    <row r="219" spans="1:9" x14ac:dyDescent="0.25">
      <c r="A219" s="63" t="s">
        <v>806</v>
      </c>
      <c r="B219" s="70">
        <v>0.82983970406905105</v>
      </c>
      <c r="C219" s="70">
        <v>0.92168674698795205</v>
      </c>
      <c r="D219" s="70">
        <v>0.96419999999999995</v>
      </c>
      <c r="E219" s="71">
        <v>0.96750000000000003</v>
      </c>
      <c r="F219" s="65">
        <v>9.1847042918901001E-2</v>
      </c>
      <c r="G219" s="52">
        <v>0.13766029593094897</v>
      </c>
      <c r="H219" s="68">
        <v>1838</v>
      </c>
      <c r="I219" s="68">
        <v>-0.45988805970149199</v>
      </c>
    </row>
    <row r="220" spans="1:9" x14ac:dyDescent="0.25">
      <c r="A220" s="63" t="s">
        <v>807</v>
      </c>
      <c r="B220" s="70">
        <v>0.94676131322094104</v>
      </c>
      <c r="C220" s="70">
        <v>0.90590111642743198</v>
      </c>
      <c r="D220" s="70">
        <v>0.94620000000000004</v>
      </c>
      <c r="E220" s="71">
        <v>0.91700000000000004</v>
      </c>
      <c r="F220" s="65">
        <v>-4.0860196793509052E-2</v>
      </c>
      <c r="G220" s="52">
        <v>-2.9761313220940999E-2</v>
      </c>
      <c r="H220" s="68">
        <v>2566</v>
      </c>
      <c r="I220" s="68">
        <v>-0.119023397761953</v>
      </c>
    </row>
    <row r="221" spans="1:9" x14ac:dyDescent="0.25">
      <c r="A221" s="63" t="s">
        <v>105</v>
      </c>
      <c r="B221" s="70">
        <v>0.94085091663784204</v>
      </c>
      <c r="C221" s="70">
        <v>0.889795194609451</v>
      </c>
      <c r="D221" s="70">
        <v>0.94830000000000003</v>
      </c>
      <c r="E221" s="71">
        <v>0.96030000000000004</v>
      </c>
      <c r="F221" s="65">
        <v>-5.1055722028391037E-2</v>
      </c>
      <c r="G221" s="52">
        <v>1.9449083362158004E-2</v>
      </c>
      <c r="H221" s="68">
        <v>55841</v>
      </c>
      <c r="I221" s="68">
        <v>-0.44466414326874198</v>
      </c>
    </row>
    <row r="222" spans="1:9" x14ac:dyDescent="0.25">
      <c r="A222" s="63" t="s">
        <v>804</v>
      </c>
      <c r="B222" s="70">
        <v>0.32608695652173902</v>
      </c>
      <c r="C222" s="70">
        <v>0.70736629667003004</v>
      </c>
      <c r="D222" s="70">
        <v>0.91669999999999996</v>
      </c>
      <c r="E222" s="71">
        <v>0.93479999999999996</v>
      </c>
      <c r="F222" s="65">
        <v>0.38127934014829101</v>
      </c>
      <c r="G222" s="52">
        <v>0.60871304347826094</v>
      </c>
      <c r="H222" s="68">
        <v>1042</v>
      </c>
      <c r="I222" s="68">
        <v>-0.50854700854700896</v>
      </c>
    </row>
    <row r="223" spans="1:9" x14ac:dyDescent="0.25">
      <c r="A223" s="63" t="s">
        <v>809</v>
      </c>
      <c r="B223" s="70">
        <v>0</v>
      </c>
      <c r="C223" s="70">
        <v>0</v>
      </c>
      <c r="D223" s="70">
        <v>0</v>
      </c>
      <c r="E223" s="71">
        <v>0</v>
      </c>
      <c r="F223" s="65">
        <v>0</v>
      </c>
      <c r="G223" s="52">
        <v>0</v>
      </c>
      <c r="H223" s="72">
        <v>15634</v>
      </c>
      <c r="I223" s="68">
        <v>5230</v>
      </c>
    </row>
    <row r="224" spans="1:9" x14ac:dyDescent="0.25">
      <c r="A224" s="62" t="s">
        <v>177</v>
      </c>
      <c r="B224" s="70">
        <v>0.69198386656645561</v>
      </c>
      <c r="C224" s="70">
        <v>0.77065507994645011</v>
      </c>
      <c r="D224" s="70">
        <v>0.75369999999999981</v>
      </c>
      <c r="E224" s="71">
        <v>0.72901538461538473</v>
      </c>
      <c r="F224" s="65">
        <v>2.6630758885393666E-18</v>
      </c>
      <c r="G224" s="52">
        <v>-2.6828814958026106E-22</v>
      </c>
      <c r="H224" s="68">
        <v>98099</v>
      </c>
      <c r="I224" s="68">
        <v>-0.63749999999999996</v>
      </c>
    </row>
    <row r="225" spans="1:9" x14ac:dyDescent="0.25">
      <c r="A225" s="63" t="s">
        <v>916</v>
      </c>
      <c r="B225" s="70">
        <v>0.51266500178380303</v>
      </c>
      <c r="C225" s="70">
        <v>1</v>
      </c>
      <c r="D225" s="70">
        <v>0.99780000000000002</v>
      </c>
      <c r="E225" s="71">
        <v>1</v>
      </c>
      <c r="F225" s="65">
        <v>0.48733499821619697</v>
      </c>
      <c r="G225" s="52">
        <v>0.48733499821619697</v>
      </c>
      <c r="H225" s="68">
        <v>5829</v>
      </c>
      <c r="I225" s="68">
        <v>-0.36767141437562101</v>
      </c>
    </row>
    <row r="226" spans="1:9" x14ac:dyDescent="0.25">
      <c r="A226" s="63" t="s">
        <v>913</v>
      </c>
      <c r="B226" s="70">
        <v>0.99368662712837208</v>
      </c>
      <c r="C226" s="70">
        <v>0.99782703172533704</v>
      </c>
      <c r="D226" s="70">
        <v>0.99790000000000001</v>
      </c>
      <c r="E226" s="71">
        <v>0.99929999999999997</v>
      </c>
      <c r="F226" s="65">
        <v>4.1404045969649639E-3</v>
      </c>
      <c r="G226" s="52">
        <v>5.6133728716278863E-3</v>
      </c>
      <c r="H226" s="68">
        <v>45614</v>
      </c>
      <c r="I226" s="68">
        <v>-0.35462701445422801</v>
      </c>
    </row>
    <row r="227" spans="1:9" x14ac:dyDescent="0.25">
      <c r="A227" s="63" t="s">
        <v>181</v>
      </c>
      <c r="B227" s="70">
        <v>0.97169485674835998</v>
      </c>
      <c r="C227" s="70">
        <v>0.996932515337423</v>
      </c>
      <c r="D227" s="70">
        <v>0.997</v>
      </c>
      <c r="E227" s="71">
        <v>0.99919999999999998</v>
      </c>
      <c r="F227" s="65">
        <v>2.5237658589063017E-2</v>
      </c>
      <c r="G227" s="52">
        <v>2.7505143251639996E-2</v>
      </c>
      <c r="H227" s="68">
        <v>4666</v>
      </c>
      <c r="I227" s="68">
        <v>-0.42717717717717701</v>
      </c>
    </row>
    <row r="228" spans="1:9" x14ac:dyDescent="0.25">
      <c r="A228" s="63" t="s">
        <v>920</v>
      </c>
      <c r="B228" s="70">
        <v>0.94644870349492705</v>
      </c>
      <c r="C228" s="70">
        <v>0.98391420911528105</v>
      </c>
      <c r="D228" s="70">
        <v>0.99219999999999997</v>
      </c>
      <c r="E228" s="71">
        <v>0.99170000000000003</v>
      </c>
      <c r="F228" s="65">
        <v>3.7465505620354E-2</v>
      </c>
      <c r="G228" s="52">
        <v>4.525129650507298E-2</v>
      </c>
      <c r="H228" s="68">
        <v>2350</v>
      </c>
      <c r="I228" s="68">
        <v>-0.43214556482183503</v>
      </c>
    </row>
    <row r="229" spans="1:9" x14ac:dyDescent="0.25">
      <c r="A229" s="63" t="s">
        <v>902</v>
      </c>
      <c r="B229" s="70">
        <v>0.94548872180451105</v>
      </c>
      <c r="C229" s="70">
        <v>0.98198198198198205</v>
      </c>
      <c r="D229" s="70">
        <v>0.98109999999999997</v>
      </c>
      <c r="E229" s="71">
        <v>0.98899999999999999</v>
      </c>
      <c r="F229" s="65">
        <v>3.649326017747101E-2</v>
      </c>
      <c r="G229" s="52">
        <v>4.3511278195488945E-2</v>
      </c>
      <c r="H229" s="68">
        <v>2672</v>
      </c>
      <c r="I229" s="68">
        <v>-7.4197120708748607E-2</v>
      </c>
    </row>
    <row r="230" spans="1:9" x14ac:dyDescent="0.25">
      <c r="A230" s="63" t="s">
        <v>904</v>
      </c>
      <c r="B230" s="70">
        <v>0.97952497952497997</v>
      </c>
      <c r="C230" s="70">
        <v>0.97616683217477696</v>
      </c>
      <c r="D230" s="70">
        <v>0.9788</v>
      </c>
      <c r="E230" s="71">
        <v>0.97529999999999994</v>
      </c>
      <c r="F230" s="65">
        <v>-3.3581473502030112E-3</v>
      </c>
      <c r="G230" s="52">
        <v>-4.2249795249800215E-3</v>
      </c>
      <c r="H230" s="68">
        <v>2536</v>
      </c>
      <c r="I230" s="68">
        <v>-0.181286549707602</v>
      </c>
    </row>
    <row r="231" spans="1:9" x14ac:dyDescent="0.25">
      <c r="A231" s="63" t="s">
        <v>905</v>
      </c>
      <c r="B231" s="70">
        <v>0.96174220129487908</v>
      </c>
      <c r="C231" s="70">
        <v>0.94863563402889295</v>
      </c>
      <c r="D231" s="70">
        <v>0.96350000000000002</v>
      </c>
      <c r="E231" s="71">
        <v>0.95509999999999995</v>
      </c>
      <c r="F231" s="65">
        <v>-1.3106567265986135E-2</v>
      </c>
      <c r="G231" s="52">
        <v>-6.6422012948791354E-3</v>
      </c>
      <c r="H231" s="68">
        <v>2267</v>
      </c>
      <c r="I231" s="68">
        <v>-0.35148514851485102</v>
      </c>
    </row>
    <row r="232" spans="1:9" x14ac:dyDescent="0.25">
      <c r="A232" s="63" t="s">
        <v>918</v>
      </c>
      <c r="B232" s="70">
        <v>0.97133406835722103</v>
      </c>
      <c r="C232" s="70">
        <v>0.92465753424657504</v>
      </c>
      <c r="D232" s="70">
        <v>0.98019999999999996</v>
      </c>
      <c r="E232" s="71">
        <v>0.95350000000000001</v>
      </c>
      <c r="F232" s="65">
        <v>-4.6676534110645984E-2</v>
      </c>
      <c r="G232" s="52">
        <v>-1.7834068357221011E-2</v>
      </c>
      <c r="H232" s="68">
        <v>991</v>
      </c>
      <c r="I232" s="68">
        <v>-0.63749999999999996</v>
      </c>
    </row>
    <row r="233" spans="1:9" x14ac:dyDescent="0.25">
      <c r="A233" s="63" t="s">
        <v>925</v>
      </c>
      <c r="B233" s="70">
        <v>0.82406086543033807</v>
      </c>
      <c r="C233" s="70">
        <v>0.76813831429453505</v>
      </c>
      <c r="D233" s="70">
        <v>0.86650000000000005</v>
      </c>
      <c r="E233" s="71">
        <v>0.84889999999999999</v>
      </c>
      <c r="F233" s="65">
        <v>-5.5922551135803023E-2</v>
      </c>
      <c r="G233" s="52">
        <v>2.4839134569661914E-2</v>
      </c>
      <c r="H233" s="68">
        <v>8031</v>
      </c>
      <c r="I233" s="68">
        <v>-0.46043019480519498</v>
      </c>
    </row>
    <row r="234" spans="1:9" x14ac:dyDescent="0.25">
      <c r="A234" s="63" t="s">
        <v>926</v>
      </c>
      <c r="B234" s="70">
        <v>0.36712749615975404</v>
      </c>
      <c r="C234" s="70">
        <v>0.50698602794411196</v>
      </c>
      <c r="D234" s="70">
        <v>0.5625</v>
      </c>
      <c r="E234" s="71">
        <v>0.28000000000000003</v>
      </c>
      <c r="F234" s="65">
        <v>0.13985853178435792</v>
      </c>
      <c r="G234" s="52">
        <v>-8.7127496159754014E-2</v>
      </c>
      <c r="H234" s="68">
        <v>961</v>
      </c>
      <c r="I234" s="68">
        <v>0.38839285714285698</v>
      </c>
    </row>
    <row r="235" spans="1:9" x14ac:dyDescent="0.25">
      <c r="A235" s="63" t="s">
        <v>910</v>
      </c>
      <c r="B235" s="70">
        <v>0.21501819384717202</v>
      </c>
      <c r="C235" s="70">
        <v>0.398219584569733</v>
      </c>
      <c r="D235" s="70">
        <v>0.18340000000000001</v>
      </c>
      <c r="E235" s="71">
        <v>0.19839999999999999</v>
      </c>
      <c r="F235" s="65">
        <v>0.18320139072256098</v>
      </c>
      <c r="G235" s="52">
        <v>-1.661819384717203E-2</v>
      </c>
      <c r="H235" s="68">
        <v>5672</v>
      </c>
      <c r="I235" s="68">
        <v>1.8255639097744401</v>
      </c>
    </row>
    <row r="236" spans="1:9" x14ac:dyDescent="0.25">
      <c r="A236" s="63" t="s">
        <v>923</v>
      </c>
      <c r="B236" s="70">
        <v>0.16507633587786302</v>
      </c>
      <c r="C236" s="70">
        <v>0.27609811751283497</v>
      </c>
      <c r="D236" s="70">
        <v>0.17130000000000001</v>
      </c>
      <c r="E236" s="71">
        <v>0.15379999999999999</v>
      </c>
      <c r="F236" s="65">
        <v>0.11102178163497195</v>
      </c>
      <c r="G236" s="52">
        <v>-1.1276335877863031E-2</v>
      </c>
      <c r="H236" s="73">
        <v>6568</v>
      </c>
      <c r="I236" s="68">
        <v>3.2480000000000002</v>
      </c>
    </row>
    <row r="237" spans="1:9" x14ac:dyDescent="0.25">
      <c r="A237" s="63" t="s">
        <v>908</v>
      </c>
      <c r="B237" s="70">
        <v>0.14192221391174301</v>
      </c>
      <c r="C237" s="70">
        <v>0.25895825637236802</v>
      </c>
      <c r="D237" s="70">
        <v>0.12590000000000001</v>
      </c>
      <c r="E237" s="71">
        <v>0.13300000000000001</v>
      </c>
      <c r="F237" s="65">
        <v>0.11703604246062502</v>
      </c>
      <c r="G237" s="52">
        <v>-8.9222139117429988E-3</v>
      </c>
      <c r="H237" s="72">
        <v>9942</v>
      </c>
      <c r="I237" s="68">
        <v>3.24408468244085</v>
      </c>
    </row>
    <row r="238" spans="1:9" x14ac:dyDescent="0.25">
      <c r="A238" s="62" t="s">
        <v>1258</v>
      </c>
      <c r="B238" s="70">
        <v>0.39010145545934011</v>
      </c>
      <c r="C238" s="70">
        <v>0.51577946343033287</v>
      </c>
      <c r="D238" s="70">
        <v>0.48599000000000003</v>
      </c>
      <c r="E238" s="71">
        <v>0.54304000000000008</v>
      </c>
      <c r="F238" s="65">
        <v>0</v>
      </c>
      <c r="G238" s="52">
        <v>0</v>
      </c>
      <c r="H238" s="68">
        <v>59283</v>
      </c>
      <c r="I238" s="68">
        <v>-0.61271676300578004</v>
      </c>
    </row>
    <row r="239" spans="1:9" x14ac:dyDescent="0.25">
      <c r="A239" s="63" t="s">
        <v>1263</v>
      </c>
      <c r="B239" s="70">
        <v>0.89575289575289607</v>
      </c>
      <c r="C239" s="70">
        <v>1</v>
      </c>
      <c r="D239" s="70">
        <v>1</v>
      </c>
      <c r="E239" s="71">
        <v>1</v>
      </c>
      <c r="F239" s="65">
        <v>0.10424710424710393</v>
      </c>
      <c r="G239" s="52">
        <v>0.10424710424710393</v>
      </c>
      <c r="H239" s="68">
        <v>995</v>
      </c>
      <c r="I239" s="68">
        <v>0.36574074074074098</v>
      </c>
    </row>
    <row r="240" spans="1:9" x14ac:dyDescent="0.25">
      <c r="A240" s="63" t="s">
        <v>1279</v>
      </c>
      <c r="B240" s="70">
        <v>0.125765560461473</v>
      </c>
      <c r="C240" s="70">
        <v>0.99960575596294099</v>
      </c>
      <c r="D240" s="70">
        <v>1</v>
      </c>
      <c r="E240" s="71">
        <v>0.99970000000000003</v>
      </c>
      <c r="F240" s="65">
        <v>0.87384019550146796</v>
      </c>
      <c r="G240" s="52">
        <v>0.87393443953852701</v>
      </c>
      <c r="H240" s="68">
        <v>15410</v>
      </c>
      <c r="I240" s="68">
        <v>-0.46916370681304498</v>
      </c>
    </row>
    <row r="241" spans="1:9" x14ac:dyDescent="0.25">
      <c r="A241" s="63" t="s">
        <v>1275</v>
      </c>
      <c r="B241" s="70">
        <v>0.94819819819819806</v>
      </c>
      <c r="C241" s="70">
        <v>0.929824561403509</v>
      </c>
      <c r="D241" s="70">
        <v>0.92910000000000004</v>
      </c>
      <c r="E241" s="71">
        <v>0.93210000000000004</v>
      </c>
      <c r="F241" s="65">
        <v>-1.8373636794689063E-2</v>
      </c>
      <c r="G241" s="52">
        <v>-1.6098198198198022E-2</v>
      </c>
      <c r="H241" s="68">
        <v>1027</v>
      </c>
      <c r="I241" s="68">
        <v>-0.13725490196078399</v>
      </c>
    </row>
    <row r="242" spans="1:9" x14ac:dyDescent="0.25">
      <c r="A242" s="63" t="s">
        <v>1271</v>
      </c>
      <c r="B242" s="70">
        <v>0.94235203689469604</v>
      </c>
      <c r="C242" s="70">
        <v>0.88019559902200495</v>
      </c>
      <c r="D242" s="70">
        <v>0.94359999999999999</v>
      </c>
      <c r="E242" s="71">
        <v>0.94189999999999996</v>
      </c>
      <c r="F242" s="65">
        <v>-6.2156437872691095E-2</v>
      </c>
      <c r="G242" s="52">
        <v>-4.5203689469608399E-4</v>
      </c>
      <c r="H242" s="68">
        <v>1190</v>
      </c>
      <c r="I242" s="68">
        <v>-0.61271676300578004</v>
      </c>
    </row>
    <row r="243" spans="1:9" x14ac:dyDescent="0.25">
      <c r="A243" s="63" t="s">
        <v>1262</v>
      </c>
      <c r="B243" s="70">
        <v>0.18375368490009802</v>
      </c>
      <c r="C243" s="70">
        <v>0.43724023275145502</v>
      </c>
      <c r="D243" s="70">
        <v>0.15740000000000001</v>
      </c>
      <c r="E243" s="71">
        <v>0.13569999999999999</v>
      </c>
      <c r="F243" s="65">
        <v>0.25348654785135699</v>
      </c>
      <c r="G243" s="52">
        <v>-4.8053684900098037E-2</v>
      </c>
      <c r="H243" s="73">
        <v>5954</v>
      </c>
      <c r="I243" s="68">
        <v>2.5267034990791899</v>
      </c>
    </row>
    <row r="244" spans="1:9" x14ac:dyDescent="0.25">
      <c r="A244" s="63" t="s">
        <v>1273</v>
      </c>
      <c r="B244" s="70">
        <v>0.40298507462686606</v>
      </c>
      <c r="C244" s="70">
        <v>0.35950920245398799</v>
      </c>
      <c r="D244" s="70">
        <v>0.39229999999999998</v>
      </c>
      <c r="E244" s="71">
        <v>0.2797</v>
      </c>
      <c r="F244" s="65">
        <v>-4.3475872172878072E-2</v>
      </c>
      <c r="G244" s="52">
        <v>-0.12328507462686605</v>
      </c>
      <c r="H244" s="68">
        <v>714</v>
      </c>
      <c r="I244" s="68">
        <v>-0.27652733118971101</v>
      </c>
    </row>
    <row r="245" spans="1:9" x14ac:dyDescent="0.25">
      <c r="A245" s="63" t="s">
        <v>1266</v>
      </c>
      <c r="B245" s="70">
        <v>0.24827245804541001</v>
      </c>
      <c r="C245" s="70">
        <v>0.295208655332303</v>
      </c>
      <c r="D245" s="70">
        <v>0.152</v>
      </c>
      <c r="E245" s="71">
        <v>0.1414</v>
      </c>
      <c r="F245" s="65">
        <v>4.6936197286892994E-2</v>
      </c>
      <c r="G245" s="52">
        <v>-0.10687245804541001</v>
      </c>
      <c r="H245" s="73">
        <v>2651</v>
      </c>
      <c r="I245" s="68">
        <v>2.3040540540540499</v>
      </c>
    </row>
    <row r="246" spans="1:9" x14ac:dyDescent="0.25">
      <c r="A246" s="63" t="s">
        <v>1281</v>
      </c>
      <c r="B246" s="70">
        <v>0.153343498148552</v>
      </c>
      <c r="C246" s="70">
        <v>0.25481481481481499</v>
      </c>
      <c r="D246" s="70">
        <v>0.28489999999999999</v>
      </c>
      <c r="E246" s="71">
        <v>0.99929999999999997</v>
      </c>
      <c r="F246" s="65">
        <v>0.101471316666263</v>
      </c>
      <c r="G246" s="52">
        <v>0.845956501851448</v>
      </c>
      <c r="H246" s="68">
        <v>9722</v>
      </c>
      <c r="I246" s="68">
        <v>-0.40640809443507597</v>
      </c>
    </row>
    <row r="247" spans="1:9" x14ac:dyDescent="0.25">
      <c r="A247" s="63" t="s">
        <v>1277</v>
      </c>
      <c r="B247" s="70">
        <v>5.9114756521096601E-4</v>
      </c>
      <c r="C247" s="70">
        <v>1.39581256231306E-3</v>
      </c>
      <c r="D247" s="70">
        <v>5.9999999999999995E-4</v>
      </c>
      <c r="E247" s="71">
        <v>5.9999999999999995E-4</v>
      </c>
      <c r="F247" s="65">
        <v>8.04664997102094E-4</v>
      </c>
      <c r="G247" s="52">
        <v>8.8524347890339347E-6</v>
      </c>
      <c r="H247" s="72">
        <v>20346</v>
      </c>
      <c r="I247" s="68">
        <v>927.57142857142901</v>
      </c>
    </row>
    <row r="248" spans="1:9" x14ac:dyDescent="0.25">
      <c r="A248" s="63" t="s">
        <v>1268</v>
      </c>
      <c r="B248" s="70">
        <v>0</v>
      </c>
      <c r="C248" s="70">
        <v>0</v>
      </c>
      <c r="D248" s="70">
        <v>0</v>
      </c>
      <c r="E248" s="71">
        <v>0</v>
      </c>
      <c r="F248" s="65">
        <v>0</v>
      </c>
      <c r="G248" s="52">
        <v>0</v>
      </c>
      <c r="H248" s="73">
        <v>1274</v>
      </c>
      <c r="I248" s="68">
        <v>472</v>
      </c>
    </row>
    <row r="249" spans="1:9" x14ac:dyDescent="0.25">
      <c r="A249" s="61" t="s">
        <v>1989</v>
      </c>
      <c r="B249" s="70">
        <v>0.77698742258010878</v>
      </c>
      <c r="C249" s="70">
        <v>0.82466680968005146</v>
      </c>
      <c r="D249" s="70">
        <v>0.88492439024390246</v>
      </c>
      <c r="E249" s="71">
        <v>0.90233170731707346</v>
      </c>
      <c r="F249" s="65">
        <v>0</v>
      </c>
      <c r="G249" s="52">
        <v>0</v>
      </c>
      <c r="H249" s="68">
        <v>275735</v>
      </c>
      <c r="I249" s="68">
        <v>-0.68130489335006295</v>
      </c>
    </row>
    <row r="250" spans="1:9" x14ac:dyDescent="0.25">
      <c r="A250" s="62" t="s">
        <v>625</v>
      </c>
      <c r="B250" s="70">
        <v>0.5786744534569499</v>
      </c>
      <c r="C250" s="70">
        <v>0.60383021591724495</v>
      </c>
      <c r="D250" s="70">
        <v>0.84550000000000003</v>
      </c>
      <c r="E250" s="71">
        <v>0.93835999999999997</v>
      </c>
      <c r="F250" s="65">
        <v>-1.678145491244909E-11</v>
      </c>
      <c r="G250" s="52">
        <v>-1.786780866302188E-7</v>
      </c>
      <c r="H250" s="68">
        <v>34550</v>
      </c>
      <c r="I250" s="68">
        <v>-0.47725072604065799</v>
      </c>
    </row>
    <row r="251" spans="1:9" x14ac:dyDescent="0.25">
      <c r="A251" s="63" t="s">
        <v>635</v>
      </c>
      <c r="B251" s="70">
        <v>0.99925473244894902</v>
      </c>
      <c r="C251" s="70">
        <v>0.99641005185480702</v>
      </c>
      <c r="D251" s="70">
        <v>0.99450000000000005</v>
      </c>
      <c r="E251" s="71">
        <v>0.99809999999999999</v>
      </c>
      <c r="F251" s="65">
        <v>-2.8446805941420017E-3</v>
      </c>
      <c r="G251" s="52">
        <v>-1.1547324489490363E-3</v>
      </c>
      <c r="H251" s="68">
        <v>6736</v>
      </c>
      <c r="I251" s="68">
        <v>-0.47725072604065799</v>
      </c>
    </row>
    <row r="252" spans="1:9" x14ac:dyDescent="0.25">
      <c r="A252" s="63" t="s">
        <v>633</v>
      </c>
      <c r="B252" s="70">
        <v>0.99347116430903204</v>
      </c>
      <c r="C252" s="70">
        <v>0.99552238805970195</v>
      </c>
      <c r="D252" s="70">
        <v>0.99580000000000002</v>
      </c>
      <c r="E252" s="71">
        <v>0.99660000000000004</v>
      </c>
      <c r="F252" s="65">
        <v>2.051223750669906E-3</v>
      </c>
      <c r="G252" s="52">
        <v>3.1288356909680015E-3</v>
      </c>
      <c r="H252" s="68">
        <v>2168</v>
      </c>
      <c r="I252" s="68">
        <v>-0.39638865004299201</v>
      </c>
    </row>
    <row r="253" spans="1:9" x14ac:dyDescent="0.25">
      <c r="A253" s="63" t="s">
        <v>636</v>
      </c>
      <c r="B253" s="70">
        <v>0.89937733499377304</v>
      </c>
      <c r="C253" s="70">
        <v>0.95456224602881401</v>
      </c>
      <c r="D253" s="70">
        <v>0.97040000000000004</v>
      </c>
      <c r="E253" s="71">
        <v>0.96579999999999999</v>
      </c>
      <c r="F253" s="65">
        <v>5.5184911035040973E-2</v>
      </c>
      <c r="G253" s="52">
        <v>6.6422665006226955E-2</v>
      </c>
      <c r="H253" s="68">
        <v>5218</v>
      </c>
      <c r="I253" s="68">
        <v>-0.450015669069257</v>
      </c>
    </row>
    <row r="254" spans="1:9" x14ac:dyDescent="0.25">
      <c r="A254" s="63" t="s">
        <v>629</v>
      </c>
      <c r="B254" s="70">
        <v>0</v>
      </c>
      <c r="C254" s="70">
        <v>7.0649704679691006E-2</v>
      </c>
      <c r="D254" s="70">
        <v>0.92810000000000004</v>
      </c>
      <c r="E254" s="71">
        <v>0.92589999999999995</v>
      </c>
      <c r="F254" s="65">
        <v>7.0649704679691006E-2</v>
      </c>
      <c r="G254" s="52">
        <v>0.92589999999999995</v>
      </c>
      <c r="H254" s="68">
        <v>15903</v>
      </c>
      <c r="I254" s="68">
        <v>-0.39647372694583</v>
      </c>
    </row>
    <row r="255" spans="1:9" x14ac:dyDescent="0.25">
      <c r="A255" s="63" t="s">
        <v>631</v>
      </c>
      <c r="B255" s="70">
        <v>1.2690355329949201E-3</v>
      </c>
      <c r="C255" s="70">
        <v>2.0066889632107E-3</v>
      </c>
      <c r="D255" s="70">
        <v>0.3387</v>
      </c>
      <c r="E255" s="71">
        <v>0.8054</v>
      </c>
      <c r="F255" s="65">
        <v>7.3765343021577989E-4</v>
      </c>
      <c r="G255" s="52">
        <v>0.80413096446700505</v>
      </c>
      <c r="H255" s="68">
        <v>4525</v>
      </c>
      <c r="I255" s="68">
        <v>-0.292213883677298</v>
      </c>
    </row>
    <row r="256" spans="1:9" x14ac:dyDescent="0.25">
      <c r="A256" s="62" t="s">
        <v>777</v>
      </c>
      <c r="B256" s="70">
        <v>0.79407947631018094</v>
      </c>
      <c r="C256" s="70">
        <v>0.71030059462438888</v>
      </c>
      <c r="D256" s="70">
        <v>0.79579999999999995</v>
      </c>
      <c r="E256" s="71">
        <v>0.79753333333333332</v>
      </c>
      <c r="F256" s="65">
        <v>0</v>
      </c>
      <c r="G256" s="52">
        <v>0</v>
      </c>
      <c r="H256" s="68">
        <v>40014</v>
      </c>
      <c r="I256" s="68">
        <v>-0.49244060475161999</v>
      </c>
    </row>
    <row r="257" spans="1:9" x14ac:dyDescent="0.25">
      <c r="A257" s="63" t="s">
        <v>786</v>
      </c>
      <c r="B257" s="70">
        <v>0.9864120455380091</v>
      </c>
      <c r="C257" s="70">
        <v>0.98303647158608998</v>
      </c>
      <c r="D257" s="70">
        <v>0.98880000000000001</v>
      </c>
      <c r="E257" s="71">
        <v>0.99139999999999995</v>
      </c>
      <c r="F257" s="65">
        <v>-3.3755739519191197E-3</v>
      </c>
      <c r="G257" s="52">
        <v>4.9879544619908511E-3</v>
      </c>
      <c r="H257" s="68">
        <v>2839</v>
      </c>
      <c r="I257" s="68">
        <v>-0.49244060475161999</v>
      </c>
    </row>
    <row r="258" spans="1:9" x14ac:dyDescent="0.25">
      <c r="A258" s="63" t="s">
        <v>784</v>
      </c>
      <c r="B258" s="70">
        <v>0.96208695652173903</v>
      </c>
      <c r="C258" s="70">
        <v>0.97172912557527902</v>
      </c>
      <c r="D258" s="70">
        <v>0.98140000000000005</v>
      </c>
      <c r="E258" s="71">
        <v>0.98360000000000003</v>
      </c>
      <c r="F258" s="65">
        <v>9.642169053539984E-3</v>
      </c>
      <c r="G258" s="52">
        <v>2.1513043478260996E-2</v>
      </c>
      <c r="H258" s="68">
        <v>4549</v>
      </c>
      <c r="I258" s="68">
        <v>-0.44900221729489997</v>
      </c>
    </row>
    <row r="259" spans="1:9" x14ac:dyDescent="0.25">
      <c r="A259" s="63" t="s">
        <v>781</v>
      </c>
      <c r="B259" s="70">
        <v>0.94855559952512902</v>
      </c>
      <c r="C259" s="70">
        <v>0.96387520525451598</v>
      </c>
      <c r="D259" s="70">
        <v>0.96650000000000003</v>
      </c>
      <c r="E259" s="71">
        <v>0.96889999999999998</v>
      </c>
      <c r="F259" s="65">
        <v>1.5319605729386954E-2</v>
      </c>
      <c r="G259" s="52">
        <v>2.0344400474870961E-2</v>
      </c>
      <c r="H259" s="68">
        <v>3965</v>
      </c>
      <c r="I259" s="68">
        <v>-0.33115975780158402</v>
      </c>
    </row>
    <row r="260" spans="1:9" x14ac:dyDescent="0.25">
      <c r="A260" s="63" t="s">
        <v>789</v>
      </c>
      <c r="B260" s="70">
        <v>0.9596448748991121</v>
      </c>
      <c r="C260" s="70">
        <v>0.93270524899057905</v>
      </c>
      <c r="D260" s="70">
        <v>0.9587</v>
      </c>
      <c r="E260" s="71">
        <v>0.93840000000000001</v>
      </c>
      <c r="F260" s="65">
        <v>-2.6939625908533049E-2</v>
      </c>
      <c r="G260" s="52">
        <v>-2.1244874899112087E-2</v>
      </c>
      <c r="H260" s="68">
        <v>1688</v>
      </c>
      <c r="I260" s="68">
        <v>-0.469184890656064</v>
      </c>
    </row>
    <row r="261" spans="1:9" x14ac:dyDescent="0.25">
      <c r="A261" s="63" t="s">
        <v>788</v>
      </c>
      <c r="B261" s="70">
        <v>0.90777738137709607</v>
      </c>
      <c r="C261" s="70">
        <v>0.41045751633986899</v>
      </c>
      <c r="D261" s="70">
        <v>0.87939999999999996</v>
      </c>
      <c r="E261" s="71">
        <v>0.90290000000000004</v>
      </c>
      <c r="F261" s="65">
        <v>-0.49731986503722708</v>
      </c>
      <c r="G261" s="52">
        <v>-4.877381377096035E-3</v>
      </c>
      <c r="H261" s="68">
        <v>9057</v>
      </c>
      <c r="I261" s="68">
        <v>-0.424572004028197</v>
      </c>
    </row>
    <row r="262" spans="1:9" x14ac:dyDescent="0.25">
      <c r="A262" s="63" t="s">
        <v>782</v>
      </c>
      <c r="B262" s="70">
        <v>0</v>
      </c>
      <c r="C262" s="70">
        <v>0</v>
      </c>
      <c r="D262" s="70">
        <v>0</v>
      </c>
      <c r="E262" s="71">
        <v>0</v>
      </c>
      <c r="F262" s="65">
        <v>0</v>
      </c>
      <c r="G262" s="52">
        <v>0</v>
      </c>
      <c r="H262" s="72">
        <v>17916</v>
      </c>
      <c r="I262" s="68">
        <v>5621</v>
      </c>
    </row>
    <row r="263" spans="1:9" x14ac:dyDescent="0.25">
      <c r="A263" s="62" t="s">
        <v>927</v>
      </c>
      <c r="B263" s="70">
        <v>0.61979135346119107</v>
      </c>
      <c r="C263" s="70">
        <v>0.70584290393518778</v>
      </c>
      <c r="D263" s="70">
        <v>0.74112500000000003</v>
      </c>
      <c r="E263" s="71">
        <v>0.74360000000000004</v>
      </c>
      <c r="F263" s="65">
        <v>0</v>
      </c>
      <c r="G263" s="52">
        <v>1.2060202387308525E-12</v>
      </c>
      <c r="H263" s="68">
        <v>30435</v>
      </c>
      <c r="I263" s="68">
        <v>-0.57480314960629897</v>
      </c>
    </row>
    <row r="264" spans="1:9" x14ac:dyDescent="0.25">
      <c r="A264" s="63" t="s">
        <v>934</v>
      </c>
      <c r="B264" s="70">
        <v>0.9948755490483161</v>
      </c>
      <c r="C264" s="70">
        <v>0.99899598393574296</v>
      </c>
      <c r="D264" s="70">
        <v>1</v>
      </c>
      <c r="E264" s="71">
        <v>1</v>
      </c>
      <c r="F264" s="65">
        <v>4.1204348874268604E-3</v>
      </c>
      <c r="G264" s="52">
        <v>5.124450951683901E-3</v>
      </c>
      <c r="H264" s="68">
        <v>2888</v>
      </c>
      <c r="I264" s="68">
        <v>-0.40648379052369099</v>
      </c>
    </row>
    <row r="265" spans="1:9" x14ac:dyDescent="0.25">
      <c r="A265" s="63" t="s">
        <v>937</v>
      </c>
      <c r="B265" s="70">
        <v>0.86536485097636207</v>
      </c>
      <c r="C265" s="70">
        <v>0.99720279720279703</v>
      </c>
      <c r="D265" s="70">
        <v>0.99939999999999996</v>
      </c>
      <c r="E265" s="71">
        <v>0.99929999999999997</v>
      </c>
      <c r="F265" s="65">
        <v>0.13183794622643497</v>
      </c>
      <c r="G265" s="52">
        <v>0.1339351490236379</v>
      </c>
      <c r="H265" s="68">
        <v>2667</v>
      </c>
      <c r="I265" s="68">
        <v>-0.41705529646902101</v>
      </c>
    </row>
    <row r="266" spans="1:9" x14ac:dyDescent="0.25">
      <c r="A266" s="63" t="s">
        <v>939</v>
      </c>
      <c r="B266" s="70">
        <v>0.92502532928064807</v>
      </c>
      <c r="C266" s="70">
        <v>0.984375</v>
      </c>
      <c r="D266" s="70">
        <v>0.99080000000000001</v>
      </c>
      <c r="E266" s="71">
        <v>0.98819999999999997</v>
      </c>
      <c r="F266" s="65">
        <v>5.9349670719351932E-2</v>
      </c>
      <c r="G266" s="52">
        <v>6.31746707193519E-2</v>
      </c>
      <c r="H266" s="68">
        <v>1372</v>
      </c>
      <c r="I266" s="68">
        <v>-0.37169312169312202</v>
      </c>
    </row>
    <row r="267" spans="1:9" x14ac:dyDescent="0.25">
      <c r="A267" s="63" t="s">
        <v>938</v>
      </c>
      <c r="B267" s="70">
        <v>0.68600989653621203</v>
      </c>
      <c r="C267" s="70">
        <v>0.91856925418569302</v>
      </c>
      <c r="D267" s="70">
        <v>0.99709999999999999</v>
      </c>
      <c r="E267" s="71">
        <v>0.99690000000000001</v>
      </c>
      <c r="F267" s="65">
        <v>0.23255935764948099</v>
      </c>
      <c r="G267" s="52">
        <v>0.31089010346378798</v>
      </c>
      <c r="H267" s="68">
        <v>3599</v>
      </c>
      <c r="I267" s="68">
        <v>-0.52131403989049696</v>
      </c>
    </row>
    <row r="268" spans="1:9" x14ac:dyDescent="0.25">
      <c r="A268" s="63" t="s">
        <v>932</v>
      </c>
      <c r="B268" s="70">
        <v>0.53707349081364808</v>
      </c>
      <c r="C268" s="70">
        <v>0.89183168316831696</v>
      </c>
      <c r="D268" s="70">
        <v>0.97189999999999999</v>
      </c>
      <c r="E268" s="71">
        <v>0.98629999999999995</v>
      </c>
      <c r="F268" s="65">
        <v>0.35475819235466888</v>
      </c>
      <c r="G268" s="52">
        <v>0.44922650918635187</v>
      </c>
      <c r="H268" s="68">
        <v>14790</v>
      </c>
      <c r="I268" s="68">
        <v>-0.161226330027051</v>
      </c>
    </row>
    <row r="269" spans="1:9" x14ac:dyDescent="0.25">
      <c r="A269" s="63" t="s">
        <v>940</v>
      </c>
      <c r="B269" s="70">
        <v>0.94571428571428606</v>
      </c>
      <c r="C269" s="70">
        <v>0.85025380710659904</v>
      </c>
      <c r="D269" s="70">
        <v>0.96250000000000002</v>
      </c>
      <c r="E269" s="71">
        <v>0.96779999999999999</v>
      </c>
      <c r="F269" s="65">
        <v>-9.5460478607687027E-2</v>
      </c>
      <c r="G269" s="52">
        <v>2.2085714285713931E-2</v>
      </c>
      <c r="H269" s="68">
        <v>1386</v>
      </c>
      <c r="I269" s="68">
        <v>-0.57480314960629897</v>
      </c>
    </row>
    <row r="270" spans="1:9" x14ac:dyDescent="0.25">
      <c r="A270" s="63" t="s">
        <v>930</v>
      </c>
      <c r="B270" s="70">
        <v>4.2674253200569003E-3</v>
      </c>
      <c r="C270" s="70">
        <v>5.5147058823529398E-3</v>
      </c>
      <c r="D270" s="70">
        <v>6.1999999999999998E-3</v>
      </c>
      <c r="E270" s="71">
        <v>7.0000000000000001E-3</v>
      </c>
      <c r="F270" s="65">
        <v>1.2472805622960395E-3</v>
      </c>
      <c r="G270" s="52">
        <v>2.7325746799430999E-3</v>
      </c>
      <c r="H270" s="73">
        <v>1814</v>
      </c>
      <c r="I270" s="68">
        <v>120.2</v>
      </c>
    </row>
    <row r="271" spans="1:9" x14ac:dyDescent="0.25">
      <c r="A271" s="63" t="s">
        <v>936</v>
      </c>
      <c r="B271" s="70">
        <v>0</v>
      </c>
      <c r="C271" s="70">
        <v>0</v>
      </c>
      <c r="D271" s="70">
        <v>1.1000000000000001E-3</v>
      </c>
      <c r="E271" s="71">
        <v>3.3E-3</v>
      </c>
      <c r="F271" s="65">
        <v>0</v>
      </c>
      <c r="G271" s="52">
        <v>3.3E-3</v>
      </c>
      <c r="H271" s="73">
        <v>1919</v>
      </c>
      <c r="I271" s="68">
        <v>205.333333333333</v>
      </c>
    </row>
    <row r="272" spans="1:9" x14ac:dyDescent="0.25">
      <c r="A272" s="62" t="s">
        <v>941</v>
      </c>
      <c r="B272" s="70">
        <v>0.87584691713624019</v>
      </c>
      <c r="C272" s="70">
        <v>0.97907564166818128</v>
      </c>
      <c r="D272" s="70">
        <v>0.98674285714285703</v>
      </c>
      <c r="E272" s="71">
        <v>0.9869</v>
      </c>
      <c r="F272" s="65">
        <v>-2.5889679013056933E-12</v>
      </c>
      <c r="G272" s="52">
        <v>-2.4666256378057504E-13</v>
      </c>
      <c r="H272" s="68">
        <v>71610</v>
      </c>
      <c r="I272" s="68">
        <v>-0.68130489335006295</v>
      </c>
    </row>
    <row r="273" spans="1:9" x14ac:dyDescent="0.25">
      <c r="A273" s="63" t="s">
        <v>946</v>
      </c>
      <c r="B273" s="70">
        <v>0.98270126413838998</v>
      </c>
      <c r="C273" s="70">
        <v>1</v>
      </c>
      <c r="D273" s="70">
        <v>1</v>
      </c>
      <c r="E273" s="71">
        <v>0.99929999999999997</v>
      </c>
      <c r="F273" s="65">
        <v>1.7298735861610015E-2</v>
      </c>
      <c r="G273" s="52">
        <v>1.6598735861609981E-2</v>
      </c>
      <c r="H273" s="68">
        <v>2320</v>
      </c>
      <c r="I273" s="68">
        <v>-0.44727272727272699</v>
      </c>
    </row>
    <row r="274" spans="1:9" x14ac:dyDescent="0.25">
      <c r="A274" s="63" t="s">
        <v>944</v>
      </c>
      <c r="B274" s="70">
        <v>0.99878147847278609</v>
      </c>
      <c r="C274" s="70">
        <v>0.99675675675675701</v>
      </c>
      <c r="D274" s="70">
        <v>0.99739999999999995</v>
      </c>
      <c r="E274" s="71">
        <v>0.99770000000000003</v>
      </c>
      <c r="F274" s="65">
        <v>-2.0247217160290765E-3</v>
      </c>
      <c r="G274" s="52">
        <v>-1.0814784727860571E-3</v>
      </c>
      <c r="H274" s="68">
        <v>4573</v>
      </c>
      <c r="I274" s="68">
        <v>-0.341088878548162</v>
      </c>
    </row>
    <row r="275" spans="1:9" x14ac:dyDescent="0.25">
      <c r="A275" s="63" t="s">
        <v>945</v>
      </c>
      <c r="B275" s="70">
        <v>0.78203125000000007</v>
      </c>
      <c r="C275" s="70">
        <v>0.99624765478424004</v>
      </c>
      <c r="D275" s="70">
        <v>1</v>
      </c>
      <c r="E275" s="71">
        <v>1</v>
      </c>
      <c r="F275" s="65">
        <v>0.21421640478423998</v>
      </c>
      <c r="G275" s="52">
        <v>0.21796874999999993</v>
      </c>
      <c r="H275" s="68">
        <v>2134</v>
      </c>
      <c r="I275" s="68">
        <v>-0.45042735042734999</v>
      </c>
    </row>
    <row r="276" spans="1:9" x14ac:dyDescent="0.25">
      <c r="A276" s="63" t="s">
        <v>948</v>
      </c>
      <c r="B276" s="70">
        <v>0.9911764705882351</v>
      </c>
      <c r="C276" s="70">
        <v>0.98594847775175598</v>
      </c>
      <c r="D276" s="70">
        <v>0.99329999999999996</v>
      </c>
      <c r="E276" s="71">
        <v>0.99009999999999998</v>
      </c>
      <c r="F276" s="65">
        <v>-5.2279928364791228E-3</v>
      </c>
      <c r="G276" s="52">
        <v>-1.0764705882351233E-3</v>
      </c>
      <c r="H276" s="68">
        <v>738</v>
      </c>
      <c r="I276" s="68">
        <v>-0.68130489335006295</v>
      </c>
    </row>
    <row r="277" spans="1:9" x14ac:dyDescent="0.25">
      <c r="A277" s="63" t="s">
        <v>953</v>
      </c>
      <c r="B277" s="70">
        <v>0.96351490236382309</v>
      </c>
      <c r="C277" s="70">
        <v>0.97571853320118895</v>
      </c>
      <c r="D277" s="70">
        <v>0.9849</v>
      </c>
      <c r="E277" s="71">
        <v>0.98429999999999995</v>
      </c>
      <c r="F277" s="65">
        <v>1.2203630837365864E-2</v>
      </c>
      <c r="G277" s="52">
        <v>2.0785097636176864E-2</v>
      </c>
      <c r="H277" s="68">
        <v>6915</v>
      </c>
      <c r="I277" s="68">
        <v>-0.25798371947401399</v>
      </c>
    </row>
    <row r="278" spans="1:9" x14ac:dyDescent="0.25">
      <c r="A278" s="63" t="s">
        <v>955</v>
      </c>
      <c r="B278" s="70">
        <v>0.98092105263157903</v>
      </c>
      <c r="C278" s="70">
        <v>0.97003929273084499</v>
      </c>
      <c r="D278" s="70">
        <v>0.97829999999999995</v>
      </c>
      <c r="E278" s="71">
        <v>0.97560000000000002</v>
      </c>
      <c r="F278" s="65">
        <v>-1.0881759900734034E-2</v>
      </c>
      <c r="G278" s="52">
        <v>-5.3210526315790041E-3</v>
      </c>
      <c r="H278" s="68">
        <v>6553</v>
      </c>
      <c r="I278" s="68">
        <v>-0.21327367636092501</v>
      </c>
    </row>
    <row r="279" spans="1:9" x14ac:dyDescent="0.25">
      <c r="A279" s="63" t="s">
        <v>951</v>
      </c>
      <c r="B279" s="70">
        <v>0.43180200175886801</v>
      </c>
      <c r="C279" s="70">
        <v>0.92881877645248201</v>
      </c>
      <c r="D279" s="70">
        <v>0.95330000000000004</v>
      </c>
      <c r="E279" s="71">
        <v>0.96130000000000004</v>
      </c>
      <c r="F279" s="65">
        <v>0.49701677469361399</v>
      </c>
      <c r="G279" s="52">
        <v>0.52949799824113208</v>
      </c>
      <c r="H279" s="68">
        <v>48377</v>
      </c>
      <c r="I279" s="68">
        <v>-0.23091187242130601</v>
      </c>
    </row>
    <row r="280" spans="1:9" x14ac:dyDescent="0.25">
      <c r="A280" s="62" t="s">
        <v>1091</v>
      </c>
      <c r="B280" s="70">
        <v>0.85095013854059398</v>
      </c>
      <c r="C280" s="70">
        <v>0.89821771850759069</v>
      </c>
      <c r="D280" s="70">
        <v>0.9471666666666666</v>
      </c>
      <c r="E280" s="71">
        <v>0.96781111111111118</v>
      </c>
      <c r="F280" s="65">
        <v>0</v>
      </c>
      <c r="G280" s="52">
        <v>0</v>
      </c>
      <c r="H280" s="68">
        <v>50712</v>
      </c>
      <c r="I280" s="68">
        <v>-0.67038917089678496</v>
      </c>
    </row>
    <row r="281" spans="1:9" x14ac:dyDescent="0.25">
      <c r="A281" s="63" t="s">
        <v>1097</v>
      </c>
      <c r="B281" s="70">
        <v>1</v>
      </c>
      <c r="C281" s="70">
        <v>1</v>
      </c>
      <c r="D281" s="70">
        <v>0.99970000000000003</v>
      </c>
      <c r="E281" s="71">
        <v>0.99970000000000003</v>
      </c>
      <c r="F281" s="65">
        <v>0</v>
      </c>
      <c r="G281" s="52">
        <v>-2.9999999999996696E-4</v>
      </c>
      <c r="H281" s="68">
        <v>3068</v>
      </c>
      <c r="I281" s="68">
        <v>-0.67038917089678496</v>
      </c>
    </row>
    <row r="282" spans="1:9" x14ac:dyDescent="0.25">
      <c r="A282" s="63" t="s">
        <v>1101</v>
      </c>
      <c r="B282" s="70">
        <v>0.99371712448860305</v>
      </c>
      <c r="C282" s="70">
        <v>1</v>
      </c>
      <c r="D282" s="70">
        <v>1</v>
      </c>
      <c r="E282" s="71">
        <v>1</v>
      </c>
      <c r="F282" s="65">
        <v>6.2828755113969459E-3</v>
      </c>
      <c r="G282" s="52">
        <v>6.2828755113969459E-3</v>
      </c>
      <c r="H282" s="68">
        <v>25932</v>
      </c>
      <c r="I282" s="68">
        <v>-0.45761722550100498</v>
      </c>
    </row>
    <row r="283" spans="1:9" x14ac:dyDescent="0.25">
      <c r="A283" s="63" t="s">
        <v>1114</v>
      </c>
      <c r="B283" s="70">
        <v>1</v>
      </c>
      <c r="C283" s="70">
        <v>1</v>
      </c>
      <c r="D283" s="70">
        <v>1</v>
      </c>
      <c r="E283" s="71">
        <v>1</v>
      </c>
      <c r="F283" s="65">
        <v>0</v>
      </c>
      <c r="G283" s="52">
        <v>0</v>
      </c>
      <c r="H283" s="68">
        <v>1862</v>
      </c>
      <c r="I283" s="68">
        <v>-0.45913682277318602</v>
      </c>
    </row>
    <row r="284" spans="1:9" x14ac:dyDescent="0.25">
      <c r="A284" s="63" t="s">
        <v>1112</v>
      </c>
      <c r="B284" s="70">
        <v>0.99342236396252703</v>
      </c>
      <c r="C284" s="70">
        <v>0.999712230215827</v>
      </c>
      <c r="D284" s="70">
        <v>1</v>
      </c>
      <c r="E284" s="71">
        <v>1</v>
      </c>
      <c r="F284" s="65">
        <v>6.2898662532999694E-3</v>
      </c>
      <c r="G284" s="52">
        <v>6.577636037472967E-3</v>
      </c>
      <c r="H284" s="68">
        <v>9310</v>
      </c>
      <c r="I284" s="68">
        <v>-0.31058095869229102</v>
      </c>
    </row>
    <row r="285" spans="1:9" x14ac:dyDescent="0.25">
      <c r="A285" s="63" t="s">
        <v>1106</v>
      </c>
      <c r="B285" s="70">
        <v>0.97897897897897912</v>
      </c>
      <c r="C285" s="70">
        <v>0.97595190380761498</v>
      </c>
      <c r="D285" s="70">
        <v>0.98170000000000002</v>
      </c>
      <c r="E285" s="71">
        <v>0.97860000000000003</v>
      </c>
      <c r="F285" s="65">
        <v>-3.0270751713641353E-3</v>
      </c>
      <c r="G285" s="52">
        <v>-3.7897897897909427E-4</v>
      </c>
      <c r="H285" s="68">
        <v>934</v>
      </c>
      <c r="I285" s="68">
        <v>-0.45802919708029199</v>
      </c>
    </row>
    <row r="286" spans="1:9" x14ac:dyDescent="0.25">
      <c r="A286" s="63" t="s">
        <v>1109</v>
      </c>
      <c r="B286" s="70">
        <v>0.9726962457337881</v>
      </c>
      <c r="C286" s="70">
        <v>0.96740088105726896</v>
      </c>
      <c r="D286" s="70">
        <v>0.97470000000000001</v>
      </c>
      <c r="E286" s="71">
        <v>0.96309999999999996</v>
      </c>
      <c r="F286" s="65">
        <v>-5.2953646765191431E-3</v>
      </c>
      <c r="G286" s="52">
        <v>-9.5962457337881446E-3</v>
      </c>
      <c r="H286" s="68">
        <v>3310</v>
      </c>
      <c r="I286" s="68">
        <v>-0.17343749999999999</v>
      </c>
    </row>
    <row r="287" spans="1:9" x14ac:dyDescent="0.25">
      <c r="A287" s="63" t="s">
        <v>1104</v>
      </c>
      <c r="B287" s="70">
        <v>0.96073903002309502</v>
      </c>
      <c r="C287" s="70">
        <v>0.95265017667844498</v>
      </c>
      <c r="D287" s="70">
        <v>0.9738</v>
      </c>
      <c r="E287" s="71">
        <v>0.94030000000000002</v>
      </c>
      <c r="F287" s="65">
        <v>-8.0888533446500377E-3</v>
      </c>
      <c r="G287" s="52">
        <v>-2.0439030023094995E-2</v>
      </c>
      <c r="H287" s="68">
        <v>3030</v>
      </c>
      <c r="I287" s="68">
        <v>-0.37348538845331403</v>
      </c>
    </row>
    <row r="288" spans="1:9" x14ac:dyDescent="0.25">
      <c r="A288" s="63" t="s">
        <v>1094</v>
      </c>
      <c r="B288" s="70">
        <v>0.21276595744680801</v>
      </c>
      <c r="C288" s="70">
        <v>0.86</v>
      </c>
      <c r="D288" s="70">
        <v>0.93679999999999997</v>
      </c>
      <c r="E288" s="71">
        <v>0.99560000000000004</v>
      </c>
      <c r="F288" s="65">
        <v>0.64723404255319195</v>
      </c>
      <c r="G288" s="52">
        <v>0.782834042553192</v>
      </c>
      <c r="H288" s="68">
        <v>1124</v>
      </c>
      <c r="I288" s="68">
        <v>-0.546120058565154</v>
      </c>
    </row>
    <row r="289" spans="1:9" x14ac:dyDescent="0.25">
      <c r="A289" s="63" t="s">
        <v>1099</v>
      </c>
      <c r="B289" s="70">
        <v>0.54623154623154602</v>
      </c>
      <c r="C289" s="70">
        <v>0.32824427480916002</v>
      </c>
      <c r="D289" s="70">
        <v>0.65780000000000005</v>
      </c>
      <c r="E289" s="71">
        <v>0.83299999999999996</v>
      </c>
      <c r="F289" s="65">
        <v>-0.217987271422386</v>
      </c>
      <c r="G289" s="52">
        <v>0.28676845376845395</v>
      </c>
      <c r="H289" s="68">
        <v>2142</v>
      </c>
      <c r="I289" s="68">
        <v>-0.46098783106657099</v>
      </c>
    </row>
    <row r="290" spans="1:9" x14ac:dyDescent="0.25">
      <c r="A290" s="62" t="s">
        <v>1016</v>
      </c>
      <c r="B290" s="70">
        <v>0.90847078435501094</v>
      </c>
      <c r="C290" s="70">
        <v>0.9910253933037444</v>
      </c>
      <c r="D290" s="70">
        <v>0.98648333333333327</v>
      </c>
      <c r="E290" s="71">
        <v>0.99186666666666667</v>
      </c>
      <c r="F290" s="65">
        <v>0</v>
      </c>
      <c r="G290" s="52">
        <v>0</v>
      </c>
      <c r="H290" s="68">
        <v>48414</v>
      </c>
      <c r="I290" s="68">
        <v>-0.57985257985257999</v>
      </c>
    </row>
    <row r="291" spans="1:9" x14ac:dyDescent="0.25">
      <c r="A291" s="63" t="s">
        <v>1022</v>
      </c>
      <c r="B291" s="70">
        <v>1</v>
      </c>
      <c r="C291" s="70">
        <v>1</v>
      </c>
      <c r="D291" s="70">
        <v>0.99490000000000001</v>
      </c>
      <c r="E291" s="71">
        <v>0.99429999999999996</v>
      </c>
      <c r="F291" s="65">
        <v>0</v>
      </c>
      <c r="G291" s="52">
        <v>-5.7000000000000384E-3</v>
      </c>
      <c r="H291" s="68">
        <v>11957</v>
      </c>
      <c r="I291" s="68">
        <v>-0.313573593802627</v>
      </c>
    </row>
    <row r="292" spans="1:9" x14ac:dyDescent="0.25">
      <c r="A292" s="63" t="s">
        <v>1026</v>
      </c>
      <c r="B292" s="70">
        <v>1</v>
      </c>
      <c r="C292" s="70">
        <v>1</v>
      </c>
      <c r="D292" s="70">
        <v>0.99850000000000005</v>
      </c>
      <c r="E292" s="71">
        <v>1</v>
      </c>
      <c r="F292" s="65">
        <v>0</v>
      </c>
      <c r="G292" s="52">
        <v>0</v>
      </c>
      <c r="H292" s="68">
        <v>3918</v>
      </c>
      <c r="I292" s="68">
        <v>-0.39272388059701502</v>
      </c>
    </row>
    <row r="293" spans="1:9" x14ac:dyDescent="0.25">
      <c r="A293" s="63" t="s">
        <v>1027</v>
      </c>
      <c r="B293" s="70">
        <v>0.99153567110036311</v>
      </c>
      <c r="C293" s="70">
        <v>0.99834437086092698</v>
      </c>
      <c r="D293" s="70">
        <v>0.99060000000000004</v>
      </c>
      <c r="E293" s="71">
        <v>0.99029999999999996</v>
      </c>
      <c r="F293" s="65">
        <v>6.8086997605638633E-3</v>
      </c>
      <c r="G293" s="52">
        <v>-1.235671100363156E-3</v>
      </c>
      <c r="H293" s="68">
        <v>1019</v>
      </c>
      <c r="I293" s="68">
        <v>-0.57985257985257999</v>
      </c>
    </row>
    <row r="294" spans="1:9" x14ac:dyDescent="0.25">
      <c r="A294" s="63" t="s">
        <v>1020</v>
      </c>
      <c r="B294" s="70">
        <v>0.99184539767649704</v>
      </c>
      <c r="C294" s="70">
        <v>0.98612395929694696</v>
      </c>
      <c r="D294" s="70">
        <v>0.99490000000000001</v>
      </c>
      <c r="E294" s="71">
        <v>0.99429999999999996</v>
      </c>
      <c r="F294" s="65">
        <v>-5.7214383795500812E-3</v>
      </c>
      <c r="G294" s="52">
        <v>2.4546023235029191E-3</v>
      </c>
      <c r="H294" s="68">
        <v>18302</v>
      </c>
      <c r="I294" s="68">
        <v>-0.313573593802627</v>
      </c>
    </row>
    <row r="295" spans="1:9" x14ac:dyDescent="0.25">
      <c r="A295" s="63" t="s">
        <v>1024</v>
      </c>
      <c r="B295" s="70">
        <v>0.98983169705469809</v>
      </c>
      <c r="C295" s="70">
        <v>0.985592075641603</v>
      </c>
      <c r="D295" s="70">
        <v>0.95989999999999998</v>
      </c>
      <c r="E295" s="71">
        <v>0.99429999999999996</v>
      </c>
      <c r="F295" s="65">
        <v>-4.2396214130950849E-3</v>
      </c>
      <c r="G295" s="52">
        <v>4.4683029453018719E-3</v>
      </c>
      <c r="H295" s="68">
        <v>5799</v>
      </c>
      <c r="I295" s="68">
        <v>-0.31427475057559501</v>
      </c>
    </row>
    <row r="296" spans="1:9" x14ac:dyDescent="0.25">
      <c r="A296" s="63" t="s">
        <v>1030</v>
      </c>
      <c r="B296" s="70">
        <v>0.47761194029850701</v>
      </c>
      <c r="C296" s="70">
        <v>0.97609195402298898</v>
      </c>
      <c r="D296" s="70">
        <v>0.98009999999999997</v>
      </c>
      <c r="E296" s="71">
        <v>0.97799999999999998</v>
      </c>
      <c r="F296" s="65">
        <v>0.49848001372448197</v>
      </c>
      <c r="G296" s="52">
        <v>0.50038805970149292</v>
      </c>
      <c r="H296" s="68">
        <v>7419</v>
      </c>
      <c r="I296" s="68">
        <v>-3.6391792489353397E-2</v>
      </c>
    </row>
    <row r="297" spans="1:9" x14ac:dyDescent="0.25">
      <c r="A297" s="61" t="s">
        <v>2000</v>
      </c>
      <c r="B297" s="70">
        <v>0.8925143953934741</v>
      </c>
      <c r="C297" s="70">
        <v>0.49014778325123198</v>
      </c>
      <c r="D297" s="70">
        <v>0.96609999999999996</v>
      </c>
      <c r="E297" s="71">
        <v>0.96730000000000005</v>
      </c>
      <c r="F297" s="65">
        <v>-0.40236661214224212</v>
      </c>
      <c r="G297" s="52">
        <v>7.4785604606525946E-2</v>
      </c>
      <c r="H297" s="68">
        <v>3216</v>
      </c>
      <c r="I297" s="68">
        <v>-0.26690140845070398</v>
      </c>
    </row>
    <row r="298" spans="1:9" x14ac:dyDescent="0.25">
      <c r="A298" s="62" t="s">
        <v>1973</v>
      </c>
      <c r="B298" s="70">
        <v>0.8925143953934741</v>
      </c>
      <c r="C298" s="70">
        <v>0.49014778325123198</v>
      </c>
      <c r="D298" s="70">
        <v>0.96609999999999996</v>
      </c>
      <c r="E298" s="71">
        <v>0.96730000000000005</v>
      </c>
      <c r="F298" s="65">
        <v>-0.40236661214224212</v>
      </c>
      <c r="G298" s="52">
        <v>7.4785604606525946E-2</v>
      </c>
      <c r="H298" s="68">
        <v>3216</v>
      </c>
      <c r="I298" s="68">
        <v>-0.26690140845070398</v>
      </c>
    </row>
    <row r="299" spans="1:9" x14ac:dyDescent="0.25">
      <c r="A299" s="63" t="s">
        <v>1976</v>
      </c>
      <c r="B299" s="70">
        <v>0.8925143953934741</v>
      </c>
      <c r="C299" s="70">
        <v>0.49014778325123198</v>
      </c>
      <c r="D299" s="70">
        <v>0.96609999999999996</v>
      </c>
      <c r="E299" s="71">
        <v>0.96730000000000005</v>
      </c>
      <c r="F299" s="65">
        <v>-0.40236661214224212</v>
      </c>
      <c r="G299" s="52">
        <v>7.4785604606525946E-2</v>
      </c>
      <c r="H299" s="68">
        <v>3216</v>
      </c>
      <c r="I299" s="68">
        <v>-0.26690140845070398</v>
      </c>
    </row>
    <row r="300" spans="1:9" x14ac:dyDescent="0.25">
      <c r="A300" s="61" t="s">
        <v>1990</v>
      </c>
      <c r="B300" s="70">
        <v>0.85727896523214875</v>
      </c>
      <c r="C300" s="70">
        <v>0.89285750964706512</v>
      </c>
      <c r="D300" s="70">
        <v>0.91255714285714284</v>
      </c>
      <c r="E300" s="71">
        <v>0.99894285714285735</v>
      </c>
      <c r="F300" s="65">
        <v>0</v>
      </c>
      <c r="G300" s="52">
        <v>2.8751637258498665E-17</v>
      </c>
      <c r="H300" s="68">
        <v>26761</v>
      </c>
      <c r="I300" s="68">
        <v>-0.80138036809815905</v>
      </c>
    </row>
    <row r="301" spans="1:9" x14ac:dyDescent="0.25">
      <c r="A301" s="62" t="s">
        <v>652</v>
      </c>
      <c r="B301" s="70">
        <v>0.75176697175602636</v>
      </c>
      <c r="C301" s="70">
        <v>0.81375407928688048</v>
      </c>
      <c r="D301" s="70">
        <v>0.84789999999999999</v>
      </c>
      <c r="E301" s="52">
        <v>0.99940000000000007</v>
      </c>
      <c r="F301" s="65">
        <v>0</v>
      </c>
      <c r="G301" s="69">
        <v>-2.040628278785342E-8</v>
      </c>
      <c r="H301" s="68">
        <v>14838</v>
      </c>
      <c r="I301" s="68">
        <v>-0.80138036809815905</v>
      </c>
    </row>
    <row r="302" spans="1:9" x14ac:dyDescent="0.25">
      <c r="A302" s="63" t="s">
        <v>662</v>
      </c>
      <c r="B302" s="70">
        <v>0.96416382252559707</v>
      </c>
      <c r="C302" s="70">
        <v>1</v>
      </c>
      <c r="D302" s="70">
        <v>1</v>
      </c>
      <c r="E302" s="52">
        <v>1</v>
      </c>
      <c r="F302" s="65">
        <v>3.583617747440293E-2</v>
      </c>
      <c r="G302" s="69">
        <v>3.583617747440293E-2</v>
      </c>
      <c r="H302" s="68">
        <v>728</v>
      </c>
      <c r="I302" s="68">
        <v>-0.80138036809815905</v>
      </c>
    </row>
    <row r="303" spans="1:9" x14ac:dyDescent="0.25">
      <c r="A303" s="63" t="s">
        <v>656</v>
      </c>
      <c r="B303" s="70">
        <v>1</v>
      </c>
      <c r="C303" s="70">
        <v>1</v>
      </c>
      <c r="D303" s="70">
        <v>1</v>
      </c>
      <c r="E303" s="52">
        <v>0.99919999999999998</v>
      </c>
      <c r="F303" s="65">
        <v>0</v>
      </c>
      <c r="G303" s="69">
        <v>-8.0000000000002292E-4</v>
      </c>
      <c r="H303" s="68">
        <v>1023</v>
      </c>
      <c r="I303" s="68">
        <v>-0.72661870503597104</v>
      </c>
    </row>
    <row r="304" spans="1:9" x14ac:dyDescent="0.25">
      <c r="A304" s="63" t="s">
        <v>658</v>
      </c>
      <c r="B304" s="70">
        <v>0.9980544747081711</v>
      </c>
      <c r="C304" s="70">
        <v>0.99937146448774405</v>
      </c>
      <c r="D304" s="70">
        <v>0.99850000000000005</v>
      </c>
      <c r="E304" s="52">
        <v>0.99880000000000002</v>
      </c>
      <c r="F304" s="65">
        <v>1.3169897795729524E-3</v>
      </c>
      <c r="G304" s="69">
        <v>7.4552529182891902E-4</v>
      </c>
      <c r="H304" s="68">
        <v>2699</v>
      </c>
      <c r="I304" s="68">
        <v>-0.64710676446617799</v>
      </c>
    </row>
    <row r="305" spans="1:9" x14ac:dyDescent="0.25">
      <c r="A305" s="63" t="s">
        <v>456</v>
      </c>
      <c r="B305" s="70">
        <v>4.4849589790337298E-2</v>
      </c>
      <c r="C305" s="70">
        <v>0.25564485265977799</v>
      </c>
      <c r="D305" s="70">
        <v>0.3931</v>
      </c>
      <c r="E305" s="52">
        <v>0.99960000000000004</v>
      </c>
      <c r="F305" s="65">
        <v>0.2107952628694407</v>
      </c>
      <c r="G305" s="69">
        <v>0.95475041020966278</v>
      </c>
      <c r="H305" s="68">
        <v>10388</v>
      </c>
      <c r="I305" s="68">
        <v>-0.391043723554302</v>
      </c>
    </row>
    <row r="306" spans="1:9" x14ac:dyDescent="0.25">
      <c r="A306" s="62" t="s">
        <v>182</v>
      </c>
      <c r="B306" s="70">
        <v>0.99796162320031245</v>
      </c>
      <c r="C306" s="70">
        <v>0.99832875012731126</v>
      </c>
      <c r="D306" s="70">
        <v>0.99876666666666658</v>
      </c>
      <c r="E306" s="52">
        <v>0.99833333333333341</v>
      </c>
      <c r="F306" s="65">
        <v>-4.5622795103462712E-9</v>
      </c>
      <c r="G306" s="69">
        <v>-1.4089600520293051E-9</v>
      </c>
      <c r="H306" s="68">
        <v>11923</v>
      </c>
      <c r="I306" s="68">
        <v>-0.63523956723338504</v>
      </c>
    </row>
    <row r="307" spans="1:9" x14ac:dyDescent="0.25">
      <c r="A307" s="63" t="s">
        <v>660</v>
      </c>
      <c r="B307" s="70">
        <v>0.99961006044063205</v>
      </c>
      <c r="C307" s="70">
        <v>1</v>
      </c>
      <c r="D307" s="70">
        <v>1</v>
      </c>
      <c r="E307" s="52">
        <v>0.99980000000000002</v>
      </c>
      <c r="F307" s="65">
        <v>3.8993955936794666E-4</v>
      </c>
      <c r="G307" s="69">
        <v>1.8993955936796869E-4</v>
      </c>
      <c r="H307" s="68">
        <v>9496</v>
      </c>
      <c r="I307" s="68">
        <v>-0.528052805280528</v>
      </c>
    </row>
    <row r="308" spans="1:9" x14ac:dyDescent="0.25">
      <c r="A308" s="63" t="s">
        <v>185</v>
      </c>
      <c r="B308" s="70">
        <v>0.99427480916030508</v>
      </c>
      <c r="C308" s="70">
        <v>0.99806949806949796</v>
      </c>
      <c r="D308" s="70">
        <v>0.99780000000000002</v>
      </c>
      <c r="E308" s="52">
        <v>0.99750000000000005</v>
      </c>
      <c r="F308" s="65">
        <v>3.7946889091928782E-3</v>
      </c>
      <c r="G308" s="69">
        <v>3.2251908396949691E-3</v>
      </c>
      <c r="H308" s="68">
        <v>1001</v>
      </c>
      <c r="I308" s="68">
        <v>-0.54719387755102</v>
      </c>
    </row>
    <row r="309" spans="1:9" x14ac:dyDescent="0.25">
      <c r="A309" s="63" t="s">
        <v>664</v>
      </c>
      <c r="B309" s="70">
        <v>1</v>
      </c>
      <c r="C309" s="70">
        <v>0.99691675231243604</v>
      </c>
      <c r="D309" s="70">
        <v>0.99850000000000005</v>
      </c>
      <c r="E309" s="52">
        <v>0.99770000000000003</v>
      </c>
      <c r="F309" s="65">
        <v>-3.0832476875639614E-3</v>
      </c>
      <c r="G309" s="69">
        <v>-2.2999999999999687E-3</v>
      </c>
      <c r="H309" s="68">
        <v>1426</v>
      </c>
      <c r="I309" s="68">
        <v>-0.63523956723338504</v>
      </c>
    </row>
    <row r="310" spans="1:9" x14ac:dyDescent="0.25">
      <c r="A310" s="61" t="s">
        <v>1985</v>
      </c>
      <c r="B310" s="70">
        <v>0.46190393565105969</v>
      </c>
      <c r="C310" s="70">
        <v>0.58213414841096844</v>
      </c>
      <c r="D310" s="70">
        <v>0.62318965517241376</v>
      </c>
      <c r="E310" s="71">
        <v>0.64290804597701146</v>
      </c>
      <c r="F310" s="65">
        <v>0</v>
      </c>
      <c r="G310" s="52">
        <v>0</v>
      </c>
      <c r="H310" s="68">
        <v>549388</v>
      </c>
      <c r="I310" s="68">
        <v>-0.84407484407484401</v>
      </c>
    </row>
    <row r="311" spans="1:9" x14ac:dyDescent="0.25">
      <c r="A311" s="62" t="s">
        <v>473</v>
      </c>
      <c r="B311" s="70">
        <v>0.74381139160556675</v>
      </c>
      <c r="C311" s="70">
        <v>0.8323227611940297</v>
      </c>
      <c r="D311" s="70">
        <v>0.83181666666666665</v>
      </c>
      <c r="E311" s="52">
        <v>0.82866666666666677</v>
      </c>
      <c r="F311" s="65">
        <v>0</v>
      </c>
      <c r="G311" s="69">
        <v>0</v>
      </c>
      <c r="H311" s="68">
        <v>26147</v>
      </c>
      <c r="I311" s="68">
        <v>-0.73391089108910901</v>
      </c>
    </row>
    <row r="312" spans="1:9" x14ac:dyDescent="0.25">
      <c r="A312" s="63" t="s">
        <v>484</v>
      </c>
      <c r="B312" s="70">
        <v>0.68303571428571408</v>
      </c>
      <c r="C312" s="70">
        <v>1</v>
      </c>
      <c r="D312" s="70">
        <v>0.99870000000000003</v>
      </c>
      <c r="E312" s="52">
        <v>0.97699999999999998</v>
      </c>
      <c r="F312" s="65">
        <v>0.31696428571428592</v>
      </c>
      <c r="G312" s="69">
        <v>0.2939642857142859</v>
      </c>
      <c r="H312" s="68">
        <v>715</v>
      </c>
      <c r="I312" s="68">
        <v>-0.73391089108910901</v>
      </c>
    </row>
    <row r="313" spans="1:9" x14ac:dyDescent="0.25">
      <c r="A313" s="63" t="s">
        <v>482</v>
      </c>
      <c r="B313" s="70">
        <v>0.9352565806966231</v>
      </c>
      <c r="C313" s="70">
        <v>1</v>
      </c>
      <c r="D313" s="70">
        <v>0.99939999999999996</v>
      </c>
      <c r="E313" s="52">
        <v>1</v>
      </c>
      <c r="F313" s="65">
        <v>6.4743419303376903E-2</v>
      </c>
      <c r="G313" s="69">
        <v>6.4743419303376903E-2</v>
      </c>
      <c r="H313" s="68">
        <v>12090</v>
      </c>
      <c r="I313" s="68">
        <v>-0.44834201151000302</v>
      </c>
    </row>
    <row r="314" spans="1:9" x14ac:dyDescent="0.25">
      <c r="A314" s="63" t="s">
        <v>480</v>
      </c>
      <c r="B314" s="70">
        <v>0.90667697860273311</v>
      </c>
      <c r="C314" s="70">
        <v>1</v>
      </c>
      <c r="D314" s="70">
        <v>0.99970000000000003</v>
      </c>
      <c r="E314" s="52">
        <v>1</v>
      </c>
      <c r="F314" s="65">
        <v>9.3323021397266892E-2</v>
      </c>
      <c r="G314" s="69">
        <v>9.3323021397266892E-2</v>
      </c>
      <c r="H314" s="68">
        <v>5178</v>
      </c>
      <c r="I314" s="68">
        <v>-0.25318761384335198</v>
      </c>
    </row>
    <row r="315" spans="1:9" x14ac:dyDescent="0.25">
      <c r="A315" s="63" t="s">
        <v>486</v>
      </c>
      <c r="B315" s="70">
        <v>0.99875621890547306</v>
      </c>
      <c r="C315" s="70">
        <v>1</v>
      </c>
      <c r="D315" s="70">
        <v>0.99960000000000004</v>
      </c>
      <c r="E315" s="52">
        <v>1</v>
      </c>
      <c r="F315" s="65">
        <v>1.2437810945269412E-3</v>
      </c>
      <c r="G315" s="69">
        <v>1.2437810945269412E-3</v>
      </c>
      <c r="H315" s="68">
        <v>2505</v>
      </c>
      <c r="I315" s="68">
        <v>-0.69608247422680403</v>
      </c>
    </row>
    <row r="316" spans="1:9" x14ac:dyDescent="0.25">
      <c r="A316" s="63" t="s">
        <v>489</v>
      </c>
      <c r="B316" s="70">
        <v>0.93914285714285706</v>
      </c>
      <c r="C316" s="70">
        <v>0.993936567164179</v>
      </c>
      <c r="D316" s="70">
        <v>0.99350000000000005</v>
      </c>
      <c r="E316" s="52">
        <v>0.995</v>
      </c>
      <c r="F316" s="65">
        <v>5.479371002132194E-2</v>
      </c>
      <c r="G316" s="69">
        <v>5.5857142857142938E-2</v>
      </c>
      <c r="H316" s="68">
        <v>4474</v>
      </c>
      <c r="I316" s="68">
        <v>-0.55800118976799495</v>
      </c>
    </row>
    <row r="317" spans="1:9" x14ac:dyDescent="0.25">
      <c r="A317" s="63" t="s">
        <v>477</v>
      </c>
      <c r="B317" s="70">
        <v>0</v>
      </c>
      <c r="C317" s="70">
        <v>0</v>
      </c>
      <c r="D317" s="70">
        <v>0</v>
      </c>
      <c r="E317" s="52">
        <v>0</v>
      </c>
      <c r="F317" s="65">
        <v>0</v>
      </c>
      <c r="G317" s="69">
        <v>0</v>
      </c>
      <c r="H317" s="73">
        <v>1185</v>
      </c>
      <c r="I317" s="68">
        <v>392</v>
      </c>
    </row>
    <row r="318" spans="1:9" x14ac:dyDescent="0.25">
      <c r="A318" s="62" t="s">
        <v>45</v>
      </c>
      <c r="B318" s="70">
        <v>0.54233508890478599</v>
      </c>
      <c r="C318" s="70">
        <v>0.67895412151914825</v>
      </c>
      <c r="D318" s="70">
        <v>0.72083999999999993</v>
      </c>
      <c r="E318" s="52">
        <v>0.81872000000000011</v>
      </c>
      <c r="F318" s="65">
        <v>-6.0130071566769989E-5</v>
      </c>
      <c r="G318" s="69">
        <v>-1.6499978290263779E-5</v>
      </c>
      <c r="H318" s="68">
        <v>26614</v>
      </c>
      <c r="I318" s="68">
        <v>-0.53388090349076001</v>
      </c>
    </row>
    <row r="319" spans="1:9" x14ac:dyDescent="0.25">
      <c r="A319" s="63" t="s">
        <v>501</v>
      </c>
      <c r="B319" s="70">
        <v>0.22510822510822501</v>
      </c>
      <c r="C319" s="70">
        <v>0.99507995079950795</v>
      </c>
      <c r="D319" s="70">
        <v>0.99929999999999997</v>
      </c>
      <c r="E319" s="52">
        <v>0.99680000000000002</v>
      </c>
      <c r="F319" s="65">
        <v>0.76997172569128292</v>
      </c>
      <c r="G319" s="69">
        <v>0.77169177489177498</v>
      </c>
      <c r="H319" s="68">
        <v>2078</v>
      </c>
      <c r="I319" s="68">
        <v>-0.44690966719492897</v>
      </c>
    </row>
    <row r="320" spans="1:9" x14ac:dyDescent="0.25">
      <c r="A320" s="63" t="s">
        <v>508</v>
      </c>
      <c r="B320" s="70">
        <v>0.94282744282744302</v>
      </c>
      <c r="C320" s="70">
        <v>0.91940298507462703</v>
      </c>
      <c r="D320" s="70">
        <v>0.91379999999999995</v>
      </c>
      <c r="E320" s="52">
        <v>0.92920000000000003</v>
      </c>
      <c r="F320" s="65">
        <v>-2.3424457752815986E-2</v>
      </c>
      <c r="G320" s="69">
        <v>-1.3627442827442993E-2</v>
      </c>
      <c r="H320" s="68">
        <v>2248</v>
      </c>
      <c r="I320" s="68">
        <v>-0.11056511056511099</v>
      </c>
    </row>
    <row r="321" spans="1:9" x14ac:dyDescent="0.25">
      <c r="A321" s="63" t="s">
        <v>504</v>
      </c>
      <c r="B321" s="70">
        <v>0.56640746500777606</v>
      </c>
      <c r="C321" s="70">
        <v>0.79332055844511395</v>
      </c>
      <c r="D321" s="70">
        <v>0.75449999999999995</v>
      </c>
      <c r="E321" s="52">
        <v>0.84540000000000004</v>
      </c>
      <c r="F321" s="65">
        <v>0.2269130934373379</v>
      </c>
      <c r="G321" s="69">
        <v>0.27899253499222398</v>
      </c>
      <c r="H321" s="68">
        <v>16966</v>
      </c>
      <c r="I321" s="68">
        <v>4.73925299506694E-2</v>
      </c>
    </row>
    <row r="322" spans="1:9" x14ac:dyDescent="0.25">
      <c r="A322" s="63" t="s">
        <v>506</v>
      </c>
      <c r="B322" s="70">
        <v>0.75223880597014903</v>
      </c>
      <c r="C322" s="70">
        <v>0.68696711327649196</v>
      </c>
      <c r="D322" s="70">
        <v>0.72260000000000002</v>
      </c>
      <c r="E322" s="52">
        <v>0.76939999999999997</v>
      </c>
      <c r="F322" s="65">
        <v>-6.5271692693657068E-2</v>
      </c>
      <c r="G322" s="69">
        <v>1.7161194029850946E-2</v>
      </c>
      <c r="H322" s="68">
        <v>1355</v>
      </c>
      <c r="I322" s="68">
        <v>-0.53388090349076001</v>
      </c>
    </row>
    <row r="323" spans="1:9" x14ac:dyDescent="0.25">
      <c r="A323" s="63" t="s">
        <v>49</v>
      </c>
      <c r="B323" s="70">
        <v>0.22509350561033703</v>
      </c>
      <c r="C323" s="70">
        <v>0</v>
      </c>
      <c r="D323" s="70">
        <v>0.214</v>
      </c>
      <c r="E323" s="52">
        <v>0.55279999999999996</v>
      </c>
      <c r="F323" s="65">
        <v>-0.22509350561033703</v>
      </c>
      <c r="G323" s="69">
        <v>0.32770649438966293</v>
      </c>
      <c r="H323" s="68">
        <v>3967</v>
      </c>
      <c r="I323" s="68">
        <v>0.39524838012959002</v>
      </c>
    </row>
    <row r="324" spans="1:9" x14ac:dyDescent="0.25">
      <c r="A324" s="62" t="s">
        <v>282</v>
      </c>
      <c r="B324" s="70">
        <v>0.26531090208966307</v>
      </c>
      <c r="C324" s="70">
        <v>0.43121348167026335</v>
      </c>
      <c r="D324" s="70">
        <v>0.45049166666666673</v>
      </c>
      <c r="E324" s="52">
        <v>0.44732500000000003</v>
      </c>
      <c r="F324" s="65">
        <v>-7.5870797725269336E-13</v>
      </c>
      <c r="G324" s="69">
        <v>3.8506121670785153E-17</v>
      </c>
      <c r="H324" s="68">
        <v>109596</v>
      </c>
      <c r="I324" s="68">
        <v>-0.467980295566502</v>
      </c>
    </row>
    <row r="325" spans="1:9" x14ac:dyDescent="0.25">
      <c r="A325" s="63" t="s">
        <v>1498</v>
      </c>
      <c r="B325" s="70">
        <v>0.77009047365619998</v>
      </c>
      <c r="C325" s="70">
        <v>0.9189453125</v>
      </c>
      <c r="D325" s="70">
        <v>0.95320000000000005</v>
      </c>
      <c r="E325" s="52">
        <v>0.96440000000000003</v>
      </c>
      <c r="F325" s="65">
        <v>0.14885483884380002</v>
      </c>
      <c r="G325" s="69">
        <v>0.19430952634380005</v>
      </c>
      <c r="H325" s="68">
        <v>3119</v>
      </c>
      <c r="I325" s="68">
        <v>-0.40828701364325398</v>
      </c>
    </row>
    <row r="326" spans="1:9" x14ac:dyDescent="0.25">
      <c r="A326" s="63" t="s">
        <v>1509</v>
      </c>
      <c r="B326" s="70">
        <v>0.90538336052202306</v>
      </c>
      <c r="C326" s="70">
        <v>0.859649122807018</v>
      </c>
      <c r="D326" s="70">
        <v>0.91579999999999995</v>
      </c>
      <c r="E326" s="52">
        <v>0.91439999999999999</v>
      </c>
      <c r="F326" s="65">
        <v>-4.5734237715005066E-2</v>
      </c>
      <c r="G326" s="69">
        <v>9.0166394779769288E-3</v>
      </c>
      <c r="H326" s="68">
        <v>945</v>
      </c>
      <c r="I326" s="68">
        <v>-0.467980295566502</v>
      </c>
    </row>
    <row r="327" spans="1:9" x14ac:dyDescent="0.25">
      <c r="A327" s="63" t="s">
        <v>1513</v>
      </c>
      <c r="B327" s="70">
        <v>0.30716417910447802</v>
      </c>
      <c r="C327" s="70">
        <v>0.64419329696024896</v>
      </c>
      <c r="D327" s="70">
        <v>0.66810000000000003</v>
      </c>
      <c r="E327" s="52">
        <v>0.62860000000000005</v>
      </c>
      <c r="F327" s="65">
        <v>0.33702911785577094</v>
      </c>
      <c r="G327" s="69">
        <v>0.32143582089552203</v>
      </c>
      <c r="H327" s="68">
        <v>7686</v>
      </c>
      <c r="I327" s="68">
        <v>0.24010152284264</v>
      </c>
    </row>
    <row r="328" spans="1:9" x14ac:dyDescent="0.25">
      <c r="A328" s="63" t="s">
        <v>1500</v>
      </c>
      <c r="B328" s="70">
        <v>4.52586206896552E-2</v>
      </c>
      <c r="C328" s="70">
        <v>0.63822525597269597</v>
      </c>
      <c r="D328" s="70">
        <v>0.8659</v>
      </c>
      <c r="E328" s="52">
        <v>0.91639999999999999</v>
      </c>
      <c r="F328" s="65">
        <v>0.59296663528304072</v>
      </c>
      <c r="G328" s="69">
        <v>0.87114137931034474</v>
      </c>
      <c r="H328" s="68">
        <v>1277</v>
      </c>
      <c r="I328" s="68">
        <v>-0.43285528031290699</v>
      </c>
    </row>
    <row r="329" spans="1:9" x14ac:dyDescent="0.25">
      <c r="A329" s="63" t="s">
        <v>1519</v>
      </c>
      <c r="B329" s="70">
        <v>0.28395552025416998</v>
      </c>
      <c r="C329" s="70">
        <v>0.49885757806549902</v>
      </c>
      <c r="D329" s="70">
        <v>0.502</v>
      </c>
      <c r="E329" s="52">
        <v>0.59330000000000005</v>
      </c>
      <c r="F329" s="65">
        <v>0.21490205781132904</v>
      </c>
      <c r="G329" s="69">
        <v>0.30934447974583007</v>
      </c>
      <c r="H329" s="68">
        <v>4577</v>
      </c>
      <c r="I329" s="68">
        <v>-2.2498519834221499E-2</v>
      </c>
    </row>
    <row r="330" spans="1:9" x14ac:dyDescent="0.25">
      <c r="A330" s="63" t="s">
        <v>1503</v>
      </c>
      <c r="B330" s="70">
        <v>0.20485584218512901</v>
      </c>
      <c r="C330" s="70">
        <v>0.38679245283018898</v>
      </c>
      <c r="D330" s="70">
        <v>0.40670000000000001</v>
      </c>
      <c r="E330" s="52">
        <v>0.21479999999999999</v>
      </c>
      <c r="F330" s="65">
        <v>0.18193661064505998</v>
      </c>
      <c r="G330" s="69">
        <v>9.9441578148709853E-3</v>
      </c>
      <c r="H330" s="68">
        <v>415</v>
      </c>
      <c r="I330" s="68">
        <v>-0.28795811518324599</v>
      </c>
    </row>
    <row r="331" spans="1:9" x14ac:dyDescent="0.25">
      <c r="A331" s="63" t="s">
        <v>1520</v>
      </c>
      <c r="B331" s="70">
        <v>0.17640542785931901</v>
      </c>
      <c r="C331" s="70">
        <v>0.35166425470332902</v>
      </c>
      <c r="D331" s="70">
        <v>0.2064</v>
      </c>
      <c r="E331" s="52">
        <v>0.1938</v>
      </c>
      <c r="F331" s="65">
        <v>0.17525882684401001</v>
      </c>
      <c r="G331" s="69">
        <v>1.7394572140680992E-2</v>
      </c>
      <c r="H331" s="68">
        <v>3392</v>
      </c>
      <c r="I331" s="68">
        <v>0.68135095447870797</v>
      </c>
    </row>
    <row r="332" spans="1:9" x14ac:dyDescent="0.25">
      <c r="A332" s="63" t="s">
        <v>1515</v>
      </c>
      <c r="B332" s="70">
        <v>0.15884602015988902</v>
      </c>
      <c r="C332" s="70">
        <v>0.316690442225392</v>
      </c>
      <c r="D332" s="70">
        <v>0.25519999999999998</v>
      </c>
      <c r="E332" s="52">
        <v>0.2586</v>
      </c>
      <c r="F332" s="65">
        <v>0.15784442206550298</v>
      </c>
      <c r="G332" s="69">
        <v>9.9753979840110973E-2</v>
      </c>
      <c r="H332" s="68">
        <v>3294</v>
      </c>
      <c r="I332" s="68">
        <v>0.51266766020864396</v>
      </c>
    </row>
    <row r="333" spans="1:9" x14ac:dyDescent="0.25">
      <c r="A333" s="63" t="s">
        <v>1507</v>
      </c>
      <c r="B333" s="70">
        <v>0.11206452720096101</v>
      </c>
      <c r="C333" s="70">
        <v>0.286658195679797</v>
      </c>
      <c r="D333" s="70">
        <v>0.4284</v>
      </c>
      <c r="E333" s="52">
        <v>0.48970000000000002</v>
      </c>
      <c r="F333" s="65">
        <v>0.17459366847883601</v>
      </c>
      <c r="G333" s="69">
        <v>0.37763547279903903</v>
      </c>
      <c r="H333" s="68">
        <v>13672</v>
      </c>
      <c r="I333" s="68">
        <v>0.266532489936745</v>
      </c>
    </row>
    <row r="334" spans="1:9" x14ac:dyDescent="0.25">
      <c r="A334" s="63" t="s">
        <v>286</v>
      </c>
      <c r="B334" s="70">
        <v>0.17941712204007301</v>
      </c>
      <c r="C334" s="70">
        <v>0.21263715474839201</v>
      </c>
      <c r="D334" s="70">
        <v>0.16139999999999999</v>
      </c>
      <c r="E334" s="52">
        <v>0.1545</v>
      </c>
      <c r="F334" s="65">
        <v>3.3220032708318997E-2</v>
      </c>
      <c r="G334" s="69">
        <v>-2.4917122040073014E-2</v>
      </c>
      <c r="H334" s="73">
        <v>6484</v>
      </c>
      <c r="I334" s="68">
        <v>2.7688266199649698</v>
      </c>
    </row>
    <row r="335" spans="1:9" x14ac:dyDescent="0.25">
      <c r="A335" s="63" t="s">
        <v>1517</v>
      </c>
      <c r="B335" s="70">
        <v>3.4671753875969005E-2</v>
      </c>
      <c r="C335" s="70">
        <v>4.1380789022298498E-2</v>
      </c>
      <c r="D335" s="70">
        <v>3.5000000000000003E-2</v>
      </c>
      <c r="E335" s="52">
        <v>3.2899999999999999E-2</v>
      </c>
      <c r="F335" s="65">
        <v>6.7090351463294923E-3</v>
      </c>
      <c r="G335" s="69">
        <v>-1.7717538759690066E-3</v>
      </c>
      <c r="H335" s="72">
        <v>64132</v>
      </c>
      <c r="I335" s="68">
        <v>17.924149956408002</v>
      </c>
    </row>
    <row r="336" spans="1:9" x14ac:dyDescent="0.25">
      <c r="A336" s="63" t="s">
        <v>1511</v>
      </c>
      <c r="B336" s="70">
        <v>5.6179775280898901E-3</v>
      </c>
      <c r="C336" s="70">
        <v>1.88679245283019E-2</v>
      </c>
      <c r="D336" s="70">
        <v>7.7999999999999996E-3</v>
      </c>
      <c r="E336" s="52">
        <v>6.4999999999999997E-3</v>
      </c>
      <c r="F336" s="65">
        <v>1.3249947000212009E-2</v>
      </c>
      <c r="G336" s="69">
        <v>8.8202247191010962E-4</v>
      </c>
      <c r="H336" s="73">
        <v>603</v>
      </c>
      <c r="I336" s="68">
        <v>69</v>
      </c>
    </row>
    <row r="337" spans="1:9" x14ac:dyDescent="0.25">
      <c r="A337" s="62" t="s">
        <v>1209</v>
      </c>
      <c r="B337" s="70">
        <v>9.04482480878155E-2</v>
      </c>
      <c r="C337" s="70">
        <v>0.26330787805455524</v>
      </c>
      <c r="D337" s="70">
        <v>0.33687499999999998</v>
      </c>
      <c r="E337" s="52">
        <v>0.34079999999999999</v>
      </c>
      <c r="F337" s="65">
        <v>0</v>
      </c>
      <c r="G337" s="69">
        <v>0</v>
      </c>
      <c r="H337" s="68">
        <v>17281</v>
      </c>
      <c r="I337" s="68">
        <v>-0.82055749128919897</v>
      </c>
    </row>
    <row r="338" spans="1:9" x14ac:dyDescent="0.25">
      <c r="A338" s="63" t="s">
        <v>1221</v>
      </c>
      <c r="B338" s="70">
        <v>0.365482233502538</v>
      </c>
      <c r="C338" s="70">
        <v>0.84463276836158196</v>
      </c>
      <c r="D338" s="70">
        <v>0.98780000000000001</v>
      </c>
      <c r="E338" s="52">
        <v>0.99590000000000001</v>
      </c>
      <c r="F338" s="65">
        <v>0.47915053485904396</v>
      </c>
      <c r="G338" s="69">
        <v>0.63041776649746195</v>
      </c>
      <c r="H338" s="68">
        <v>1317</v>
      </c>
      <c r="I338" s="68">
        <v>-0.540289256198347</v>
      </c>
    </row>
    <row r="339" spans="1:9" x14ac:dyDescent="0.25">
      <c r="A339" s="63" t="s">
        <v>1222</v>
      </c>
      <c r="B339" s="70">
        <v>0.18376623376623402</v>
      </c>
      <c r="C339" s="70">
        <v>0.80139860139860097</v>
      </c>
      <c r="D339" s="70">
        <v>0.92449999999999999</v>
      </c>
      <c r="E339" s="52">
        <v>0.92200000000000004</v>
      </c>
      <c r="F339" s="65">
        <v>0.61763236763236695</v>
      </c>
      <c r="G339" s="69">
        <v>0.73823376623376602</v>
      </c>
      <c r="H339" s="68">
        <v>2527</v>
      </c>
      <c r="I339" s="68">
        <v>-0.36575616255829402</v>
      </c>
    </row>
    <row r="340" spans="1:9" x14ac:dyDescent="0.25">
      <c r="A340" s="63" t="s">
        <v>1218</v>
      </c>
      <c r="B340" s="70">
        <v>0.174337517433752</v>
      </c>
      <c r="C340" s="70">
        <v>0.46043165467625902</v>
      </c>
      <c r="D340" s="70">
        <v>0.78269999999999995</v>
      </c>
      <c r="E340" s="52">
        <v>0.8085</v>
      </c>
      <c r="F340" s="65">
        <v>0.28609413724250699</v>
      </c>
      <c r="G340" s="69">
        <v>0.63416248256624796</v>
      </c>
      <c r="H340" s="68">
        <v>370</v>
      </c>
      <c r="I340" s="68">
        <v>-0.82055749128919897</v>
      </c>
    </row>
    <row r="341" spans="1:9" x14ac:dyDescent="0.25">
      <c r="A341" s="63" t="s">
        <v>1216</v>
      </c>
      <c r="B341" s="70">
        <v>0</v>
      </c>
      <c r="C341" s="70">
        <v>0</v>
      </c>
      <c r="D341" s="70">
        <v>0</v>
      </c>
      <c r="E341" s="52">
        <v>0</v>
      </c>
      <c r="F341" s="65">
        <v>0</v>
      </c>
      <c r="G341" s="69">
        <v>0</v>
      </c>
      <c r="H341" s="73">
        <v>3318</v>
      </c>
      <c r="I341" s="68">
        <v>700</v>
      </c>
    </row>
    <row r="342" spans="1:9" x14ac:dyDescent="0.25">
      <c r="A342" s="63" t="s">
        <v>1220</v>
      </c>
      <c r="B342" s="70">
        <v>0</v>
      </c>
      <c r="C342" s="70">
        <v>0</v>
      </c>
      <c r="D342" s="70">
        <v>0</v>
      </c>
      <c r="E342" s="52">
        <v>0</v>
      </c>
      <c r="F342" s="65">
        <v>0</v>
      </c>
      <c r="G342" s="69">
        <v>0</v>
      </c>
      <c r="H342" s="73">
        <v>1134</v>
      </c>
      <c r="I342" s="68">
        <v>322</v>
      </c>
    </row>
    <row r="343" spans="1:9" x14ac:dyDescent="0.25">
      <c r="A343" s="63" t="s">
        <v>1224</v>
      </c>
      <c r="B343" s="70">
        <v>0</v>
      </c>
      <c r="C343" s="70">
        <v>0</v>
      </c>
      <c r="D343" s="70">
        <v>0</v>
      </c>
      <c r="E343" s="52">
        <v>0</v>
      </c>
      <c r="F343" s="65">
        <v>0</v>
      </c>
      <c r="G343" s="69">
        <v>0</v>
      </c>
      <c r="H343" s="73">
        <v>6332</v>
      </c>
      <c r="I343" s="68">
        <v>2029</v>
      </c>
    </row>
    <row r="344" spans="1:9" x14ac:dyDescent="0.25">
      <c r="A344" s="63" t="s">
        <v>1213</v>
      </c>
      <c r="B344" s="70">
        <v>0</v>
      </c>
      <c r="C344" s="70">
        <v>0</v>
      </c>
      <c r="D344" s="70">
        <v>0</v>
      </c>
      <c r="E344" s="52">
        <v>0</v>
      </c>
      <c r="F344" s="65">
        <v>0</v>
      </c>
      <c r="G344" s="69">
        <v>0</v>
      </c>
      <c r="H344" s="73">
        <v>459</v>
      </c>
      <c r="I344" s="68">
        <v>118</v>
      </c>
    </row>
    <row r="345" spans="1:9" x14ac:dyDescent="0.25">
      <c r="A345" s="63" t="s">
        <v>1223</v>
      </c>
      <c r="B345" s="70">
        <v>0</v>
      </c>
      <c r="C345" s="70">
        <v>0</v>
      </c>
      <c r="D345" s="70">
        <v>0</v>
      </c>
      <c r="E345" s="52">
        <v>0</v>
      </c>
      <c r="F345" s="65">
        <v>0</v>
      </c>
      <c r="G345" s="69">
        <v>0</v>
      </c>
      <c r="H345" s="73">
        <v>1824</v>
      </c>
      <c r="I345" s="68">
        <v>630</v>
      </c>
    </row>
    <row r="346" spans="1:9" x14ac:dyDescent="0.25">
      <c r="A346" s="62" t="s">
        <v>66</v>
      </c>
      <c r="B346" s="70">
        <v>0.30507914128003194</v>
      </c>
      <c r="C346" s="70">
        <v>0.38926209468157397</v>
      </c>
      <c r="D346" s="70">
        <v>0.39941818181818173</v>
      </c>
      <c r="E346" s="52">
        <v>0.39555454545454549</v>
      </c>
      <c r="F346" s="65">
        <v>0</v>
      </c>
      <c r="G346" s="69">
        <v>0</v>
      </c>
      <c r="H346" s="68">
        <v>59221</v>
      </c>
      <c r="I346" s="68">
        <v>-0.66344605475040297</v>
      </c>
    </row>
    <row r="347" spans="1:9" x14ac:dyDescent="0.25">
      <c r="A347" s="63" t="s">
        <v>70</v>
      </c>
      <c r="B347" s="70">
        <v>0.92929292929292906</v>
      </c>
      <c r="C347" s="70">
        <v>0.936213991769547</v>
      </c>
      <c r="D347" s="70">
        <v>0.94369999999999998</v>
      </c>
      <c r="E347" s="52">
        <v>0.95250000000000001</v>
      </c>
      <c r="F347" s="65">
        <v>6.9210624766179452E-3</v>
      </c>
      <c r="G347" s="69">
        <v>2.3207070707070954E-2</v>
      </c>
      <c r="H347" s="68">
        <v>681</v>
      </c>
      <c r="I347" s="68">
        <v>-0.66344605475040297</v>
      </c>
    </row>
    <row r="348" spans="1:9" x14ac:dyDescent="0.25">
      <c r="A348" s="63" t="s">
        <v>1532</v>
      </c>
      <c r="B348" s="70">
        <v>0.9123767798466591</v>
      </c>
      <c r="C348" s="70">
        <v>0.93333333333333302</v>
      </c>
      <c r="D348" s="70">
        <v>0.93889999999999996</v>
      </c>
      <c r="E348" s="52">
        <v>0.94069999999999998</v>
      </c>
      <c r="F348" s="65">
        <v>2.0956553486673912E-2</v>
      </c>
      <c r="G348" s="69">
        <v>2.8323220153340878E-2</v>
      </c>
      <c r="H348" s="68">
        <v>1252</v>
      </c>
      <c r="I348" s="68">
        <v>-0.43417366946778702</v>
      </c>
    </row>
    <row r="349" spans="1:9" x14ac:dyDescent="0.25">
      <c r="A349" s="63" t="s">
        <v>1527</v>
      </c>
      <c r="B349" s="70">
        <v>0</v>
      </c>
      <c r="C349" s="70">
        <v>0.83789473684210503</v>
      </c>
      <c r="D349" s="70">
        <v>0.96460000000000001</v>
      </c>
      <c r="E349" s="52">
        <v>0.97540000000000004</v>
      </c>
      <c r="F349" s="65">
        <v>0.83789473684210503</v>
      </c>
      <c r="G349" s="69">
        <v>0.97540000000000004</v>
      </c>
      <c r="H349" s="68">
        <v>1150</v>
      </c>
      <c r="I349" s="68">
        <v>-0.46778711484593799</v>
      </c>
    </row>
    <row r="350" spans="1:9" x14ac:dyDescent="0.25">
      <c r="A350" s="63" t="s">
        <v>1534</v>
      </c>
      <c r="B350" s="70">
        <v>0.33517495395948405</v>
      </c>
      <c r="C350" s="70">
        <v>0.406993006993007</v>
      </c>
      <c r="D350" s="70">
        <v>0.4788</v>
      </c>
      <c r="E350" s="52">
        <v>0.48089999999999999</v>
      </c>
      <c r="F350" s="65">
        <v>7.1818053033522955E-2</v>
      </c>
      <c r="G350" s="69">
        <v>0.14572504604051595</v>
      </c>
      <c r="H350" s="68">
        <v>1515</v>
      </c>
      <c r="I350" s="68">
        <v>4.05904059040589E-2</v>
      </c>
    </row>
    <row r="351" spans="1:9" x14ac:dyDescent="0.25">
      <c r="A351" s="63" t="s">
        <v>1523</v>
      </c>
      <c r="B351" s="70">
        <v>0.22508507535245501</v>
      </c>
      <c r="C351" s="70">
        <v>0.38141993957703901</v>
      </c>
      <c r="D351" s="70">
        <v>0.26769999999999999</v>
      </c>
      <c r="E351" s="52">
        <v>0.2223</v>
      </c>
      <c r="F351" s="65">
        <v>0.15633486422458401</v>
      </c>
      <c r="G351" s="69">
        <v>-2.7850753524550076E-3</v>
      </c>
      <c r="H351" s="68">
        <v>1152</v>
      </c>
      <c r="I351" s="68">
        <v>-0.15369261477045901</v>
      </c>
    </row>
    <row r="352" spans="1:9" x14ac:dyDescent="0.25">
      <c r="A352" s="63" t="s">
        <v>1530</v>
      </c>
      <c r="B352" s="70">
        <v>0.266666666666667</v>
      </c>
      <c r="C352" s="70">
        <v>0.38028169014084501</v>
      </c>
      <c r="D352" s="70">
        <v>0.41830000000000001</v>
      </c>
      <c r="E352" s="52">
        <v>0.43530000000000002</v>
      </c>
      <c r="F352" s="65">
        <v>0.11361502347417801</v>
      </c>
      <c r="G352" s="69">
        <v>0.16863333333333302</v>
      </c>
      <c r="H352" s="68">
        <v>2903</v>
      </c>
      <c r="I352" s="68">
        <v>4.6052631578947303E-2</v>
      </c>
    </row>
    <row r="353" spans="1:9" x14ac:dyDescent="0.25">
      <c r="A353" s="63" t="s">
        <v>1540</v>
      </c>
      <c r="B353" s="70">
        <v>0.26021180030257202</v>
      </c>
      <c r="C353" s="70">
        <v>0.33265513733468999</v>
      </c>
      <c r="D353" s="70">
        <v>0.34339999999999998</v>
      </c>
      <c r="E353" s="52">
        <v>0.29289999999999999</v>
      </c>
      <c r="F353" s="65">
        <v>7.2443337032117971E-2</v>
      </c>
      <c r="G353" s="69">
        <v>3.2688199697427978E-2</v>
      </c>
      <c r="H353" s="68">
        <v>1257</v>
      </c>
      <c r="I353" s="68">
        <v>0.29428571428571398</v>
      </c>
    </row>
    <row r="354" spans="1:9" x14ac:dyDescent="0.25">
      <c r="A354" s="63" t="s">
        <v>241</v>
      </c>
      <c r="B354" s="70">
        <v>1.23389432156797E-2</v>
      </c>
      <c r="C354" s="70">
        <v>7.3091205506747595E-2</v>
      </c>
      <c r="D354" s="70">
        <v>3.8199999999999998E-2</v>
      </c>
      <c r="E354" s="52">
        <v>4.1099999999999998E-2</v>
      </c>
      <c r="F354" s="65">
        <v>6.0752262291067893E-2</v>
      </c>
      <c r="G354" s="69">
        <v>2.8761056784320296E-2</v>
      </c>
      <c r="H354" s="73">
        <v>27763</v>
      </c>
      <c r="I354" s="68">
        <v>9.8004807692307701</v>
      </c>
    </row>
    <row r="355" spans="1:9" x14ac:dyDescent="0.25">
      <c r="A355" s="63" t="s">
        <v>1526</v>
      </c>
      <c r="B355" s="70">
        <v>0</v>
      </c>
      <c r="C355" s="70">
        <v>0</v>
      </c>
      <c r="D355" s="70">
        <v>0</v>
      </c>
      <c r="E355" s="52">
        <v>0</v>
      </c>
      <c r="F355" s="65">
        <v>0</v>
      </c>
      <c r="G355" s="69">
        <v>0</v>
      </c>
      <c r="H355" s="73">
        <v>1197</v>
      </c>
      <c r="I355" s="68">
        <v>427</v>
      </c>
    </row>
    <row r="356" spans="1:9" x14ac:dyDescent="0.25">
      <c r="A356" s="63" t="s">
        <v>1536</v>
      </c>
      <c r="B356" s="70">
        <v>2.1563342318059301E-4</v>
      </c>
      <c r="C356" s="70">
        <v>0</v>
      </c>
      <c r="D356" s="70">
        <v>0</v>
      </c>
      <c r="E356" s="52">
        <v>0</v>
      </c>
      <c r="F356" s="65">
        <v>-2.1563342318059301E-4</v>
      </c>
      <c r="G356" s="69">
        <v>-2.1563342318059301E-4</v>
      </c>
      <c r="H356" s="72">
        <v>19798</v>
      </c>
      <c r="I356" s="68">
        <v>6675</v>
      </c>
    </row>
    <row r="357" spans="1:9" x14ac:dyDescent="0.25">
      <c r="A357" s="63" t="s">
        <v>1538</v>
      </c>
      <c r="B357" s="70">
        <v>0.41450777202072503</v>
      </c>
      <c r="C357" s="70">
        <v>0</v>
      </c>
      <c r="D357" s="70">
        <v>0</v>
      </c>
      <c r="E357" s="52">
        <v>0.01</v>
      </c>
      <c r="F357" s="65">
        <v>-0.41450777202072503</v>
      </c>
      <c r="G357" s="69">
        <v>-0.40450777202072502</v>
      </c>
      <c r="H357" s="73">
        <v>553</v>
      </c>
      <c r="I357" s="68">
        <v>60.3333333333333</v>
      </c>
    </row>
    <row r="358" spans="1:9" x14ac:dyDescent="0.25">
      <c r="A358" s="62" t="s">
        <v>1195</v>
      </c>
      <c r="B358" s="70">
        <v>0.5027063891610335</v>
      </c>
      <c r="C358" s="70">
        <v>0.65759602454106236</v>
      </c>
      <c r="D358" s="70">
        <v>0.707125</v>
      </c>
      <c r="E358" s="52">
        <v>0.76551250000000004</v>
      </c>
      <c r="F358" s="65">
        <v>0</v>
      </c>
      <c r="G358" s="69">
        <v>0</v>
      </c>
      <c r="H358" s="68">
        <v>68291</v>
      </c>
      <c r="I358" s="68">
        <v>-0.62253625883228003</v>
      </c>
    </row>
    <row r="359" spans="1:9" x14ac:dyDescent="0.25">
      <c r="A359" s="63" t="s">
        <v>1207</v>
      </c>
      <c r="B359" s="70">
        <v>0.99961523662947305</v>
      </c>
      <c r="C359" s="70">
        <v>1</v>
      </c>
      <c r="D359" s="70">
        <v>1</v>
      </c>
      <c r="E359" s="52">
        <v>1</v>
      </c>
      <c r="F359" s="65">
        <v>3.8476337052695264E-4</v>
      </c>
      <c r="G359" s="69">
        <v>3.8476337052695264E-4</v>
      </c>
      <c r="H359" s="68">
        <v>3348</v>
      </c>
      <c r="I359" s="68">
        <v>-0.61066007765619501</v>
      </c>
    </row>
    <row r="360" spans="1:9" x14ac:dyDescent="0.25">
      <c r="A360" s="63" t="s">
        <v>1208</v>
      </c>
      <c r="B360" s="70">
        <v>0.75384142593730807</v>
      </c>
      <c r="C360" s="70">
        <v>1</v>
      </c>
      <c r="D360" s="70">
        <v>1</v>
      </c>
      <c r="E360" s="52">
        <v>1</v>
      </c>
      <c r="F360" s="65">
        <v>0.24615857406269193</v>
      </c>
      <c r="G360" s="69">
        <v>0.24615857406269193</v>
      </c>
      <c r="H360" s="68">
        <v>3158</v>
      </c>
      <c r="I360" s="68">
        <v>-0.62253625883228003</v>
      </c>
    </row>
    <row r="361" spans="1:9" x14ac:dyDescent="0.25">
      <c r="A361" s="63" t="s">
        <v>1198</v>
      </c>
      <c r="B361" s="70">
        <v>0.82312456985547111</v>
      </c>
      <c r="C361" s="70">
        <v>1</v>
      </c>
      <c r="D361" s="70">
        <v>0.99950000000000006</v>
      </c>
      <c r="E361" s="52">
        <v>1</v>
      </c>
      <c r="F361" s="65">
        <v>0.17687543014452889</v>
      </c>
      <c r="G361" s="69">
        <v>0.17687543014452889</v>
      </c>
      <c r="H361" s="68">
        <v>7649</v>
      </c>
      <c r="I361" s="68">
        <v>-0.41690408357074998</v>
      </c>
    </row>
    <row r="362" spans="1:9" x14ac:dyDescent="0.25">
      <c r="A362" s="63" t="s">
        <v>1200</v>
      </c>
      <c r="B362" s="70">
        <v>1</v>
      </c>
      <c r="C362" s="70">
        <v>0.99958298582151806</v>
      </c>
      <c r="D362" s="70">
        <v>1</v>
      </c>
      <c r="E362" s="52">
        <v>1</v>
      </c>
      <c r="F362" s="65">
        <v>-4.1701417848194478E-4</v>
      </c>
      <c r="G362" s="69">
        <v>0</v>
      </c>
      <c r="H362" s="68">
        <v>6686</v>
      </c>
      <c r="I362" s="68">
        <v>-0.37911430281268699</v>
      </c>
    </row>
    <row r="363" spans="1:9" x14ac:dyDescent="0.25">
      <c r="A363" s="63" t="s">
        <v>1206</v>
      </c>
      <c r="B363" s="70">
        <v>0</v>
      </c>
      <c r="C363" s="70">
        <v>0.50228832951945102</v>
      </c>
      <c r="D363" s="70">
        <v>0.29859999999999998</v>
      </c>
      <c r="E363" s="52">
        <v>0.3518</v>
      </c>
      <c r="F363" s="65">
        <v>0.50228832951945102</v>
      </c>
      <c r="G363" s="69">
        <v>0.3518</v>
      </c>
      <c r="H363" s="68">
        <v>1684</v>
      </c>
      <c r="I363" s="68">
        <v>0.168918918918919</v>
      </c>
    </row>
    <row r="364" spans="1:9" x14ac:dyDescent="0.25">
      <c r="A364" s="63" t="s">
        <v>1202</v>
      </c>
      <c r="B364" s="70">
        <v>7.5959933222036702E-2</v>
      </c>
      <c r="C364" s="70">
        <v>0.404466501240695</v>
      </c>
      <c r="D364" s="70">
        <v>0.25629999999999997</v>
      </c>
      <c r="E364" s="52">
        <v>0.25669999999999998</v>
      </c>
      <c r="F364" s="65">
        <v>0.3285065680186583</v>
      </c>
      <c r="G364" s="69">
        <v>0.18074006677796328</v>
      </c>
      <c r="H364" s="68">
        <v>2480</v>
      </c>
      <c r="I364" s="68">
        <v>1.67619047619048</v>
      </c>
    </row>
    <row r="365" spans="1:9" x14ac:dyDescent="0.25">
      <c r="A365" s="63" t="s">
        <v>1203</v>
      </c>
      <c r="B365" s="70">
        <v>0.36910994764397903</v>
      </c>
      <c r="C365" s="70">
        <v>0.354430379746835</v>
      </c>
      <c r="D365" s="70">
        <v>0.52070000000000005</v>
      </c>
      <c r="E365" s="52">
        <v>0.51580000000000004</v>
      </c>
      <c r="F365" s="65">
        <v>-1.467956789714403E-2</v>
      </c>
      <c r="G365" s="69">
        <v>0.14669005235602101</v>
      </c>
      <c r="H365" s="68">
        <v>1836</v>
      </c>
      <c r="I365" s="68">
        <v>-0.162346521145975</v>
      </c>
    </row>
    <row r="366" spans="1:9" x14ac:dyDescent="0.25">
      <c r="A366" s="63" t="s">
        <v>1205</v>
      </c>
      <c r="B366" s="70">
        <v>0</v>
      </c>
      <c r="C366" s="70">
        <v>0</v>
      </c>
      <c r="D366" s="70">
        <v>0.58189999999999997</v>
      </c>
      <c r="E366" s="52">
        <v>0.99980000000000002</v>
      </c>
      <c r="F366" s="65">
        <v>0</v>
      </c>
      <c r="G366" s="69">
        <v>0.99980000000000002</v>
      </c>
      <c r="H366" s="68">
        <v>41450</v>
      </c>
      <c r="I366" s="68">
        <v>-0.46420474195903599</v>
      </c>
    </row>
    <row r="367" spans="1:9" x14ac:dyDescent="0.25">
      <c r="A367" s="62" t="s">
        <v>229</v>
      </c>
      <c r="B367" s="70">
        <v>0.62280473859688124</v>
      </c>
      <c r="C367" s="70">
        <v>0.71805581779257177</v>
      </c>
      <c r="D367" s="70">
        <v>0.8118875000000001</v>
      </c>
      <c r="E367" s="52">
        <v>0.81718749999999996</v>
      </c>
      <c r="F367" s="65">
        <v>-2.6667964628166582E-9</v>
      </c>
      <c r="G367" s="69">
        <v>-2.1601874436344239E-9</v>
      </c>
      <c r="H367" s="68">
        <v>89748</v>
      </c>
      <c r="I367" s="68">
        <v>-0.40851926977687603</v>
      </c>
    </row>
    <row r="368" spans="1:9" x14ac:dyDescent="0.25">
      <c r="A368" s="63" t="s">
        <v>1253</v>
      </c>
      <c r="B368" s="70">
        <v>0.90784780023781209</v>
      </c>
      <c r="C368" s="70">
        <v>0.93041237113402098</v>
      </c>
      <c r="D368" s="70">
        <v>0.98509999999999998</v>
      </c>
      <c r="E368" s="52">
        <v>0.97929999999999995</v>
      </c>
      <c r="F368" s="65">
        <v>2.2564570896208891E-2</v>
      </c>
      <c r="G368" s="69">
        <v>7.1452199762187862E-2</v>
      </c>
      <c r="H368" s="68">
        <v>2466</v>
      </c>
      <c r="I368" s="68">
        <v>-0.15384615384615399</v>
      </c>
    </row>
    <row r="369" spans="1:9" x14ac:dyDescent="0.25">
      <c r="A369" s="63" t="s">
        <v>1245</v>
      </c>
      <c r="B369" s="70">
        <v>0.86532507739938103</v>
      </c>
      <c r="C369" s="70">
        <v>0.92931392931392898</v>
      </c>
      <c r="D369" s="70">
        <v>0.94940000000000002</v>
      </c>
      <c r="E369" s="52">
        <v>0.94479999999999997</v>
      </c>
      <c r="F369" s="65">
        <v>6.3988851914547951E-2</v>
      </c>
      <c r="G369" s="69">
        <v>7.9474922600618947E-2</v>
      </c>
      <c r="H369" s="68">
        <v>3250</v>
      </c>
      <c r="I369" s="68">
        <v>-6.9177555726364304E-2</v>
      </c>
    </row>
    <row r="370" spans="1:9" x14ac:dyDescent="0.25">
      <c r="A370" s="63" t="s">
        <v>1243</v>
      </c>
      <c r="B370" s="70">
        <v>0.43333333333333302</v>
      </c>
      <c r="C370" s="70">
        <v>0.92822185970636195</v>
      </c>
      <c r="D370" s="70">
        <v>0.96540000000000004</v>
      </c>
      <c r="E370" s="52">
        <v>0.96240000000000003</v>
      </c>
      <c r="F370" s="65">
        <v>0.49488852637302894</v>
      </c>
      <c r="G370" s="69">
        <v>0.52906666666666702</v>
      </c>
      <c r="H370" s="68">
        <v>2280</v>
      </c>
      <c r="I370" s="68">
        <v>-0.32953620829942998</v>
      </c>
    </row>
    <row r="371" spans="1:9" x14ac:dyDescent="0.25">
      <c r="A371" s="63" t="s">
        <v>1252</v>
      </c>
      <c r="B371" s="70">
        <v>0.70454545454545503</v>
      </c>
      <c r="C371" s="70">
        <v>0.79090291921249201</v>
      </c>
      <c r="D371" s="70">
        <v>0.91979999999999995</v>
      </c>
      <c r="E371" s="52">
        <v>0.91420000000000001</v>
      </c>
      <c r="F371" s="65">
        <v>8.6357464667036976E-2</v>
      </c>
      <c r="G371" s="69">
        <v>0.20965454545454498</v>
      </c>
      <c r="H371" s="68">
        <v>8214</v>
      </c>
      <c r="I371" s="68">
        <v>-0.32848904267589402</v>
      </c>
    </row>
    <row r="372" spans="1:9" x14ac:dyDescent="0.25">
      <c r="A372" s="63" t="s">
        <v>1240</v>
      </c>
      <c r="B372" s="70">
        <v>0.86567164179104505</v>
      </c>
      <c r="C372" s="70">
        <v>0.76917057902973396</v>
      </c>
      <c r="D372" s="70">
        <v>0.81140000000000001</v>
      </c>
      <c r="E372" s="52">
        <v>0.8246</v>
      </c>
      <c r="F372" s="65">
        <v>-9.6501062761311096E-2</v>
      </c>
      <c r="G372" s="69">
        <v>-4.1071641791045055E-2</v>
      </c>
      <c r="H372" s="68">
        <v>2369</v>
      </c>
      <c r="I372" s="68">
        <v>-0.37607505863956198</v>
      </c>
    </row>
    <row r="373" spans="1:9" x14ac:dyDescent="0.25">
      <c r="A373" s="63" t="s">
        <v>1247</v>
      </c>
      <c r="B373" s="70">
        <v>0.88374750071408203</v>
      </c>
      <c r="C373" s="70">
        <v>0.67370721048798299</v>
      </c>
      <c r="D373" s="70">
        <v>0.86839999999999995</v>
      </c>
      <c r="E373" s="52">
        <v>0.84940000000000004</v>
      </c>
      <c r="F373" s="65">
        <v>-0.21004029022609905</v>
      </c>
      <c r="G373" s="69">
        <v>-3.4347500714081991E-2</v>
      </c>
      <c r="H373" s="68">
        <v>4777</v>
      </c>
      <c r="I373" s="68">
        <v>-0.40851926977687603</v>
      </c>
    </row>
    <row r="374" spans="1:9" x14ac:dyDescent="0.25">
      <c r="A374" s="63" t="s">
        <v>233</v>
      </c>
      <c r="B374" s="70">
        <v>0</v>
      </c>
      <c r="C374" s="70">
        <v>0.40600213093405901</v>
      </c>
      <c r="D374" s="70">
        <v>0.62329999999999997</v>
      </c>
      <c r="E374" s="52">
        <v>0.74409999999999998</v>
      </c>
      <c r="F374" s="65">
        <v>0.40600213093405901</v>
      </c>
      <c r="G374" s="69">
        <v>0.74409999999999998</v>
      </c>
      <c r="H374" s="68">
        <v>59115</v>
      </c>
      <c r="I374" s="68">
        <v>-9.7272486538970804E-2</v>
      </c>
    </row>
    <row r="375" spans="1:9" x14ac:dyDescent="0.25">
      <c r="A375" s="63" t="s">
        <v>1242</v>
      </c>
      <c r="B375" s="70">
        <v>0.32196710075394103</v>
      </c>
      <c r="C375" s="70">
        <v>0.31671554252199402</v>
      </c>
      <c r="D375" s="70">
        <v>0.37230000000000002</v>
      </c>
      <c r="E375" s="52">
        <v>0.31869999999999998</v>
      </c>
      <c r="F375" s="65">
        <v>-5.2515582319470067E-3</v>
      </c>
      <c r="G375" s="69">
        <v>-3.2671007539410435E-3</v>
      </c>
      <c r="H375" s="68">
        <v>7277</v>
      </c>
      <c r="I375" s="68">
        <v>0.570904645476773</v>
      </c>
    </row>
    <row r="376" spans="1:9" x14ac:dyDescent="0.25">
      <c r="A376" s="62" t="s">
        <v>217</v>
      </c>
      <c r="B376" s="70">
        <v>0.87013645623063007</v>
      </c>
      <c r="C376" s="70">
        <v>0.82945578699762501</v>
      </c>
      <c r="D376" s="70">
        <v>0.91020000000000001</v>
      </c>
      <c r="E376" s="52">
        <v>0.95384999999999998</v>
      </c>
      <c r="F376" s="65">
        <v>-1.1458314697415973E-6</v>
      </c>
      <c r="G376" s="69">
        <v>-2.7586798219462975E-6</v>
      </c>
      <c r="H376" s="68">
        <v>14884</v>
      </c>
      <c r="I376" s="68">
        <v>-0.84407484407484401</v>
      </c>
    </row>
    <row r="377" spans="1:9" x14ac:dyDescent="0.25">
      <c r="A377" s="63" t="s">
        <v>1255</v>
      </c>
      <c r="B377" s="70">
        <v>0.97689153932165507</v>
      </c>
      <c r="C377" s="70">
        <v>0.93911917098445596</v>
      </c>
      <c r="D377" s="70">
        <v>0.98929999999999996</v>
      </c>
      <c r="E377" s="52">
        <v>0.99590000000000001</v>
      </c>
      <c r="F377" s="65">
        <v>-3.7772368337199103E-2</v>
      </c>
      <c r="G377" s="69">
        <v>1.9008460678344941E-2</v>
      </c>
      <c r="H377" s="68">
        <v>556</v>
      </c>
      <c r="I377" s="68">
        <v>-0.84407484407484401</v>
      </c>
    </row>
    <row r="378" spans="1:9" x14ac:dyDescent="0.25">
      <c r="A378" s="63" t="s">
        <v>1257</v>
      </c>
      <c r="B378" s="70">
        <v>0.8418367346938771</v>
      </c>
      <c r="C378" s="70">
        <v>0.84931506849315097</v>
      </c>
      <c r="D378" s="70">
        <v>0.93430000000000002</v>
      </c>
      <c r="E378" s="52">
        <v>0.97160000000000002</v>
      </c>
      <c r="F378" s="65">
        <v>7.478333799273873E-3</v>
      </c>
      <c r="G378" s="69">
        <v>0.12976326530612292</v>
      </c>
      <c r="H378" s="68">
        <v>318</v>
      </c>
      <c r="I378" s="68">
        <v>-0.843501326259947</v>
      </c>
    </row>
    <row r="379" spans="1:9" x14ac:dyDescent="0.25">
      <c r="A379" s="63" t="s">
        <v>220</v>
      </c>
      <c r="B379" s="70">
        <v>0.89002779708130608</v>
      </c>
      <c r="C379" s="70">
        <v>0.80570469798657696</v>
      </c>
      <c r="D379" s="70">
        <v>0.87250000000000005</v>
      </c>
      <c r="E379" s="52">
        <v>0.88419999999999999</v>
      </c>
      <c r="F379" s="65">
        <v>-8.4323099094729126E-2</v>
      </c>
      <c r="G379" s="69">
        <v>-5.8277970813060964E-3</v>
      </c>
      <c r="H379" s="68">
        <v>11303</v>
      </c>
      <c r="I379" s="68">
        <v>-0.22268731686898299</v>
      </c>
    </row>
    <row r="380" spans="1:9" x14ac:dyDescent="0.25">
      <c r="A380" s="63" t="s">
        <v>1256</v>
      </c>
      <c r="B380" s="70">
        <v>0.77178975382568205</v>
      </c>
      <c r="C380" s="70">
        <v>0.72368421052631604</v>
      </c>
      <c r="D380" s="70">
        <v>0.84470000000000001</v>
      </c>
      <c r="E380" s="52">
        <v>0.9637</v>
      </c>
      <c r="F380" s="65">
        <v>-4.8105543299366005E-2</v>
      </c>
      <c r="G380" s="69">
        <v>0.19191024617431796</v>
      </c>
      <c r="H380" s="68">
        <v>2707</v>
      </c>
      <c r="I380" s="68">
        <v>-0.47648035417819601</v>
      </c>
    </row>
    <row r="381" spans="1:9" x14ac:dyDescent="0.25">
      <c r="A381" s="62" t="s">
        <v>116</v>
      </c>
      <c r="B381" s="70">
        <v>0.45973975044075271</v>
      </c>
      <c r="C381" s="70">
        <v>0.5676694561692841</v>
      </c>
      <c r="D381" s="70">
        <v>0.61927499999999991</v>
      </c>
      <c r="E381" s="52">
        <v>0.64694166666666664</v>
      </c>
      <c r="F381" s="65">
        <v>0</v>
      </c>
      <c r="G381" s="69">
        <v>0</v>
      </c>
      <c r="H381" s="68">
        <v>83058</v>
      </c>
      <c r="I381" s="68">
        <v>-0.636935991605456</v>
      </c>
    </row>
    <row r="382" spans="1:9" x14ac:dyDescent="0.25">
      <c r="A382" s="63" t="s">
        <v>1289</v>
      </c>
      <c r="B382" s="70">
        <v>1</v>
      </c>
      <c r="C382" s="70">
        <v>1</v>
      </c>
      <c r="D382" s="70">
        <v>1</v>
      </c>
      <c r="E382" s="52">
        <v>1</v>
      </c>
      <c r="F382" s="65">
        <v>0</v>
      </c>
      <c r="G382" s="69">
        <v>0</v>
      </c>
      <c r="H382" s="68">
        <v>2595</v>
      </c>
      <c r="I382" s="68">
        <v>-5.8241758241758299E-2</v>
      </c>
    </row>
    <row r="383" spans="1:9" x14ac:dyDescent="0.25">
      <c r="A383" s="63" t="s">
        <v>1282</v>
      </c>
      <c r="B383" s="70">
        <v>0.99573643410852708</v>
      </c>
      <c r="C383" s="70">
        <v>0.99711149624494499</v>
      </c>
      <c r="D383" s="70">
        <v>0.99790000000000001</v>
      </c>
      <c r="E383" s="52">
        <v>0.99860000000000004</v>
      </c>
      <c r="F383" s="65">
        <v>1.375062136417915E-3</v>
      </c>
      <c r="G383" s="69">
        <v>2.8635658914729634E-3</v>
      </c>
      <c r="H383" s="68">
        <v>2918</v>
      </c>
      <c r="I383" s="68">
        <v>-0.51703219785347598</v>
      </c>
    </row>
    <row r="384" spans="1:9" x14ac:dyDescent="0.25">
      <c r="A384" s="63" t="s">
        <v>1284</v>
      </c>
      <c r="B384" s="70">
        <v>0.38210197710718002</v>
      </c>
      <c r="C384" s="70">
        <v>0.98318609290396097</v>
      </c>
      <c r="D384" s="70">
        <v>0.98960000000000004</v>
      </c>
      <c r="E384" s="52">
        <v>0.98899999999999999</v>
      </c>
      <c r="F384" s="65">
        <v>0.601084115796781</v>
      </c>
      <c r="G384" s="69">
        <v>0.60689802289282002</v>
      </c>
      <c r="H384" s="68">
        <v>8826</v>
      </c>
      <c r="I384" s="68">
        <v>-0.36742268041237103</v>
      </c>
    </row>
    <row r="385" spans="1:9" x14ac:dyDescent="0.25">
      <c r="A385" s="63" t="s">
        <v>1294</v>
      </c>
      <c r="B385" s="70">
        <v>0.99510284035259511</v>
      </c>
      <c r="C385" s="70">
        <v>0.98241758241758204</v>
      </c>
      <c r="D385" s="70">
        <v>0.99650000000000005</v>
      </c>
      <c r="E385" s="52">
        <v>0.99660000000000004</v>
      </c>
      <c r="F385" s="65">
        <v>-1.2685257935013072E-2</v>
      </c>
      <c r="G385" s="69">
        <v>1.4971596474049331E-3</v>
      </c>
      <c r="H385" s="68">
        <v>1896</v>
      </c>
      <c r="I385" s="68">
        <v>-0.31578947368421101</v>
      </c>
    </row>
    <row r="386" spans="1:9" x14ac:dyDescent="0.25">
      <c r="A386" s="63" t="s">
        <v>1296</v>
      </c>
      <c r="B386" s="70">
        <v>0.96787564766839407</v>
      </c>
      <c r="C386" s="70">
        <v>0.97685459940652797</v>
      </c>
      <c r="D386" s="70">
        <v>0.98619999999999997</v>
      </c>
      <c r="E386" s="52">
        <v>0.98970000000000002</v>
      </c>
      <c r="F386" s="65">
        <v>8.9789517381339001E-3</v>
      </c>
      <c r="G386" s="69">
        <v>2.1824352331605956E-2</v>
      </c>
      <c r="H386" s="68">
        <v>6097</v>
      </c>
      <c r="I386" s="68">
        <v>-0.37455487212690203</v>
      </c>
    </row>
    <row r="387" spans="1:9" x14ac:dyDescent="0.25">
      <c r="A387" s="63" t="s">
        <v>1290</v>
      </c>
      <c r="B387" s="70">
        <v>0.31594784353059202</v>
      </c>
      <c r="C387" s="70">
        <v>0.93081761006289299</v>
      </c>
      <c r="D387" s="70">
        <v>0.96319999999999995</v>
      </c>
      <c r="E387" s="52">
        <v>0.96799999999999997</v>
      </c>
      <c r="F387" s="65">
        <v>0.61486976653230097</v>
      </c>
      <c r="G387" s="69">
        <v>0.65205215646940795</v>
      </c>
      <c r="H387" s="68">
        <v>1861</v>
      </c>
      <c r="I387" s="68">
        <v>-0.636935991605456</v>
      </c>
    </row>
    <row r="388" spans="1:9" x14ac:dyDescent="0.25">
      <c r="A388" s="63" t="s">
        <v>1286</v>
      </c>
      <c r="B388" s="70">
        <v>0.84562737642585506</v>
      </c>
      <c r="C388" s="70">
        <v>0.91275167785234901</v>
      </c>
      <c r="D388" s="70">
        <v>0.93740000000000001</v>
      </c>
      <c r="E388" s="52">
        <v>0.94420000000000004</v>
      </c>
      <c r="F388" s="65">
        <v>6.7124301426493949E-2</v>
      </c>
      <c r="G388" s="69">
        <v>9.857262357414498E-2</v>
      </c>
      <c r="H388" s="68">
        <v>1590</v>
      </c>
      <c r="I388" s="68">
        <v>-0.47966728280961202</v>
      </c>
    </row>
    <row r="389" spans="1:9" x14ac:dyDescent="0.25">
      <c r="A389" s="63" t="s">
        <v>120</v>
      </c>
      <c r="B389" s="70">
        <v>1.3376648194152499E-2</v>
      </c>
      <c r="C389" s="70">
        <v>2.7131782945736399E-2</v>
      </c>
      <c r="D389" s="70">
        <v>0.55920000000000003</v>
      </c>
      <c r="E389" s="52">
        <v>0.87590000000000001</v>
      </c>
      <c r="F389" s="65">
        <v>1.37551347515839E-2</v>
      </c>
      <c r="G389" s="69">
        <v>0.86252335180584749</v>
      </c>
      <c r="H389" s="68">
        <v>7877</v>
      </c>
      <c r="I389" s="68">
        <v>-0.43597765363128499</v>
      </c>
    </row>
    <row r="390" spans="1:9" x14ac:dyDescent="0.25">
      <c r="A390" s="63" t="s">
        <v>1287</v>
      </c>
      <c r="B390" s="70">
        <v>1.1082379017362401E-3</v>
      </c>
      <c r="C390" s="70">
        <v>1.7626321974148101E-3</v>
      </c>
      <c r="D390" s="70">
        <v>1.2999999999999999E-3</v>
      </c>
      <c r="E390" s="52">
        <v>1.2999999999999999E-3</v>
      </c>
      <c r="F390" s="65">
        <v>6.5439429567856994E-4</v>
      </c>
      <c r="G390" s="69">
        <v>1.9176209826375981E-4</v>
      </c>
      <c r="H390" s="73">
        <v>2727</v>
      </c>
      <c r="I390" s="68">
        <v>289</v>
      </c>
    </row>
    <row r="391" spans="1:9" x14ac:dyDescent="0.25">
      <c r="A391" s="63" t="s">
        <v>1292</v>
      </c>
      <c r="B391" s="70">
        <v>0</v>
      </c>
      <c r="C391" s="70">
        <v>0</v>
      </c>
      <c r="D391" s="70">
        <v>0</v>
      </c>
      <c r="E391" s="52">
        <v>0</v>
      </c>
      <c r="F391" s="65">
        <v>0</v>
      </c>
      <c r="G391" s="69">
        <v>0</v>
      </c>
      <c r="H391" s="72">
        <v>38690</v>
      </c>
      <c r="I391" s="68">
        <v>12931</v>
      </c>
    </row>
    <row r="392" spans="1:9" x14ac:dyDescent="0.25">
      <c r="A392" s="63" t="s">
        <v>1291</v>
      </c>
      <c r="B392" s="70">
        <v>0</v>
      </c>
      <c r="C392" s="70">
        <v>0</v>
      </c>
      <c r="D392" s="70">
        <v>0</v>
      </c>
      <c r="E392" s="52">
        <v>0</v>
      </c>
      <c r="F392" s="65">
        <v>0</v>
      </c>
      <c r="G392" s="69">
        <v>0</v>
      </c>
      <c r="H392" s="73">
        <v>1426</v>
      </c>
      <c r="I392" s="68">
        <v>455</v>
      </c>
    </row>
    <row r="393" spans="1:9" x14ac:dyDescent="0.25">
      <c r="A393" s="63" t="s">
        <v>1250</v>
      </c>
      <c r="B393" s="70">
        <v>0</v>
      </c>
      <c r="C393" s="70">
        <v>0</v>
      </c>
      <c r="D393" s="70">
        <v>0</v>
      </c>
      <c r="E393" s="52">
        <v>0</v>
      </c>
      <c r="F393" s="65">
        <v>0</v>
      </c>
      <c r="G393" s="69">
        <v>0</v>
      </c>
      <c r="H393" s="73">
        <v>6555</v>
      </c>
      <c r="I393" s="68">
        <v>2024</v>
      </c>
    </row>
    <row r="394" spans="1:9" x14ac:dyDescent="0.25">
      <c r="A394" s="62" t="s">
        <v>147</v>
      </c>
      <c r="B394" s="70">
        <v>0.59587687625778185</v>
      </c>
      <c r="C394" s="70">
        <v>0.73530650233280292</v>
      </c>
      <c r="D394" s="70">
        <v>0.76182307692307683</v>
      </c>
      <c r="E394" s="52">
        <v>0.78320769230769227</v>
      </c>
      <c r="F394" s="65">
        <v>0</v>
      </c>
      <c r="G394" s="69">
        <v>1.5386273240499158E-15</v>
      </c>
      <c r="H394" s="68">
        <v>54548</v>
      </c>
      <c r="I394" s="68">
        <v>-0.59232954545454497</v>
      </c>
    </row>
    <row r="395" spans="1:9" x14ac:dyDescent="0.25">
      <c r="A395" s="63" t="s">
        <v>1845</v>
      </c>
      <c r="B395" s="70">
        <v>0.98493408662900206</v>
      </c>
      <c r="C395" s="70">
        <v>1</v>
      </c>
      <c r="D395" s="70">
        <v>0.98819999999999997</v>
      </c>
      <c r="E395" s="52">
        <v>0.99929999999999997</v>
      </c>
      <c r="F395" s="65">
        <v>1.5065913370997941E-2</v>
      </c>
      <c r="G395" s="69">
        <v>1.4365913370997907E-2</v>
      </c>
      <c r="H395" s="68">
        <v>2300</v>
      </c>
      <c r="I395" s="68">
        <v>-0.56128600133958495</v>
      </c>
    </row>
    <row r="396" spans="1:9" x14ac:dyDescent="0.25">
      <c r="A396" s="63" t="s">
        <v>193</v>
      </c>
      <c r="B396" s="70">
        <v>0.42837630186102105</v>
      </c>
      <c r="C396" s="70">
        <v>0.99102011494252895</v>
      </c>
      <c r="D396" s="70">
        <v>0.99629999999999996</v>
      </c>
      <c r="E396" s="52">
        <v>0.99390000000000001</v>
      </c>
      <c r="F396" s="65">
        <v>0.5626438130815079</v>
      </c>
      <c r="G396" s="69">
        <v>0.56552369813897896</v>
      </c>
      <c r="H396" s="68">
        <v>9564</v>
      </c>
      <c r="I396" s="68">
        <v>-0.30024054231357999</v>
      </c>
    </row>
    <row r="397" spans="1:9" x14ac:dyDescent="0.25">
      <c r="A397" s="63" t="s">
        <v>1847</v>
      </c>
      <c r="B397" s="70">
        <v>0.43739635157545603</v>
      </c>
      <c r="C397" s="70">
        <v>0.96980532379817197</v>
      </c>
      <c r="D397" s="70">
        <v>0.96809999999999996</v>
      </c>
      <c r="E397" s="52">
        <v>0.97709999999999997</v>
      </c>
      <c r="F397" s="65">
        <v>0.53240897222271588</v>
      </c>
      <c r="G397" s="69">
        <v>0.53970364842454388</v>
      </c>
      <c r="H397" s="68">
        <v>8409</v>
      </c>
      <c r="I397" s="68">
        <v>-0.30529369108049298</v>
      </c>
    </row>
    <row r="398" spans="1:9" x14ac:dyDescent="0.25">
      <c r="A398" s="63" t="s">
        <v>151</v>
      </c>
      <c r="B398" s="70">
        <v>0.94969489507367211</v>
      </c>
      <c r="C398" s="70">
        <v>0.96405648267009003</v>
      </c>
      <c r="D398" s="70">
        <v>0.98899999999999999</v>
      </c>
      <c r="E398" s="52">
        <v>0.99139999999999995</v>
      </c>
      <c r="F398" s="65">
        <v>1.4361587596417924E-2</v>
      </c>
      <c r="G398" s="69">
        <v>4.1705104926327841E-2</v>
      </c>
      <c r="H398" s="68">
        <v>9118</v>
      </c>
      <c r="I398" s="68">
        <v>-0.59232954545454497</v>
      </c>
    </row>
    <row r="399" spans="1:9" x14ac:dyDescent="0.25">
      <c r="A399" s="63" t="s">
        <v>1849</v>
      </c>
      <c r="B399" s="70">
        <v>0.86580086580086602</v>
      </c>
      <c r="C399" s="70">
        <v>0.951786482996126</v>
      </c>
      <c r="D399" s="70">
        <v>0.96289999999999998</v>
      </c>
      <c r="E399" s="52">
        <v>0.95830000000000004</v>
      </c>
      <c r="F399" s="65">
        <v>8.5985617195259989E-2</v>
      </c>
      <c r="G399" s="69">
        <v>9.2499134199134025E-2</v>
      </c>
      <c r="H399" s="68">
        <v>4158</v>
      </c>
      <c r="I399" s="68">
        <v>-0.49351145038167898</v>
      </c>
    </row>
    <row r="400" spans="1:9" x14ac:dyDescent="0.25">
      <c r="A400" s="63" t="s">
        <v>280</v>
      </c>
      <c r="B400" s="70">
        <v>0.97118644067796611</v>
      </c>
      <c r="C400" s="70">
        <v>0.94574780058650998</v>
      </c>
      <c r="D400" s="70">
        <v>0.98</v>
      </c>
      <c r="E400" s="52">
        <v>0.98129999999999995</v>
      </c>
      <c r="F400" s="65">
        <v>-2.5438640091456133E-2</v>
      </c>
      <c r="G400" s="69">
        <v>1.0113559322033838E-2</v>
      </c>
      <c r="H400" s="68">
        <v>2286</v>
      </c>
      <c r="I400" s="68">
        <v>-0.52024539877300602</v>
      </c>
    </row>
    <row r="401" spans="1:9" x14ac:dyDescent="0.25">
      <c r="A401" s="63" t="s">
        <v>1846</v>
      </c>
      <c r="B401" s="70">
        <v>0.9516310461192351</v>
      </c>
      <c r="C401" s="70">
        <v>0.94146948941469499</v>
      </c>
      <c r="D401" s="70">
        <v>0.96989999999999998</v>
      </c>
      <c r="E401" s="52">
        <v>0.96509999999999996</v>
      </c>
      <c r="F401" s="65">
        <v>-1.0161556704540109E-2</v>
      </c>
      <c r="G401" s="69">
        <v>1.3468953880764856E-2</v>
      </c>
      <c r="H401" s="68">
        <v>1558</v>
      </c>
      <c r="I401" s="68">
        <v>-0.503421309872923</v>
      </c>
    </row>
    <row r="402" spans="1:9" x14ac:dyDescent="0.25">
      <c r="A402" s="63" t="s">
        <v>1850</v>
      </c>
      <c r="B402" s="70">
        <v>0.84960422163588412</v>
      </c>
      <c r="C402" s="70">
        <v>0.93171471927162397</v>
      </c>
      <c r="D402" s="70">
        <v>0.95440000000000003</v>
      </c>
      <c r="E402" s="52">
        <v>0.96299999999999997</v>
      </c>
      <c r="F402" s="65">
        <v>8.2110497635739854E-2</v>
      </c>
      <c r="G402" s="69">
        <v>0.11339577836411585</v>
      </c>
      <c r="H402" s="68">
        <v>2500</v>
      </c>
      <c r="I402" s="68">
        <v>-0.13767342582710801</v>
      </c>
    </row>
    <row r="403" spans="1:9" x14ac:dyDescent="0.25">
      <c r="A403" s="63" t="s">
        <v>1843</v>
      </c>
      <c r="B403" s="70">
        <v>0.80065359477124209</v>
      </c>
      <c r="C403" s="70">
        <v>0.88755980861243999</v>
      </c>
      <c r="D403" s="70">
        <v>0.96589999999999998</v>
      </c>
      <c r="E403" s="52">
        <v>0.90129999999999999</v>
      </c>
      <c r="F403" s="65">
        <v>8.6906213841197899E-2</v>
      </c>
      <c r="G403" s="69">
        <v>0.1006464052287579</v>
      </c>
      <c r="H403" s="68">
        <v>1429</v>
      </c>
      <c r="I403" s="68">
        <v>-0.25603864734299497</v>
      </c>
    </row>
    <row r="404" spans="1:9" x14ac:dyDescent="0.25">
      <c r="A404" s="63" t="s">
        <v>1840</v>
      </c>
      <c r="B404" s="70">
        <v>0.31844888366627505</v>
      </c>
      <c r="C404" s="70">
        <v>0.54215885947046805</v>
      </c>
      <c r="D404" s="70">
        <v>0.60519999999999996</v>
      </c>
      <c r="E404" s="52">
        <v>0.63590000000000002</v>
      </c>
      <c r="F404" s="65">
        <v>0.223709975804193</v>
      </c>
      <c r="G404" s="69">
        <v>0.31745111633372497</v>
      </c>
      <c r="H404" s="68">
        <v>7495</v>
      </c>
      <c r="I404" s="68">
        <v>-3.7903225806451703E-2</v>
      </c>
    </row>
    <row r="405" spans="1:9" x14ac:dyDescent="0.25">
      <c r="A405" s="63" t="s">
        <v>1841</v>
      </c>
      <c r="B405" s="70">
        <v>0.18404307391091501</v>
      </c>
      <c r="C405" s="70">
        <v>0.42376445846477401</v>
      </c>
      <c r="D405" s="70">
        <v>0.51759999999999995</v>
      </c>
      <c r="E405" s="52">
        <v>0.51870000000000005</v>
      </c>
      <c r="F405" s="65">
        <v>0.239721384553859</v>
      </c>
      <c r="G405" s="69">
        <v>0.33465692608908504</v>
      </c>
      <c r="H405" s="68">
        <v>3149</v>
      </c>
      <c r="I405" s="68">
        <v>0.28447204968944101</v>
      </c>
    </row>
    <row r="406" spans="1:9" x14ac:dyDescent="0.25">
      <c r="A406" s="63" t="s">
        <v>1844</v>
      </c>
      <c r="B406" s="70">
        <v>4.6296296296296302E-3</v>
      </c>
      <c r="C406" s="70">
        <v>9.9009900990098994E-3</v>
      </c>
      <c r="D406" s="70">
        <v>5.0000000000000001E-3</v>
      </c>
      <c r="E406" s="52">
        <v>0.29449999999999998</v>
      </c>
      <c r="F406" s="65">
        <v>5.2713604693802691E-3</v>
      </c>
      <c r="G406" s="69">
        <v>0.28987037037037033</v>
      </c>
      <c r="H406" s="73">
        <v>1415</v>
      </c>
      <c r="I406" s="68">
        <v>2.2517985611510798</v>
      </c>
    </row>
    <row r="407" spans="1:9" x14ac:dyDescent="0.25">
      <c r="A407" s="63" t="s">
        <v>304</v>
      </c>
      <c r="B407" s="70">
        <v>0</v>
      </c>
      <c r="C407" s="70">
        <v>0</v>
      </c>
      <c r="D407" s="70">
        <v>1.1999999999999999E-3</v>
      </c>
      <c r="E407" s="52">
        <v>1.9E-3</v>
      </c>
      <c r="F407" s="65">
        <v>0</v>
      </c>
      <c r="G407" s="69">
        <v>1.9E-3</v>
      </c>
      <c r="H407" s="73">
        <v>1167</v>
      </c>
      <c r="I407" s="68">
        <v>196.5</v>
      </c>
    </row>
    <row r="408" spans="1:9" x14ac:dyDescent="0.25">
      <c r="A408" s="61" t="s">
        <v>1993</v>
      </c>
      <c r="B408" s="70">
        <v>0.78985969515368137</v>
      </c>
      <c r="C408" s="70">
        <v>0.82554815769372403</v>
      </c>
      <c r="D408" s="70">
        <v>0.92774000000000001</v>
      </c>
      <c r="E408" s="71">
        <v>0.94687999999999994</v>
      </c>
      <c r="F408" s="65">
        <v>-1.5323340211083624E-16</v>
      </c>
      <c r="G408" s="52">
        <v>3.6520682114785643E-17</v>
      </c>
      <c r="H408" s="68">
        <v>10673</v>
      </c>
      <c r="I408" s="68">
        <v>-0.88029925187032398</v>
      </c>
    </row>
    <row r="409" spans="1:9" x14ac:dyDescent="0.25">
      <c r="A409" s="62" t="s">
        <v>1933</v>
      </c>
      <c r="B409" s="70">
        <v>0.78985969515368137</v>
      </c>
      <c r="C409" s="70">
        <v>0.82554815769372403</v>
      </c>
      <c r="D409" s="70">
        <v>0.92774000000000001</v>
      </c>
      <c r="E409" s="52">
        <v>0.94687999999999994</v>
      </c>
      <c r="F409" s="65">
        <v>-1.5323340211083624E-16</v>
      </c>
      <c r="G409" s="69">
        <v>3.6520682114785643E-17</v>
      </c>
      <c r="H409" s="68">
        <v>10673</v>
      </c>
      <c r="I409" s="68">
        <v>-0.88029925187032398</v>
      </c>
    </row>
    <row r="410" spans="1:9" x14ac:dyDescent="0.25">
      <c r="A410" s="63" t="s">
        <v>1939</v>
      </c>
      <c r="B410" s="70">
        <v>0.99909338168631001</v>
      </c>
      <c r="C410" s="70">
        <v>1</v>
      </c>
      <c r="D410" s="70">
        <v>1</v>
      </c>
      <c r="E410" s="52">
        <v>0.99739999999999995</v>
      </c>
      <c r="F410" s="65">
        <v>9.0661831368998858E-4</v>
      </c>
      <c r="G410" s="69">
        <v>-1.6933816863100581E-3</v>
      </c>
      <c r="H410" s="68">
        <v>1898</v>
      </c>
      <c r="I410" s="68">
        <v>-9.9216710182767703E-2</v>
      </c>
    </row>
    <row r="411" spans="1:9" x14ac:dyDescent="0.25">
      <c r="A411" s="63" t="s">
        <v>1942</v>
      </c>
      <c r="B411" s="70">
        <v>0.99392466585662209</v>
      </c>
      <c r="C411" s="70">
        <v>0.99848024316109396</v>
      </c>
      <c r="D411" s="70">
        <v>0.99109999999999998</v>
      </c>
      <c r="E411" s="52">
        <v>1</v>
      </c>
      <c r="F411" s="65">
        <v>4.5555773044718695E-3</v>
      </c>
      <c r="G411" s="69">
        <v>6.0753341433779084E-3</v>
      </c>
      <c r="H411" s="68">
        <v>362</v>
      </c>
      <c r="I411" s="68">
        <v>-0.75562700964630203</v>
      </c>
    </row>
    <row r="412" spans="1:9" x14ac:dyDescent="0.25">
      <c r="A412" s="63" t="s">
        <v>1940</v>
      </c>
      <c r="B412" s="70">
        <v>0.9854961832061071</v>
      </c>
      <c r="C412" s="70">
        <v>0.95652173913043503</v>
      </c>
      <c r="D412" s="70">
        <v>0.97409999999999997</v>
      </c>
      <c r="E412" s="52">
        <v>0.9758</v>
      </c>
      <c r="F412" s="65">
        <v>-2.8974444075672068E-2</v>
      </c>
      <c r="G412" s="69">
        <v>-9.6961832061071007E-3</v>
      </c>
      <c r="H412" s="68">
        <v>240</v>
      </c>
      <c r="I412" s="68">
        <v>-0.87376237623762398</v>
      </c>
    </row>
    <row r="413" spans="1:9" x14ac:dyDescent="0.25">
      <c r="A413" s="63" t="s">
        <v>1946</v>
      </c>
      <c r="B413" s="70">
        <v>0.92433110367893001</v>
      </c>
      <c r="C413" s="70">
        <v>0.950643776824034</v>
      </c>
      <c r="D413" s="70">
        <v>0.9748</v>
      </c>
      <c r="E413" s="52">
        <v>0.97889999999999999</v>
      </c>
      <c r="F413" s="65">
        <v>2.6312673145103993E-2</v>
      </c>
      <c r="G413" s="69">
        <v>5.4568896321069982E-2</v>
      </c>
      <c r="H413" s="68">
        <v>1362</v>
      </c>
      <c r="I413" s="68">
        <v>-0.64156626506024095</v>
      </c>
    </row>
    <row r="414" spans="1:9" x14ac:dyDescent="0.25">
      <c r="A414" s="63" t="s">
        <v>1951</v>
      </c>
      <c r="B414" s="70">
        <v>0.97711015736766804</v>
      </c>
      <c r="C414" s="70">
        <v>0.95049504950495001</v>
      </c>
      <c r="D414" s="70">
        <v>0.97050000000000003</v>
      </c>
      <c r="E414" s="52">
        <v>0.97570000000000001</v>
      </c>
      <c r="F414" s="65">
        <v>-2.6615107862718035E-2</v>
      </c>
      <c r="G414" s="69">
        <v>-1.4101573676680301E-3</v>
      </c>
      <c r="H414" s="68">
        <v>1623</v>
      </c>
      <c r="I414" s="68">
        <v>-0.60625398851308199</v>
      </c>
    </row>
    <row r="415" spans="1:9" x14ac:dyDescent="0.25">
      <c r="A415" s="63" t="s">
        <v>1936</v>
      </c>
      <c r="B415" s="70">
        <v>0.95774647887323905</v>
      </c>
      <c r="C415" s="70">
        <v>0.90143084260731299</v>
      </c>
      <c r="D415" s="70">
        <v>0.93540000000000001</v>
      </c>
      <c r="E415" s="52">
        <v>0.94240000000000002</v>
      </c>
      <c r="F415" s="65">
        <v>-5.6315636265926061E-2</v>
      </c>
      <c r="G415" s="69">
        <v>-1.5346478873239033E-2</v>
      </c>
      <c r="H415" s="68">
        <v>442</v>
      </c>
      <c r="I415" s="68">
        <v>-0.87332339791356195</v>
      </c>
    </row>
    <row r="416" spans="1:9" x14ac:dyDescent="0.25">
      <c r="A416" s="63" t="s">
        <v>1949</v>
      </c>
      <c r="B416" s="70">
        <v>0.28998849252013803</v>
      </c>
      <c r="C416" s="70">
        <v>0.88095238095238104</v>
      </c>
      <c r="D416" s="70">
        <v>0.95069999999999999</v>
      </c>
      <c r="E416" s="52">
        <v>0.93910000000000005</v>
      </c>
      <c r="F416" s="65">
        <v>0.59096388843224301</v>
      </c>
      <c r="G416" s="69">
        <v>0.64911150747986202</v>
      </c>
      <c r="H416" s="68">
        <v>137</v>
      </c>
      <c r="I416" s="68">
        <v>-0.88029925187032398</v>
      </c>
    </row>
    <row r="417" spans="1:9" x14ac:dyDescent="0.25">
      <c r="A417" s="63" t="s">
        <v>1947</v>
      </c>
      <c r="B417" s="70">
        <v>0.85996240601503804</v>
      </c>
      <c r="C417" s="70">
        <v>0.82608695652173902</v>
      </c>
      <c r="D417" s="70">
        <v>0.90100000000000002</v>
      </c>
      <c r="E417" s="52">
        <v>0.92010000000000003</v>
      </c>
      <c r="F417" s="65">
        <v>-3.3875449493299015E-2</v>
      </c>
      <c r="G417" s="69">
        <v>6.013759398496199E-2</v>
      </c>
      <c r="H417" s="68">
        <v>451</v>
      </c>
      <c r="I417" s="68">
        <v>-0.74815905743740796</v>
      </c>
    </row>
    <row r="418" spans="1:9" x14ac:dyDescent="0.25">
      <c r="A418" s="63" t="s">
        <v>1945</v>
      </c>
      <c r="B418" s="70">
        <v>0.90880000000000005</v>
      </c>
      <c r="C418" s="70">
        <v>0.77647058823529402</v>
      </c>
      <c r="D418" s="70">
        <v>0.89949999999999997</v>
      </c>
      <c r="E418" s="52">
        <v>0.91849999999999998</v>
      </c>
      <c r="F418" s="65">
        <v>-0.13232941176470603</v>
      </c>
      <c r="G418" s="69">
        <v>9.6999999999999309E-3</v>
      </c>
      <c r="H418" s="68">
        <v>362</v>
      </c>
      <c r="I418" s="68">
        <v>-0.62365591397849496</v>
      </c>
    </row>
    <row r="419" spans="1:9" x14ac:dyDescent="0.25">
      <c r="A419" s="63" t="s">
        <v>1944</v>
      </c>
      <c r="B419" s="70">
        <v>2.1440823327615803E-3</v>
      </c>
      <c r="C419" s="70">
        <v>1.44E-2</v>
      </c>
      <c r="D419" s="70">
        <v>0.68030000000000002</v>
      </c>
      <c r="E419" s="52">
        <v>0.82089999999999996</v>
      </c>
      <c r="F419" s="65">
        <v>1.2255917667238419E-2</v>
      </c>
      <c r="G419" s="69">
        <v>0.81875591766723843</v>
      </c>
      <c r="H419" s="68">
        <v>3796</v>
      </c>
      <c r="I419" s="68">
        <v>-0.48458317472402002</v>
      </c>
    </row>
    <row r="420" spans="1:9" x14ac:dyDescent="0.25">
      <c r="A420" s="61" t="s">
        <v>1994</v>
      </c>
      <c r="B420" s="70">
        <v>0.92757310732159237</v>
      </c>
      <c r="C420" s="70">
        <v>0.92262920457593867</v>
      </c>
      <c r="D420" s="70">
        <v>0.98246666666666671</v>
      </c>
      <c r="E420" s="71">
        <v>0.93083333333333329</v>
      </c>
      <c r="F420" s="65">
        <v>-9.9846812968414453E-6</v>
      </c>
      <c r="G420" s="52">
        <v>9.6998184379225601E-5</v>
      </c>
      <c r="H420" s="68">
        <v>10762</v>
      </c>
      <c r="I420" s="68">
        <v>-0.54628422425032597</v>
      </c>
    </row>
    <row r="421" spans="1:9" x14ac:dyDescent="0.25">
      <c r="A421" s="62" t="s">
        <v>305</v>
      </c>
      <c r="B421" s="70">
        <v>0.92757310732159237</v>
      </c>
      <c r="C421" s="70">
        <v>0.92262920457593867</v>
      </c>
      <c r="D421" s="70">
        <v>0.98246666666666671</v>
      </c>
      <c r="E421" s="52">
        <v>0.93083333333333329</v>
      </c>
      <c r="F421" s="65">
        <v>-9.9846812968414453E-6</v>
      </c>
      <c r="G421" s="69">
        <v>9.6998184379225601E-5</v>
      </c>
      <c r="H421" s="68">
        <v>10762</v>
      </c>
      <c r="I421" s="68">
        <v>-0.54628422425032597</v>
      </c>
    </row>
    <row r="422" spans="1:9" x14ac:dyDescent="0.25">
      <c r="A422" s="63" t="s">
        <v>309</v>
      </c>
      <c r="B422" s="70">
        <v>0.99769053117782913</v>
      </c>
      <c r="C422" s="70">
        <v>1</v>
      </c>
      <c r="D422" s="70">
        <v>0.99380000000000002</v>
      </c>
      <c r="E422" s="52">
        <v>0.94569999999999999</v>
      </c>
      <c r="F422" s="65">
        <v>2.3094688221708681E-3</v>
      </c>
      <c r="G422" s="69">
        <v>-5.1990531177829147E-2</v>
      </c>
      <c r="H422" s="68">
        <v>1104</v>
      </c>
      <c r="I422" s="68">
        <v>-0.54628422425032597</v>
      </c>
    </row>
    <row r="423" spans="1:9" x14ac:dyDescent="0.25">
      <c r="A423" s="63" t="s">
        <v>1962</v>
      </c>
      <c r="B423" s="70">
        <v>0.8925143953934741</v>
      </c>
      <c r="C423" s="70">
        <v>0.95025234318673402</v>
      </c>
      <c r="D423" s="70">
        <v>0.97570000000000001</v>
      </c>
      <c r="E423" s="52">
        <v>0.97650000000000003</v>
      </c>
      <c r="F423" s="65">
        <v>5.7737947793259914E-2</v>
      </c>
      <c r="G423" s="69">
        <v>8.3985604606525932E-2</v>
      </c>
      <c r="H423" s="68">
        <v>6953</v>
      </c>
      <c r="I423" s="68">
        <v>-0.42540514775977101</v>
      </c>
    </row>
    <row r="424" spans="1:9" x14ac:dyDescent="0.25">
      <c r="A424" s="63" t="s">
        <v>1965</v>
      </c>
      <c r="B424" s="70">
        <v>0.8925143953934741</v>
      </c>
      <c r="C424" s="70">
        <v>0.81763527054108198</v>
      </c>
      <c r="D424" s="70">
        <v>0.97789999999999999</v>
      </c>
      <c r="E424" s="52">
        <v>0.87029999999999996</v>
      </c>
      <c r="F424" s="65">
        <v>-7.487912485239212E-2</v>
      </c>
      <c r="G424" s="69">
        <v>-2.221439539347414E-2</v>
      </c>
      <c r="H424" s="68">
        <v>2705</v>
      </c>
      <c r="I424" s="68">
        <v>-5.4629629629629597E-2</v>
      </c>
    </row>
    <row r="425" spans="1:9" x14ac:dyDescent="0.25">
      <c r="A425" s="61" t="s">
        <v>1983</v>
      </c>
      <c r="B425" s="70">
        <v>0.57244101898205768</v>
      </c>
      <c r="C425" s="70">
        <v>0.73715206617210938</v>
      </c>
      <c r="D425" s="70">
        <v>0.76055499999999987</v>
      </c>
      <c r="E425" s="71">
        <v>0.77364750000000004</v>
      </c>
      <c r="F425" s="65">
        <v>0</v>
      </c>
      <c r="G425" s="52">
        <v>0</v>
      </c>
      <c r="H425" s="68">
        <v>597690</v>
      </c>
      <c r="I425" s="68">
        <v>-0.68785796105383701</v>
      </c>
    </row>
    <row r="426" spans="1:9" x14ac:dyDescent="0.25">
      <c r="A426" s="62" t="s">
        <v>341</v>
      </c>
      <c r="B426" s="70">
        <v>0.86633335799219102</v>
      </c>
      <c r="C426" s="70">
        <v>0.99680847047455545</v>
      </c>
      <c r="D426" s="70">
        <v>0.9978538461538462</v>
      </c>
      <c r="E426" s="52">
        <v>0.99735384615384615</v>
      </c>
      <c r="F426" s="65">
        <v>0</v>
      </c>
      <c r="G426" s="69">
        <v>0</v>
      </c>
      <c r="H426" s="68">
        <v>58595</v>
      </c>
      <c r="I426" s="68">
        <v>-0.68785796105383701</v>
      </c>
    </row>
    <row r="427" spans="1:9" x14ac:dyDescent="0.25">
      <c r="A427" s="63" t="s">
        <v>364</v>
      </c>
      <c r="B427" s="70">
        <v>0.29839704069050604</v>
      </c>
      <c r="C427" s="70">
        <v>1</v>
      </c>
      <c r="D427" s="70">
        <v>1</v>
      </c>
      <c r="E427" s="52">
        <v>0.99950000000000006</v>
      </c>
      <c r="F427" s="65">
        <v>0.7016029593094939</v>
      </c>
      <c r="G427" s="69">
        <v>0.70110295930949396</v>
      </c>
      <c r="H427" s="68">
        <v>5528</v>
      </c>
      <c r="I427" s="68">
        <v>-0.61265004616805196</v>
      </c>
    </row>
    <row r="428" spans="1:9" x14ac:dyDescent="0.25">
      <c r="A428" s="63" t="s">
        <v>374</v>
      </c>
      <c r="B428" s="70">
        <v>1</v>
      </c>
      <c r="C428" s="70">
        <v>1</v>
      </c>
      <c r="D428" s="70">
        <v>1</v>
      </c>
      <c r="E428" s="52">
        <v>1</v>
      </c>
      <c r="F428" s="65">
        <v>0</v>
      </c>
      <c r="G428" s="69">
        <v>0</v>
      </c>
      <c r="H428" s="68">
        <v>698</v>
      </c>
      <c r="I428" s="68">
        <v>-0.53638253638253597</v>
      </c>
    </row>
    <row r="429" spans="1:9" x14ac:dyDescent="0.25">
      <c r="A429" s="63" t="s">
        <v>369</v>
      </c>
      <c r="B429" s="70">
        <v>1</v>
      </c>
      <c r="C429" s="70">
        <v>1</v>
      </c>
      <c r="D429" s="70">
        <v>1</v>
      </c>
      <c r="E429" s="52">
        <v>0.99939999999999996</v>
      </c>
      <c r="F429" s="65">
        <v>0</v>
      </c>
      <c r="G429" s="69">
        <v>-6.0000000000004494E-4</v>
      </c>
      <c r="H429" s="68">
        <v>1571</v>
      </c>
      <c r="I429" s="68">
        <v>-0.68785796105383701</v>
      </c>
    </row>
    <row r="430" spans="1:9" x14ac:dyDescent="0.25">
      <c r="A430" s="63" t="s">
        <v>361</v>
      </c>
      <c r="B430" s="70">
        <v>1</v>
      </c>
      <c r="C430" s="70">
        <v>1</v>
      </c>
      <c r="D430" s="70">
        <v>0.99960000000000004</v>
      </c>
      <c r="E430" s="52">
        <v>0.99980000000000002</v>
      </c>
      <c r="F430" s="65">
        <v>0</v>
      </c>
      <c r="G430" s="69">
        <v>-1.9999999999997797E-4</v>
      </c>
      <c r="H430" s="68">
        <v>10518</v>
      </c>
      <c r="I430" s="68">
        <v>-0.39733429394812703</v>
      </c>
    </row>
    <row r="431" spans="1:9" x14ac:dyDescent="0.25">
      <c r="A431" s="63" t="s">
        <v>371</v>
      </c>
      <c r="B431" s="70">
        <v>0.91766723842195508</v>
      </c>
      <c r="C431" s="70">
        <v>1</v>
      </c>
      <c r="D431" s="70">
        <v>1</v>
      </c>
      <c r="E431" s="52">
        <v>1</v>
      </c>
      <c r="F431" s="65">
        <v>8.2332761578044922E-2</v>
      </c>
      <c r="G431" s="69">
        <v>8.2332761578044922E-2</v>
      </c>
      <c r="H431" s="68">
        <v>1782</v>
      </c>
      <c r="I431" s="68">
        <v>-0.673133450911229</v>
      </c>
    </row>
    <row r="432" spans="1:9" x14ac:dyDescent="0.25">
      <c r="A432" s="63" t="s">
        <v>348</v>
      </c>
      <c r="B432" s="70">
        <v>0.9991304347826091</v>
      </c>
      <c r="C432" s="70">
        <v>1</v>
      </c>
      <c r="D432" s="70">
        <v>1</v>
      </c>
      <c r="E432" s="52">
        <v>1</v>
      </c>
      <c r="F432" s="65">
        <v>8.6956521739089965E-4</v>
      </c>
      <c r="G432" s="69">
        <v>8.6956521739089965E-4</v>
      </c>
      <c r="H432" s="68">
        <v>825</v>
      </c>
      <c r="I432" s="68">
        <v>-0.61058823529411799</v>
      </c>
    </row>
    <row r="433" spans="1:9" x14ac:dyDescent="0.25">
      <c r="A433" s="63" t="s">
        <v>376</v>
      </c>
      <c r="B433" s="70">
        <v>0.99922630560928405</v>
      </c>
      <c r="C433" s="70">
        <v>0.99965811965812001</v>
      </c>
      <c r="D433" s="70">
        <v>0.99980000000000002</v>
      </c>
      <c r="E433" s="52">
        <v>0.99960000000000004</v>
      </c>
      <c r="F433" s="65">
        <v>4.3181404883596564E-4</v>
      </c>
      <c r="G433" s="69">
        <v>3.7369439071599508E-4</v>
      </c>
      <c r="H433" s="68">
        <v>8036</v>
      </c>
      <c r="I433" s="68">
        <v>-0.46611570247933898</v>
      </c>
    </row>
    <row r="434" spans="1:9" x14ac:dyDescent="0.25">
      <c r="A434" s="63" t="s">
        <v>345</v>
      </c>
      <c r="B434" s="70">
        <v>1</v>
      </c>
      <c r="C434" s="70">
        <v>0.99937146448774405</v>
      </c>
      <c r="D434" s="70">
        <v>1</v>
      </c>
      <c r="E434" s="52">
        <v>1</v>
      </c>
      <c r="F434" s="65">
        <v>-6.2853551225594551E-4</v>
      </c>
      <c r="G434" s="69">
        <v>0</v>
      </c>
      <c r="H434" s="68">
        <v>2889</v>
      </c>
      <c r="I434" s="68">
        <v>-0.48882113821138201</v>
      </c>
    </row>
    <row r="435" spans="1:9" x14ac:dyDescent="0.25">
      <c r="A435" s="63" t="s">
        <v>353</v>
      </c>
      <c r="B435" s="70">
        <v>0.14527286702536502</v>
      </c>
      <c r="C435" s="70">
        <v>0.99909502262443395</v>
      </c>
      <c r="D435" s="70">
        <v>0.99950000000000006</v>
      </c>
      <c r="E435" s="52">
        <v>1</v>
      </c>
      <c r="F435" s="65">
        <v>0.85382215559906893</v>
      </c>
      <c r="G435" s="69">
        <v>0.85472713297463498</v>
      </c>
      <c r="H435" s="68">
        <v>5136</v>
      </c>
      <c r="I435" s="68">
        <v>-0.42245587683064201</v>
      </c>
    </row>
    <row r="436" spans="1:9" x14ac:dyDescent="0.25">
      <c r="A436" s="63" t="s">
        <v>366</v>
      </c>
      <c r="B436" s="70">
        <v>1</v>
      </c>
      <c r="C436" s="70">
        <v>0.99899899899899902</v>
      </c>
      <c r="D436" s="70">
        <v>0.99939999999999996</v>
      </c>
      <c r="E436" s="52">
        <v>0.99909999999999999</v>
      </c>
      <c r="F436" s="65">
        <v>-1.0010010010009784E-3</v>
      </c>
      <c r="G436" s="69">
        <v>-9.000000000000119E-4</v>
      </c>
      <c r="H436" s="68">
        <v>4955</v>
      </c>
      <c r="I436" s="68">
        <v>-0.51959011452682302</v>
      </c>
    </row>
    <row r="437" spans="1:9" x14ac:dyDescent="0.25">
      <c r="A437" s="63" t="s">
        <v>350</v>
      </c>
      <c r="B437" s="70">
        <v>1</v>
      </c>
      <c r="C437" s="70">
        <v>0.99850074962518698</v>
      </c>
      <c r="D437" s="70">
        <v>1</v>
      </c>
      <c r="E437" s="52">
        <v>1</v>
      </c>
      <c r="F437" s="65">
        <v>-1.4992503748130215E-3</v>
      </c>
      <c r="G437" s="69">
        <v>0</v>
      </c>
      <c r="H437" s="68">
        <v>889</v>
      </c>
      <c r="I437" s="68">
        <v>-0.68322981366459601</v>
      </c>
    </row>
    <row r="438" spans="1:9" x14ac:dyDescent="0.25">
      <c r="A438" s="63" t="s">
        <v>358</v>
      </c>
      <c r="B438" s="70">
        <v>0.99785361665593508</v>
      </c>
      <c r="C438" s="70">
        <v>0.99806949806949796</v>
      </c>
      <c r="D438" s="70">
        <v>0.99970000000000003</v>
      </c>
      <c r="E438" s="52">
        <v>0.99970000000000003</v>
      </c>
      <c r="F438" s="65">
        <v>2.1588141356287949E-4</v>
      </c>
      <c r="G438" s="69">
        <v>1.8463833440649502E-3</v>
      </c>
      <c r="H438" s="68">
        <v>13529</v>
      </c>
      <c r="I438" s="68">
        <v>-0.58399523431294698</v>
      </c>
    </row>
    <row r="439" spans="1:9" x14ac:dyDescent="0.25">
      <c r="A439" s="63" t="s">
        <v>356</v>
      </c>
      <c r="B439" s="70">
        <v>0.90478615071283108</v>
      </c>
      <c r="C439" s="70">
        <v>0.96481626270523801</v>
      </c>
      <c r="D439" s="70">
        <v>0.97409999999999997</v>
      </c>
      <c r="E439" s="52">
        <v>0.96850000000000003</v>
      </c>
      <c r="F439" s="65">
        <v>6.0030111992406932E-2</v>
      </c>
      <c r="G439" s="69">
        <v>6.3713849287168944E-2</v>
      </c>
      <c r="H439" s="68">
        <v>2239</v>
      </c>
      <c r="I439" s="68">
        <v>-0.431782945736434</v>
      </c>
    </row>
    <row r="440" spans="1:9" x14ac:dyDescent="0.25">
      <c r="A440" s="62" t="s">
        <v>207</v>
      </c>
      <c r="B440" s="70">
        <v>0.40715013773352438</v>
      </c>
      <c r="C440" s="70">
        <v>0.61250945575021154</v>
      </c>
      <c r="D440" s="70">
        <v>0.69677419354838699</v>
      </c>
      <c r="E440" s="52">
        <v>0.70197741935483871</v>
      </c>
      <c r="F440" s="65">
        <v>0</v>
      </c>
      <c r="G440" s="69">
        <v>0</v>
      </c>
      <c r="H440" s="68">
        <v>285681</v>
      </c>
      <c r="I440" s="68">
        <v>-0.56718213058419198</v>
      </c>
    </row>
    <row r="441" spans="1:9" x14ac:dyDescent="0.25">
      <c r="A441" s="63" t="s">
        <v>1364</v>
      </c>
      <c r="B441" s="70">
        <v>1</v>
      </c>
      <c r="C441" s="70">
        <v>1</v>
      </c>
      <c r="D441" s="70">
        <v>1</v>
      </c>
      <c r="E441" s="52">
        <v>1</v>
      </c>
      <c r="F441" s="65">
        <v>0</v>
      </c>
      <c r="G441" s="69">
        <v>0</v>
      </c>
      <c r="H441" s="68">
        <v>2269</v>
      </c>
      <c r="I441" s="68">
        <v>-0.41875000000000001</v>
      </c>
    </row>
    <row r="442" spans="1:9" x14ac:dyDescent="0.25">
      <c r="A442" s="63" t="s">
        <v>1359</v>
      </c>
      <c r="B442" s="70">
        <v>0.99374348279457803</v>
      </c>
      <c r="C442" s="70">
        <v>0.99971313826735497</v>
      </c>
      <c r="D442" s="70">
        <v>0.99950000000000006</v>
      </c>
      <c r="E442" s="52">
        <v>0.99980000000000002</v>
      </c>
      <c r="F442" s="65">
        <v>5.9696554727769469E-3</v>
      </c>
      <c r="G442" s="69">
        <v>6.0565172054219962E-3</v>
      </c>
      <c r="H442" s="68">
        <v>7744</v>
      </c>
      <c r="I442" s="68">
        <v>-0.56718213058419198</v>
      </c>
    </row>
    <row r="443" spans="1:9" x14ac:dyDescent="0.25">
      <c r="A443" s="63" t="s">
        <v>1337</v>
      </c>
      <c r="B443" s="70">
        <v>0.91806722689075604</v>
      </c>
      <c r="C443" s="70">
        <v>0.99957455860455202</v>
      </c>
      <c r="D443" s="70">
        <v>0.99950000000000006</v>
      </c>
      <c r="E443" s="52">
        <v>0.99990000000000001</v>
      </c>
      <c r="F443" s="65">
        <v>8.1507331713795983E-2</v>
      </c>
      <c r="G443" s="69">
        <v>8.1832773109243973E-2</v>
      </c>
      <c r="H443" s="68">
        <v>14941</v>
      </c>
      <c r="I443" s="68">
        <v>-0.36688144329896899</v>
      </c>
    </row>
    <row r="444" spans="1:9" x14ac:dyDescent="0.25">
      <c r="A444" s="63" t="s">
        <v>1335</v>
      </c>
      <c r="B444" s="70">
        <v>0.99934693877550995</v>
      </c>
      <c r="C444" s="70">
        <v>0.99957374254049403</v>
      </c>
      <c r="D444" s="70">
        <v>0.99870000000000003</v>
      </c>
      <c r="E444" s="52">
        <v>0.99909999999999999</v>
      </c>
      <c r="F444" s="65">
        <v>2.2680376498407373E-4</v>
      </c>
      <c r="G444" s="69">
        <v>-2.469387755099639E-4</v>
      </c>
      <c r="H444" s="68">
        <v>10689</v>
      </c>
      <c r="I444" s="68">
        <v>-0.37324840764331202</v>
      </c>
    </row>
    <row r="445" spans="1:9" x14ac:dyDescent="0.25">
      <c r="A445" s="63" t="s">
        <v>1362</v>
      </c>
      <c r="B445" s="70">
        <v>0.20144209103199601</v>
      </c>
      <c r="C445" s="70">
        <v>0.99696132596685105</v>
      </c>
      <c r="D445" s="70">
        <v>1</v>
      </c>
      <c r="E445" s="52">
        <v>0.99980000000000002</v>
      </c>
      <c r="F445" s="65">
        <v>0.79551923493485499</v>
      </c>
      <c r="G445" s="69">
        <v>0.79835790896800396</v>
      </c>
      <c r="H445" s="68">
        <v>8762</v>
      </c>
      <c r="I445" s="68">
        <v>-0.33209905114556798</v>
      </c>
    </row>
    <row r="446" spans="1:9" x14ac:dyDescent="0.25">
      <c r="A446" s="63" t="s">
        <v>1333</v>
      </c>
      <c r="B446" s="70">
        <v>0.12965050732807201</v>
      </c>
      <c r="C446" s="70">
        <v>0.99621928166351603</v>
      </c>
      <c r="D446" s="70">
        <v>0.12559999999999999</v>
      </c>
      <c r="E446" s="52">
        <v>0.1071</v>
      </c>
      <c r="F446" s="65">
        <v>0.86656877433544399</v>
      </c>
      <c r="G446" s="69">
        <v>-2.2550507328072011E-2</v>
      </c>
      <c r="H446" s="73">
        <v>6458</v>
      </c>
      <c r="I446" s="68">
        <v>4.0349206349206304</v>
      </c>
    </row>
    <row r="447" spans="1:9" x14ac:dyDescent="0.25">
      <c r="A447" s="63" t="s">
        <v>1368</v>
      </c>
      <c r="B447" s="70">
        <v>0.99311531841652312</v>
      </c>
      <c r="C447" s="70">
        <v>0.98153277931671301</v>
      </c>
      <c r="D447" s="70">
        <v>0.98509999999999998</v>
      </c>
      <c r="E447" s="52">
        <v>0.98509999999999998</v>
      </c>
      <c r="F447" s="65">
        <v>-1.1582539099810107E-2</v>
      </c>
      <c r="G447" s="69">
        <v>-8.0153184165231428E-3</v>
      </c>
      <c r="H447" s="68">
        <v>3778</v>
      </c>
      <c r="I447" s="68">
        <v>-0.37979890310786102</v>
      </c>
    </row>
    <row r="448" spans="1:9" x14ac:dyDescent="0.25">
      <c r="A448" s="63" t="s">
        <v>1344</v>
      </c>
      <c r="B448" s="70">
        <v>4.1362530413625302E-2</v>
      </c>
      <c r="C448" s="70">
        <v>0.97513151602104298</v>
      </c>
      <c r="D448" s="70">
        <v>0.97599999999999998</v>
      </c>
      <c r="E448" s="52">
        <v>0.98140000000000005</v>
      </c>
      <c r="F448" s="65">
        <v>0.93376898560741772</v>
      </c>
      <c r="G448" s="69">
        <v>0.9400374695863748</v>
      </c>
      <c r="H448" s="68">
        <v>5390</v>
      </c>
      <c r="I448" s="68">
        <v>-0.32615083251714</v>
      </c>
    </row>
    <row r="449" spans="1:9" x14ac:dyDescent="0.25">
      <c r="A449" s="63" t="s">
        <v>1317</v>
      </c>
      <c r="B449" s="70">
        <v>0.53713210527538402</v>
      </c>
      <c r="C449" s="70">
        <v>0.94372124540818103</v>
      </c>
      <c r="D449" s="70">
        <v>0.96540000000000004</v>
      </c>
      <c r="E449" s="52">
        <v>0.96699999999999997</v>
      </c>
      <c r="F449" s="65">
        <v>0.40658914013279701</v>
      </c>
      <c r="G449" s="69">
        <v>0.42986789472461595</v>
      </c>
      <c r="H449" s="68">
        <v>82137</v>
      </c>
      <c r="I449" s="68">
        <v>-0.39347270463333101</v>
      </c>
    </row>
    <row r="450" spans="1:9" x14ac:dyDescent="0.25">
      <c r="A450" s="63" t="s">
        <v>1360</v>
      </c>
      <c r="B450" s="70">
        <v>0.88745980707395511</v>
      </c>
      <c r="C450" s="70">
        <v>0.93446327683615804</v>
      </c>
      <c r="D450" s="70">
        <v>0.9506</v>
      </c>
      <c r="E450" s="52">
        <v>0.95320000000000005</v>
      </c>
      <c r="F450" s="65">
        <v>4.7003469762202932E-2</v>
      </c>
      <c r="G450" s="69">
        <v>6.5740192926044938E-2</v>
      </c>
      <c r="H450" s="68">
        <v>3167</v>
      </c>
      <c r="I450" s="68">
        <v>-0.103109656301146</v>
      </c>
    </row>
    <row r="451" spans="1:9" x14ac:dyDescent="0.25">
      <c r="A451" s="63" t="s">
        <v>1370</v>
      </c>
      <c r="B451" s="70">
        <v>0.8900735294117651</v>
      </c>
      <c r="C451" s="70">
        <v>0.93215613382899598</v>
      </c>
      <c r="D451" s="70">
        <v>0.96220000000000006</v>
      </c>
      <c r="E451" s="52">
        <v>0.95609999999999995</v>
      </c>
      <c r="F451" s="65">
        <v>4.2082604417230884E-2</v>
      </c>
      <c r="G451" s="69">
        <v>6.6026470588234853E-2</v>
      </c>
      <c r="H451" s="68">
        <v>2668</v>
      </c>
      <c r="I451" s="68">
        <v>-0.40369707811568301</v>
      </c>
    </row>
    <row r="452" spans="1:9" x14ac:dyDescent="0.25">
      <c r="A452" s="63" t="s">
        <v>1355</v>
      </c>
      <c r="B452" s="70">
        <v>0.44232437120555101</v>
      </c>
      <c r="C452" s="70">
        <v>0.89207419898819595</v>
      </c>
      <c r="D452" s="70">
        <v>0.90749999999999997</v>
      </c>
      <c r="E452" s="52">
        <v>0.93869999999999998</v>
      </c>
      <c r="F452" s="65">
        <v>0.44974982778264494</v>
      </c>
      <c r="G452" s="69">
        <v>0.49637562879444896</v>
      </c>
      <c r="H452" s="68">
        <v>2231</v>
      </c>
      <c r="I452" s="68">
        <v>-0.29919678714859399</v>
      </c>
    </row>
    <row r="453" spans="1:9" x14ac:dyDescent="0.25">
      <c r="A453" s="63" t="s">
        <v>211</v>
      </c>
      <c r="B453" s="70">
        <v>0.33884844473858405</v>
      </c>
      <c r="C453" s="70">
        <v>0.67376830892143802</v>
      </c>
      <c r="D453" s="70">
        <v>0.26879999999999998</v>
      </c>
      <c r="E453" s="52">
        <v>0.26069999999999999</v>
      </c>
      <c r="F453" s="65">
        <v>0.33491986418285397</v>
      </c>
      <c r="G453" s="69">
        <v>-7.8148444738584066E-2</v>
      </c>
      <c r="H453" s="68">
        <v>3429</v>
      </c>
      <c r="I453" s="68">
        <v>1.3373015873015901</v>
      </c>
    </row>
    <row r="454" spans="1:9" x14ac:dyDescent="0.25">
      <c r="A454" s="63" t="s">
        <v>1373</v>
      </c>
      <c r="B454" s="70">
        <v>0.77429467084639503</v>
      </c>
      <c r="C454" s="70">
        <v>0.67066895368782198</v>
      </c>
      <c r="D454" s="70">
        <v>0.75060000000000004</v>
      </c>
      <c r="E454" s="52">
        <v>0.8014</v>
      </c>
      <c r="F454" s="65">
        <v>-0.10362571715857305</v>
      </c>
      <c r="G454" s="69">
        <v>2.7105329153604973E-2</v>
      </c>
      <c r="H454" s="68">
        <v>2851</v>
      </c>
      <c r="I454" s="68">
        <v>-0.54438936457863896</v>
      </c>
    </row>
    <row r="455" spans="1:9" x14ac:dyDescent="0.25">
      <c r="A455" s="63" t="s">
        <v>1371</v>
      </c>
      <c r="B455" s="70">
        <v>0.38896690070210604</v>
      </c>
      <c r="C455" s="70">
        <v>0.66592228673514997</v>
      </c>
      <c r="D455" s="70">
        <v>0.8397</v>
      </c>
      <c r="E455" s="52">
        <v>0.85529999999999995</v>
      </c>
      <c r="F455" s="65">
        <v>0.27695538603304393</v>
      </c>
      <c r="G455" s="69">
        <v>0.4663330992978939</v>
      </c>
      <c r="H455" s="68">
        <v>5099</v>
      </c>
      <c r="I455" s="68">
        <v>-0.52926143623818001</v>
      </c>
    </row>
    <row r="456" spans="1:9" x14ac:dyDescent="0.25">
      <c r="A456" s="63" t="s">
        <v>1353</v>
      </c>
      <c r="B456" s="70">
        <v>0.33406754772393504</v>
      </c>
      <c r="C456" s="70">
        <v>0.650211565585331</v>
      </c>
      <c r="D456" s="70">
        <v>0.35580000000000001</v>
      </c>
      <c r="E456" s="52">
        <v>0.26150000000000001</v>
      </c>
      <c r="F456" s="65">
        <v>0.31614401786139595</v>
      </c>
      <c r="G456" s="69">
        <v>-7.2567547723935033E-2</v>
      </c>
      <c r="H456" s="68">
        <v>1579</v>
      </c>
      <c r="I456" s="68">
        <v>0.41176470588235298</v>
      </c>
    </row>
    <row r="457" spans="1:9" x14ac:dyDescent="0.25">
      <c r="A457" s="63" t="s">
        <v>1351</v>
      </c>
      <c r="B457" s="70">
        <v>0.38348082595870203</v>
      </c>
      <c r="C457" s="70">
        <v>0.56240822320117501</v>
      </c>
      <c r="D457" s="70">
        <v>0.41620000000000001</v>
      </c>
      <c r="E457" s="52">
        <v>0.39900000000000002</v>
      </c>
      <c r="F457" s="65">
        <v>0.17892739724247297</v>
      </c>
      <c r="G457" s="69">
        <v>1.5519174041297989E-2</v>
      </c>
      <c r="H457" s="68">
        <v>1420</v>
      </c>
      <c r="I457" s="68">
        <v>0.163636363636364</v>
      </c>
    </row>
    <row r="458" spans="1:9" x14ac:dyDescent="0.25">
      <c r="A458" s="63" t="s">
        <v>1347</v>
      </c>
      <c r="B458" s="70">
        <v>0.37420526793823805</v>
      </c>
      <c r="C458" s="70">
        <v>0.53826530612244905</v>
      </c>
      <c r="D458" s="70">
        <v>0.46489999999999998</v>
      </c>
      <c r="E458" s="52">
        <v>0.41070000000000001</v>
      </c>
      <c r="F458" s="65">
        <v>0.164060038184211</v>
      </c>
      <c r="G458" s="69">
        <v>3.6494732061761959E-2</v>
      </c>
      <c r="H458" s="68">
        <v>1347</v>
      </c>
      <c r="I458" s="68">
        <v>9.5477386934673406E-2</v>
      </c>
    </row>
    <row r="459" spans="1:9" x14ac:dyDescent="0.25">
      <c r="A459" s="63" t="s">
        <v>1372</v>
      </c>
      <c r="B459" s="70">
        <v>5.7848655409631002E-2</v>
      </c>
      <c r="C459" s="70">
        <v>0.50520833333333304</v>
      </c>
      <c r="D459" s="70">
        <v>0.85640000000000005</v>
      </c>
      <c r="E459" s="52">
        <v>0.84199999999999997</v>
      </c>
      <c r="F459" s="65">
        <v>0.44735967792370201</v>
      </c>
      <c r="G459" s="69">
        <v>0.78415134459036895</v>
      </c>
      <c r="H459" s="68">
        <v>5005</v>
      </c>
      <c r="I459" s="68">
        <v>-0.41490765171504002</v>
      </c>
    </row>
    <row r="460" spans="1:9" x14ac:dyDescent="0.25">
      <c r="A460" s="63" t="s">
        <v>1329</v>
      </c>
      <c r="B460" s="70">
        <v>0.29257641921397404</v>
      </c>
      <c r="C460" s="70">
        <v>0.44444444444444398</v>
      </c>
      <c r="D460" s="70">
        <v>0.71799999999999997</v>
      </c>
      <c r="E460" s="52">
        <v>1</v>
      </c>
      <c r="F460" s="65">
        <v>0.15186802523046994</v>
      </c>
      <c r="G460" s="69">
        <v>0.70742358078602596</v>
      </c>
      <c r="H460" s="68">
        <v>2112</v>
      </c>
      <c r="I460" s="68">
        <v>-0.49702823179791999</v>
      </c>
    </row>
    <row r="461" spans="1:9" x14ac:dyDescent="0.25">
      <c r="A461" s="63" t="s">
        <v>1321</v>
      </c>
      <c r="B461" s="70">
        <v>0.51764162383784706</v>
      </c>
      <c r="C461" s="70">
        <v>0.39722792607802898</v>
      </c>
      <c r="D461" s="70">
        <v>0.92030000000000001</v>
      </c>
      <c r="E461" s="52">
        <v>0.92410000000000003</v>
      </c>
      <c r="F461" s="65">
        <v>-0.12041369775981808</v>
      </c>
      <c r="G461" s="69">
        <v>0.40645837616215297</v>
      </c>
      <c r="H461" s="68">
        <v>28444</v>
      </c>
      <c r="I461" s="68">
        <v>-0.25871334254567802</v>
      </c>
    </row>
    <row r="462" spans="1:9" x14ac:dyDescent="0.25">
      <c r="A462" s="63" t="s">
        <v>1342</v>
      </c>
      <c r="B462" s="70">
        <v>0.25404644616467303</v>
      </c>
      <c r="C462" s="70">
        <v>0.35963302752293602</v>
      </c>
      <c r="D462" s="70">
        <v>0.27760000000000001</v>
      </c>
      <c r="E462" s="52">
        <v>0.2873</v>
      </c>
      <c r="F462" s="65">
        <v>0.10558658135826299</v>
      </c>
      <c r="G462" s="69">
        <v>3.3253553835326966E-2</v>
      </c>
      <c r="H462" s="68">
        <v>1856</v>
      </c>
      <c r="I462" s="68">
        <v>0.35784313725490202</v>
      </c>
    </row>
    <row r="463" spans="1:9" x14ac:dyDescent="0.25">
      <c r="A463" s="63" t="s">
        <v>1366</v>
      </c>
      <c r="B463" s="70">
        <v>0.109796092970198</v>
      </c>
      <c r="C463" s="70">
        <v>0.35034516765286</v>
      </c>
      <c r="D463" s="70">
        <v>0.99990000000000001</v>
      </c>
      <c r="E463" s="52">
        <v>1</v>
      </c>
      <c r="F463" s="65">
        <v>0.24054907468266201</v>
      </c>
      <c r="G463" s="69">
        <v>0.89020390702980201</v>
      </c>
      <c r="H463" s="68">
        <v>11760</v>
      </c>
      <c r="I463" s="68">
        <v>-0.48669201520912603</v>
      </c>
    </row>
    <row r="464" spans="1:9" x14ac:dyDescent="0.25">
      <c r="A464" s="63" t="s">
        <v>1331</v>
      </c>
      <c r="B464" s="70">
        <v>5.53861788617886E-2</v>
      </c>
      <c r="C464" s="70">
        <v>0.33441910966340899</v>
      </c>
      <c r="D464" s="70">
        <v>0.12559999999999999</v>
      </c>
      <c r="E464" s="52">
        <v>0.1071</v>
      </c>
      <c r="F464" s="65">
        <v>0.27903293080162039</v>
      </c>
      <c r="G464" s="69">
        <v>5.1713821138211401E-2</v>
      </c>
      <c r="H464" s="72">
        <v>9527</v>
      </c>
      <c r="I464" s="68">
        <v>4.0349206349206304</v>
      </c>
    </row>
    <row r="465" spans="1:9" x14ac:dyDescent="0.25">
      <c r="A465" s="63" t="s">
        <v>1326</v>
      </c>
      <c r="B465" s="70">
        <v>0.24705882352941202</v>
      </c>
      <c r="C465" s="70">
        <v>0.29957805907173002</v>
      </c>
      <c r="D465" s="70">
        <v>0.23350000000000001</v>
      </c>
      <c r="E465" s="52">
        <v>0.2616</v>
      </c>
      <c r="F465" s="65">
        <v>5.2519235542317994E-2</v>
      </c>
      <c r="G465" s="69">
        <v>1.4541176470587974E-2</v>
      </c>
      <c r="H465" s="68">
        <v>2488</v>
      </c>
      <c r="I465" s="68">
        <v>0.87583148558758295</v>
      </c>
    </row>
    <row r="466" spans="1:9" x14ac:dyDescent="0.25">
      <c r="A466" s="63" t="s">
        <v>1367</v>
      </c>
      <c r="B466" s="70">
        <v>0.115525114155251</v>
      </c>
      <c r="C466" s="70">
        <v>0.29258098223615497</v>
      </c>
      <c r="D466" s="70">
        <v>0.19350000000000001</v>
      </c>
      <c r="E466" s="52">
        <v>0.10639999999999999</v>
      </c>
      <c r="F466" s="65">
        <v>0.17705586808090396</v>
      </c>
      <c r="G466" s="69">
        <v>-9.1251141552510101E-3</v>
      </c>
      <c r="H466" s="73">
        <v>2682</v>
      </c>
      <c r="I466" s="68">
        <v>2.5803921568627501</v>
      </c>
    </row>
    <row r="467" spans="1:9" x14ac:dyDescent="0.25">
      <c r="A467" s="63" t="s">
        <v>1357</v>
      </c>
      <c r="B467" s="70">
        <v>0.18560179977502803</v>
      </c>
      <c r="C467" s="70">
        <v>0.22601182355616201</v>
      </c>
      <c r="D467" s="70">
        <v>0.17519999999999999</v>
      </c>
      <c r="E467" s="52">
        <v>0.20280000000000001</v>
      </c>
      <c r="F467" s="65">
        <v>4.041002378113398E-2</v>
      </c>
      <c r="G467" s="69">
        <v>1.7198200224971982E-2</v>
      </c>
      <c r="H467" s="68">
        <v>4294</v>
      </c>
      <c r="I467" s="68">
        <v>1.89336016096579</v>
      </c>
    </row>
    <row r="468" spans="1:9" x14ac:dyDescent="0.25">
      <c r="A468" s="63" t="s">
        <v>1349</v>
      </c>
      <c r="B468" s="70">
        <v>0.15859154929577501</v>
      </c>
      <c r="C468" s="70">
        <v>0.179469026548673</v>
      </c>
      <c r="D468" s="70">
        <v>0.16270000000000001</v>
      </c>
      <c r="E468" s="52">
        <v>0.16170000000000001</v>
      </c>
      <c r="F468" s="65">
        <v>2.0877477252897986E-2</v>
      </c>
      <c r="G468" s="69">
        <v>3.1084507042249965E-3</v>
      </c>
      <c r="H468" s="73">
        <v>5332</v>
      </c>
      <c r="I468" s="68">
        <v>2.2387218045112798</v>
      </c>
    </row>
    <row r="469" spans="1:9" x14ac:dyDescent="0.25">
      <c r="A469" s="63" t="s">
        <v>1340</v>
      </c>
      <c r="B469" s="70">
        <v>0</v>
      </c>
      <c r="C469" s="70">
        <v>0.13229859571322999</v>
      </c>
      <c r="D469" s="70">
        <v>0.97409999999999997</v>
      </c>
      <c r="E469" s="52">
        <v>0.99970000000000003</v>
      </c>
      <c r="F469" s="65">
        <v>0.13229859571322999</v>
      </c>
      <c r="G469" s="69">
        <v>0.99970000000000003</v>
      </c>
      <c r="H469" s="68">
        <v>20422</v>
      </c>
      <c r="I469" s="68">
        <v>-0.411823231904486</v>
      </c>
    </row>
    <row r="470" spans="1:9" x14ac:dyDescent="0.25">
      <c r="A470" s="63" t="s">
        <v>1319</v>
      </c>
      <c r="B470" s="70">
        <v>0</v>
      </c>
      <c r="C470" s="70">
        <v>3.4914259230650398E-2</v>
      </c>
      <c r="D470" s="70">
        <v>0.99939999999999996</v>
      </c>
      <c r="E470" s="52">
        <v>0.99950000000000006</v>
      </c>
      <c r="F470" s="65">
        <v>3.4914259230650398E-2</v>
      </c>
      <c r="G470" s="69">
        <v>0.99950000000000006</v>
      </c>
      <c r="H470" s="68">
        <v>17250</v>
      </c>
      <c r="I470" s="68">
        <v>-0.34656627880447199</v>
      </c>
    </row>
    <row r="471" spans="1:9" x14ac:dyDescent="0.25">
      <c r="A471" s="63" t="s">
        <v>1324</v>
      </c>
      <c r="B471" s="70">
        <v>0</v>
      </c>
      <c r="C471" s="70">
        <v>1.9296531509526101E-2</v>
      </c>
      <c r="D471" s="70">
        <v>0.99770000000000003</v>
      </c>
      <c r="E471" s="52">
        <v>0.99329999999999996</v>
      </c>
      <c r="F471" s="65">
        <v>1.9296531509526101E-2</v>
      </c>
      <c r="G471" s="69">
        <v>0.99329999999999996</v>
      </c>
      <c r="H471" s="68">
        <v>8550</v>
      </c>
      <c r="I471" s="68">
        <v>-0.54694511563686599</v>
      </c>
    </row>
    <row r="472" spans="1:9" x14ac:dyDescent="0.25">
      <c r="A472" s="62" t="s">
        <v>152</v>
      </c>
      <c r="B472" s="70">
        <v>0.48002354196313141</v>
      </c>
      <c r="C472" s="70">
        <v>0.71646516109671854</v>
      </c>
      <c r="D472" s="70">
        <v>0.66860000000000008</v>
      </c>
      <c r="E472" s="52">
        <v>0.72372727272727266</v>
      </c>
      <c r="F472" s="65">
        <v>0</v>
      </c>
      <c r="G472" s="69">
        <v>0</v>
      </c>
      <c r="H472" s="68">
        <v>65153</v>
      </c>
      <c r="I472" s="68">
        <v>-0.63292943692088399</v>
      </c>
    </row>
    <row r="473" spans="1:9" x14ac:dyDescent="0.25">
      <c r="A473" s="63" t="s">
        <v>1382</v>
      </c>
      <c r="B473" s="70">
        <v>1</v>
      </c>
      <c r="C473" s="70">
        <v>1</v>
      </c>
      <c r="D473" s="70">
        <v>1</v>
      </c>
      <c r="E473" s="52">
        <v>1</v>
      </c>
      <c r="F473" s="65">
        <v>0</v>
      </c>
      <c r="G473" s="69">
        <v>0</v>
      </c>
      <c r="H473" s="73">
        <v>89</v>
      </c>
      <c r="I473" s="68">
        <v>3.6666666666666701</v>
      </c>
    </row>
    <row r="474" spans="1:9" x14ac:dyDescent="0.25">
      <c r="A474" s="63" t="s">
        <v>1388</v>
      </c>
      <c r="B474" s="70">
        <v>0.95517506733359003</v>
      </c>
      <c r="C474" s="70">
        <v>1</v>
      </c>
      <c r="D474" s="70">
        <v>0.99760000000000004</v>
      </c>
      <c r="E474" s="52">
        <v>0.99890000000000001</v>
      </c>
      <c r="F474" s="65">
        <v>4.4824932666409967E-2</v>
      </c>
      <c r="G474" s="69">
        <v>4.3724932666409977E-2</v>
      </c>
      <c r="H474" s="68">
        <v>5598</v>
      </c>
      <c r="I474" s="68">
        <v>-0.5966065747614</v>
      </c>
    </row>
    <row r="475" spans="1:9" x14ac:dyDescent="0.25">
      <c r="A475" s="63" t="s">
        <v>156</v>
      </c>
      <c r="B475" s="70">
        <v>0.99969484284406507</v>
      </c>
      <c r="C475" s="70">
        <v>1</v>
      </c>
      <c r="D475" s="70">
        <v>0.99950000000000006</v>
      </c>
      <c r="E475" s="52">
        <v>0.99929999999999997</v>
      </c>
      <c r="F475" s="65">
        <v>3.0515715593493198E-4</v>
      </c>
      <c r="G475" s="69">
        <v>-3.9484284406510195E-4</v>
      </c>
      <c r="H475" s="68">
        <v>16881</v>
      </c>
      <c r="I475" s="68">
        <v>-0.20371412492965699</v>
      </c>
    </row>
    <row r="476" spans="1:9" x14ac:dyDescent="0.25">
      <c r="A476" s="63" t="s">
        <v>198</v>
      </c>
      <c r="B476" s="70">
        <v>0.11943561208267101</v>
      </c>
      <c r="C476" s="70">
        <v>0.99983076662717896</v>
      </c>
      <c r="D476" s="70">
        <v>0.99990000000000001</v>
      </c>
      <c r="E476" s="52">
        <v>0.99990000000000001</v>
      </c>
      <c r="F476" s="65">
        <v>0.8803951545445079</v>
      </c>
      <c r="G476" s="69">
        <v>0.88046438791732906</v>
      </c>
      <c r="H476" s="68">
        <v>17750</v>
      </c>
      <c r="I476" s="68">
        <v>-0.47366067435828602</v>
      </c>
    </row>
    <row r="477" spans="1:9" x14ac:dyDescent="0.25">
      <c r="A477" s="63" t="s">
        <v>1379</v>
      </c>
      <c r="B477" s="70">
        <v>0.42014118685197405</v>
      </c>
      <c r="C477" s="70">
        <v>0.99980000000000002</v>
      </c>
      <c r="D477" s="70">
        <v>1</v>
      </c>
      <c r="E477" s="52">
        <v>0.99990000000000001</v>
      </c>
      <c r="F477" s="65">
        <v>0.57965881314802603</v>
      </c>
      <c r="G477" s="69">
        <v>0.57975881314802602</v>
      </c>
      <c r="H477" s="68">
        <v>14663</v>
      </c>
      <c r="I477" s="68">
        <v>-0.32210410051083799</v>
      </c>
    </row>
    <row r="478" spans="1:9" x14ac:dyDescent="0.25">
      <c r="A478" s="63" t="s">
        <v>1376</v>
      </c>
      <c r="B478" s="70">
        <v>0.39250275633958104</v>
      </c>
      <c r="C478" s="70">
        <v>0.99676898222940202</v>
      </c>
      <c r="D478" s="70">
        <v>0.99919999999999998</v>
      </c>
      <c r="E478" s="52">
        <v>1</v>
      </c>
      <c r="F478" s="65">
        <v>0.60426622588982104</v>
      </c>
      <c r="G478" s="69">
        <v>0.60749724366041891</v>
      </c>
      <c r="H478" s="68">
        <v>1615</v>
      </c>
      <c r="I478" s="68">
        <v>-0.63292943692088399</v>
      </c>
    </row>
    <row r="479" spans="1:9" x14ac:dyDescent="0.25">
      <c r="A479" s="63" t="s">
        <v>1375</v>
      </c>
      <c r="B479" s="70">
        <v>0.99834710743801702</v>
      </c>
      <c r="C479" s="70">
        <v>0.92021276595744705</v>
      </c>
      <c r="D479" s="70">
        <v>1</v>
      </c>
      <c r="E479" s="52">
        <v>1</v>
      </c>
      <c r="F479" s="65">
        <v>-7.8134341480569969E-2</v>
      </c>
      <c r="G479" s="69">
        <v>1.6528925619829771E-3</v>
      </c>
      <c r="H479" s="68">
        <v>1165</v>
      </c>
      <c r="I479" s="68">
        <v>-0.553770086526576</v>
      </c>
    </row>
    <row r="480" spans="1:9" x14ac:dyDescent="0.25">
      <c r="A480" s="63" t="s">
        <v>1377</v>
      </c>
      <c r="B480" s="70">
        <v>0.23611111111111102</v>
      </c>
      <c r="C480" s="70">
        <v>0.53435114503816805</v>
      </c>
      <c r="D480" s="70">
        <v>5.8000000000000003E-2</v>
      </c>
      <c r="E480" s="52">
        <v>5.8299999999999998E-2</v>
      </c>
      <c r="F480" s="65">
        <v>0.298240033927057</v>
      </c>
      <c r="G480" s="69">
        <v>-0.17781111111111103</v>
      </c>
      <c r="H480" s="73">
        <v>1419</v>
      </c>
      <c r="I480" s="68">
        <v>4.2823529411764696</v>
      </c>
    </row>
    <row r="481" spans="1:9" x14ac:dyDescent="0.25">
      <c r="A481" s="63" t="s">
        <v>1385</v>
      </c>
      <c r="B481" s="70">
        <v>4.91421924978191E-2</v>
      </c>
      <c r="C481" s="70">
        <v>0.387354651162791</v>
      </c>
      <c r="D481" s="70">
        <v>0.28010000000000002</v>
      </c>
      <c r="E481" s="52">
        <v>0.86560000000000004</v>
      </c>
      <c r="F481" s="65">
        <v>0.3382124586649719</v>
      </c>
      <c r="G481" s="69">
        <v>0.81645780750218089</v>
      </c>
      <c r="H481" s="68">
        <v>4031</v>
      </c>
      <c r="I481" s="68">
        <v>-0.26263157894736799</v>
      </c>
    </row>
    <row r="482" spans="1:9" x14ac:dyDescent="0.25">
      <c r="A482" s="63" t="s">
        <v>1381</v>
      </c>
      <c r="B482" s="70">
        <v>3.1685678073510797E-2</v>
      </c>
      <c r="C482" s="70">
        <v>3.3816425120772903E-2</v>
      </c>
      <c r="D482" s="70">
        <v>1.2999999999999999E-2</v>
      </c>
      <c r="E482" s="52">
        <v>3.3300000000000003E-2</v>
      </c>
      <c r="F482" s="65">
        <v>2.1307470472621062E-3</v>
      </c>
      <c r="G482" s="69">
        <v>1.6143219264892067E-3</v>
      </c>
      <c r="H482" s="73">
        <v>1081</v>
      </c>
      <c r="I482" s="68">
        <v>20.3888888888889</v>
      </c>
    </row>
    <row r="483" spans="1:9" x14ac:dyDescent="0.25">
      <c r="A483" s="63" t="s">
        <v>1383</v>
      </c>
      <c r="B483" s="70">
        <v>7.8023407022106597E-2</v>
      </c>
      <c r="C483" s="70">
        <v>8.9820359281437105E-3</v>
      </c>
      <c r="D483" s="70">
        <v>7.3000000000000001E-3</v>
      </c>
      <c r="E483" s="52">
        <v>5.7999999999999996E-3</v>
      </c>
      <c r="F483" s="65">
        <v>-6.9041371093962883E-2</v>
      </c>
      <c r="G483" s="69">
        <v>-7.2223407022106598E-2</v>
      </c>
      <c r="H483" s="73">
        <v>861</v>
      </c>
      <c r="I483" s="68">
        <v>92.6666666666667</v>
      </c>
    </row>
    <row r="484" spans="1:9" x14ac:dyDescent="0.25">
      <c r="A484" s="62" t="s">
        <v>1414</v>
      </c>
      <c r="B484" s="70">
        <v>0.52625867028173823</v>
      </c>
      <c r="C484" s="70">
        <v>0.67567124903604381</v>
      </c>
      <c r="D484" s="70">
        <v>0.61374999999999991</v>
      </c>
      <c r="E484" s="52">
        <v>0.62457142857142856</v>
      </c>
      <c r="F484" s="65">
        <v>0</v>
      </c>
      <c r="G484" s="69">
        <v>0</v>
      </c>
      <c r="H484" s="68">
        <v>103213</v>
      </c>
      <c r="I484" s="68">
        <v>-0.42760894495412799</v>
      </c>
    </row>
    <row r="485" spans="1:9" x14ac:dyDescent="0.25">
      <c r="A485" s="63" t="s">
        <v>1433</v>
      </c>
      <c r="B485" s="70">
        <v>1</v>
      </c>
      <c r="C485" s="70">
        <v>1</v>
      </c>
      <c r="D485" s="70">
        <v>1</v>
      </c>
      <c r="E485" s="52">
        <v>1</v>
      </c>
      <c r="F485" s="65">
        <v>0</v>
      </c>
      <c r="G485" s="69">
        <v>0</v>
      </c>
      <c r="H485" s="68">
        <v>2342</v>
      </c>
      <c r="I485" s="68">
        <v>-0.406923076923077</v>
      </c>
    </row>
    <row r="486" spans="1:9" x14ac:dyDescent="0.25">
      <c r="A486" s="63" t="s">
        <v>1422</v>
      </c>
      <c r="B486" s="70">
        <v>0.99842767295597512</v>
      </c>
      <c r="C486" s="70">
        <v>1</v>
      </c>
      <c r="D486" s="70">
        <v>0.99870000000000003</v>
      </c>
      <c r="E486" s="52">
        <v>0.99729999999999996</v>
      </c>
      <c r="F486" s="65">
        <v>1.5723270440248793E-3</v>
      </c>
      <c r="G486" s="69">
        <v>-1.1276729559751564E-3</v>
      </c>
      <c r="H486" s="68">
        <v>2174</v>
      </c>
      <c r="I486" s="68">
        <v>-0.28505957836846901</v>
      </c>
    </row>
    <row r="487" spans="1:9" x14ac:dyDescent="0.25">
      <c r="A487" s="63" t="s">
        <v>1418</v>
      </c>
      <c r="B487" s="70">
        <v>0.94939965694682704</v>
      </c>
      <c r="C487" s="70">
        <v>0.999348109517601</v>
      </c>
      <c r="D487" s="70">
        <v>0.99950000000000006</v>
      </c>
      <c r="E487" s="52">
        <v>0.99929999999999997</v>
      </c>
      <c r="F487" s="65">
        <v>4.994845257077396E-2</v>
      </c>
      <c r="G487" s="69">
        <v>4.9900343053172924E-2</v>
      </c>
      <c r="H487" s="68">
        <v>12525</v>
      </c>
      <c r="I487" s="68">
        <v>-0.42760894495412799</v>
      </c>
    </row>
    <row r="488" spans="1:9" x14ac:dyDescent="0.25">
      <c r="A488" s="63" t="s">
        <v>1420</v>
      </c>
      <c r="B488" s="70">
        <v>0.98470097357440911</v>
      </c>
      <c r="C488" s="70">
        <v>0.99695431472081197</v>
      </c>
      <c r="D488" s="70">
        <v>0.99350000000000005</v>
      </c>
      <c r="E488" s="52">
        <v>0.99629999999999996</v>
      </c>
      <c r="F488" s="65">
        <v>1.2253341146402863E-2</v>
      </c>
      <c r="G488" s="69">
        <v>1.1599026425590853E-2</v>
      </c>
      <c r="H488" s="68">
        <v>2051</v>
      </c>
      <c r="I488" s="68">
        <v>-0.39266055045871601</v>
      </c>
    </row>
    <row r="489" spans="1:9" x14ac:dyDescent="0.25">
      <c r="A489" s="63" t="s">
        <v>1443</v>
      </c>
      <c r="B489" s="70">
        <v>0.97036262203626211</v>
      </c>
      <c r="C489" s="70">
        <v>0.97718162195498004</v>
      </c>
      <c r="D489" s="70">
        <v>0.98629999999999995</v>
      </c>
      <c r="E489" s="52">
        <v>0.9849</v>
      </c>
      <c r="F489" s="65">
        <v>6.8189999187179273E-3</v>
      </c>
      <c r="G489" s="69">
        <v>1.4537377963737885E-2</v>
      </c>
      <c r="H489" s="68">
        <v>12213</v>
      </c>
      <c r="I489" s="68">
        <v>-0.15226077812828601</v>
      </c>
    </row>
    <row r="490" spans="1:9" x14ac:dyDescent="0.25">
      <c r="A490" s="63" t="s">
        <v>1431</v>
      </c>
      <c r="B490" s="70">
        <v>0.96365248226950406</v>
      </c>
      <c r="C490" s="70">
        <v>0.94772344013490695</v>
      </c>
      <c r="D490" s="70">
        <v>0.96650000000000003</v>
      </c>
      <c r="E490" s="52">
        <v>0.96079999999999999</v>
      </c>
      <c r="F490" s="65">
        <v>-1.5929042134597116E-2</v>
      </c>
      <c r="G490" s="69">
        <v>-2.8524822695040752E-3</v>
      </c>
      <c r="H490" s="68">
        <v>1444</v>
      </c>
      <c r="I490" s="68">
        <v>-0.34557823129251702</v>
      </c>
    </row>
    <row r="491" spans="1:9" x14ac:dyDescent="0.25">
      <c r="A491" s="63" t="s">
        <v>1437</v>
      </c>
      <c r="B491" s="70">
        <v>0.79784764718294998</v>
      </c>
      <c r="C491" s="70">
        <v>0.88157313300927997</v>
      </c>
      <c r="D491" s="70">
        <v>0.93899999999999995</v>
      </c>
      <c r="E491" s="52">
        <v>0.97389999999999999</v>
      </c>
      <c r="F491" s="65">
        <v>8.3725485826329993E-2</v>
      </c>
      <c r="G491" s="69">
        <v>0.17605235281705001</v>
      </c>
      <c r="H491" s="68">
        <v>11268</v>
      </c>
      <c r="I491" s="68">
        <v>-0.21285563751317199</v>
      </c>
    </row>
    <row r="492" spans="1:9" x14ac:dyDescent="0.25">
      <c r="A492" s="63" t="s">
        <v>1428</v>
      </c>
      <c r="B492" s="70">
        <v>0</v>
      </c>
      <c r="C492" s="70">
        <v>0.79463243873978995</v>
      </c>
      <c r="D492" s="70">
        <v>5.0999999999999997E-2</v>
      </c>
      <c r="E492" s="52">
        <v>9.6500000000000002E-2</v>
      </c>
      <c r="F492" s="65">
        <v>0.79463243873978995</v>
      </c>
      <c r="G492" s="69">
        <v>9.6500000000000002E-2</v>
      </c>
      <c r="H492" s="72">
        <v>16809</v>
      </c>
      <c r="I492" s="68">
        <v>5.6666666666666696</v>
      </c>
    </row>
    <row r="493" spans="1:9" x14ac:dyDescent="0.25">
      <c r="A493" s="63" t="s">
        <v>1429</v>
      </c>
      <c r="B493" s="70">
        <v>0.25864588407208999</v>
      </c>
      <c r="C493" s="70">
        <v>0.5</v>
      </c>
      <c r="D493" s="70">
        <v>0.22670000000000001</v>
      </c>
      <c r="E493" s="52">
        <v>0.26960000000000001</v>
      </c>
      <c r="F493" s="65">
        <v>0.24135411592791001</v>
      </c>
      <c r="G493" s="69">
        <v>1.0954115927910013E-2</v>
      </c>
      <c r="H493" s="68">
        <v>3282</v>
      </c>
      <c r="I493" s="68">
        <v>0.90857142857142903</v>
      </c>
    </row>
    <row r="494" spans="1:9" x14ac:dyDescent="0.25">
      <c r="A494" s="63" t="s">
        <v>1440</v>
      </c>
      <c r="B494" s="70">
        <v>0.22779922779922801</v>
      </c>
      <c r="C494" s="70">
        <v>0.461988304093567</v>
      </c>
      <c r="D494" s="70">
        <v>0.2026</v>
      </c>
      <c r="E494" s="52">
        <v>0.22670000000000001</v>
      </c>
      <c r="F494" s="65">
        <v>0.23418907629433899</v>
      </c>
      <c r="G494" s="69">
        <v>-1.0992277992279975E-3</v>
      </c>
      <c r="H494" s="68">
        <v>1589</v>
      </c>
      <c r="I494" s="68">
        <v>1.05042016806723</v>
      </c>
    </row>
    <row r="495" spans="1:9" x14ac:dyDescent="0.25">
      <c r="A495" s="63" t="s">
        <v>1434</v>
      </c>
      <c r="B495" s="70">
        <v>8.1029011786038094E-2</v>
      </c>
      <c r="C495" s="70">
        <v>0.45433017591339597</v>
      </c>
      <c r="D495" s="70">
        <v>0.99990000000000001</v>
      </c>
      <c r="E495" s="52">
        <v>0.99990000000000001</v>
      </c>
      <c r="F495" s="65">
        <v>0.37330116412735787</v>
      </c>
      <c r="G495" s="69">
        <v>0.91887098821396196</v>
      </c>
      <c r="H495" s="68">
        <v>15845</v>
      </c>
      <c r="I495" s="68">
        <v>-0.39848219497956799</v>
      </c>
    </row>
    <row r="496" spans="1:9" x14ac:dyDescent="0.25">
      <c r="A496" s="63" t="s">
        <v>1442</v>
      </c>
      <c r="B496" s="70">
        <v>0.13480139946490999</v>
      </c>
      <c r="C496" s="70">
        <v>0.24918433931484499</v>
      </c>
      <c r="D496" s="70">
        <v>0.1265</v>
      </c>
      <c r="E496" s="52">
        <v>0.1341</v>
      </c>
      <c r="F496" s="65">
        <v>0.114382939849935</v>
      </c>
      <c r="G496" s="69">
        <v>-7.0139946490999083E-4</v>
      </c>
      <c r="H496" s="73">
        <v>7277</v>
      </c>
      <c r="I496" s="68">
        <v>2.9886731391585801</v>
      </c>
    </row>
    <row r="497" spans="1:9" x14ac:dyDescent="0.25">
      <c r="A497" s="63" t="s">
        <v>1424</v>
      </c>
      <c r="B497" s="70">
        <v>0</v>
      </c>
      <c r="C497" s="70">
        <v>0.195157105794177</v>
      </c>
      <c r="D497" s="70">
        <v>0.1014</v>
      </c>
      <c r="E497" s="52">
        <v>0.1036</v>
      </c>
      <c r="F497" s="65">
        <v>0.195157105794177</v>
      </c>
      <c r="G497" s="69">
        <v>0.1036</v>
      </c>
      <c r="H497" s="72">
        <v>9916</v>
      </c>
      <c r="I497" s="68">
        <v>3.8343373493975901</v>
      </c>
    </row>
    <row r="498" spans="1:9" x14ac:dyDescent="0.25">
      <c r="A498" s="63" t="s">
        <v>1426</v>
      </c>
      <c r="B498" s="70">
        <v>9.548058561425841E-4</v>
      </c>
      <c r="C498" s="70">
        <v>1.3245033112582801E-3</v>
      </c>
      <c r="D498" s="70">
        <v>8.9999999999999998E-4</v>
      </c>
      <c r="E498" s="52">
        <v>1.1000000000000001E-3</v>
      </c>
      <c r="F498" s="65">
        <v>3.6969745511569599E-4</v>
      </c>
      <c r="G498" s="69">
        <v>1.4519414385741596E-4</v>
      </c>
      <c r="H498" s="73">
        <v>4478</v>
      </c>
      <c r="I498" s="68">
        <v>532</v>
      </c>
    </row>
    <row r="499" spans="1:9" x14ac:dyDescent="0.25">
      <c r="A499" s="62" t="s">
        <v>110</v>
      </c>
      <c r="B499" s="70">
        <v>0.84212847721709949</v>
      </c>
      <c r="C499" s="70">
        <v>0.88048616279767744</v>
      </c>
      <c r="D499" s="70">
        <v>0.93865454545454552</v>
      </c>
      <c r="E499" s="52">
        <v>0.95090000000000008</v>
      </c>
      <c r="F499" s="65">
        <v>0</v>
      </c>
      <c r="G499" s="69">
        <v>0</v>
      </c>
      <c r="H499" s="68">
        <v>85048</v>
      </c>
      <c r="I499" s="68">
        <v>-0.53858312976002298</v>
      </c>
    </row>
    <row r="500" spans="1:9" x14ac:dyDescent="0.25">
      <c r="A500" s="63" t="s">
        <v>114</v>
      </c>
      <c r="B500" s="70">
        <v>1</v>
      </c>
      <c r="C500" s="70">
        <v>1</v>
      </c>
      <c r="D500" s="70">
        <v>1</v>
      </c>
      <c r="E500" s="52">
        <v>1</v>
      </c>
      <c r="F500" s="65">
        <v>0</v>
      </c>
      <c r="G500" s="69">
        <v>0</v>
      </c>
      <c r="H500" s="68">
        <v>230</v>
      </c>
      <c r="I500" s="68">
        <v>8.8235294117646995E-2</v>
      </c>
    </row>
    <row r="501" spans="1:9" x14ac:dyDescent="0.25">
      <c r="A501" s="63" t="s">
        <v>1745</v>
      </c>
      <c r="B501" s="70">
        <v>0.93980904939808996</v>
      </c>
      <c r="C501" s="70">
        <v>1</v>
      </c>
      <c r="D501" s="70">
        <v>1</v>
      </c>
      <c r="E501" s="52">
        <v>0.99950000000000006</v>
      </c>
      <c r="F501" s="65">
        <v>6.0190950601910043E-2</v>
      </c>
      <c r="G501" s="69">
        <v>5.9690950601910098E-2</v>
      </c>
      <c r="H501" s="68">
        <v>4449</v>
      </c>
      <c r="I501" s="68">
        <v>-0.34523271577044701</v>
      </c>
    </row>
    <row r="502" spans="1:9" x14ac:dyDescent="0.25">
      <c r="A502" s="63" t="s">
        <v>1748</v>
      </c>
      <c r="B502" s="70">
        <v>0.9326556543837361</v>
      </c>
      <c r="C502" s="70">
        <v>1</v>
      </c>
      <c r="D502" s="70">
        <v>1</v>
      </c>
      <c r="E502" s="52">
        <v>1</v>
      </c>
      <c r="F502" s="65">
        <v>6.7344345616263901E-2</v>
      </c>
      <c r="G502" s="69">
        <v>6.7344345616263901E-2</v>
      </c>
      <c r="H502" s="68">
        <v>4496</v>
      </c>
      <c r="I502" s="68">
        <v>-0.41401037805782098</v>
      </c>
    </row>
    <row r="503" spans="1:9" x14ac:dyDescent="0.25">
      <c r="A503" s="63" t="s">
        <v>1732</v>
      </c>
      <c r="B503" s="70">
        <v>0.99613650998068304</v>
      </c>
      <c r="C503" s="70">
        <v>0.99956597222222199</v>
      </c>
      <c r="D503" s="70">
        <v>0.99719999999999998</v>
      </c>
      <c r="E503" s="52">
        <v>0.99870000000000003</v>
      </c>
      <c r="F503" s="65">
        <v>3.4294622415389497E-3</v>
      </c>
      <c r="G503" s="69">
        <v>2.5634900193169941E-3</v>
      </c>
      <c r="H503" s="68">
        <v>9367</v>
      </c>
      <c r="I503" s="68">
        <v>-0.53858312976002298</v>
      </c>
    </row>
    <row r="504" spans="1:9" x14ac:dyDescent="0.25">
      <c r="A504" s="63" t="s">
        <v>1743</v>
      </c>
      <c r="B504" s="70">
        <v>0.99832402234636908</v>
      </c>
      <c r="C504" s="70">
        <v>0.99740484429065701</v>
      </c>
      <c r="D504" s="70">
        <v>0.98560000000000003</v>
      </c>
      <c r="E504" s="52">
        <v>0.99219999999999997</v>
      </c>
      <c r="F504" s="65">
        <v>-9.1917805571206657E-4</v>
      </c>
      <c r="G504" s="69">
        <v>-6.1240223463691068E-3</v>
      </c>
      <c r="H504" s="68">
        <v>2140</v>
      </c>
      <c r="I504" s="68">
        <v>-0.49244911359159499</v>
      </c>
    </row>
    <row r="505" spans="1:9" x14ac:dyDescent="0.25">
      <c r="A505" s="63" t="s">
        <v>1739</v>
      </c>
      <c r="B505" s="70">
        <v>0.92482269503546111</v>
      </c>
      <c r="C505" s="70">
        <v>0.97322540473225405</v>
      </c>
      <c r="D505" s="70">
        <v>0.97950000000000004</v>
      </c>
      <c r="E505" s="52">
        <v>0.98099999999999998</v>
      </c>
      <c r="F505" s="65">
        <v>4.8402709696792945E-2</v>
      </c>
      <c r="G505" s="69">
        <v>5.6177304964538877E-2</v>
      </c>
      <c r="H505" s="68">
        <v>3268</v>
      </c>
      <c r="I505" s="68">
        <v>-0.50067658998646802</v>
      </c>
    </row>
    <row r="506" spans="1:9" x14ac:dyDescent="0.25">
      <c r="A506" s="63" t="s">
        <v>1741</v>
      </c>
      <c r="B506" s="70">
        <v>0.90572403054793504</v>
      </c>
      <c r="C506" s="70">
        <v>0.97012709088526905</v>
      </c>
      <c r="D506" s="70">
        <v>0.99980000000000002</v>
      </c>
      <c r="E506" s="52">
        <v>0.98850000000000005</v>
      </c>
      <c r="F506" s="65">
        <v>6.4403060337334006E-2</v>
      </c>
      <c r="G506" s="69">
        <v>8.2775969452065001E-2</v>
      </c>
      <c r="H506" s="68">
        <v>51297</v>
      </c>
      <c r="I506" s="68">
        <v>-0.38289139120958998</v>
      </c>
    </row>
    <row r="507" spans="1:9" x14ac:dyDescent="0.25">
      <c r="A507" s="63" t="s">
        <v>1736</v>
      </c>
      <c r="B507" s="70">
        <v>0.86666666666666703</v>
      </c>
      <c r="C507" s="70">
        <v>0.93448275862068997</v>
      </c>
      <c r="D507" s="70">
        <v>0.95350000000000001</v>
      </c>
      <c r="E507" s="52">
        <v>0.95109999999999995</v>
      </c>
      <c r="F507" s="65">
        <v>6.7816091954022939E-2</v>
      </c>
      <c r="G507" s="69">
        <v>8.4433333333332916E-2</v>
      </c>
      <c r="H507" s="68">
        <v>2775</v>
      </c>
      <c r="I507" s="68">
        <v>-0.30521801286633299</v>
      </c>
    </row>
    <row r="508" spans="1:9" x14ac:dyDescent="0.25">
      <c r="A508" s="63" t="s">
        <v>1734</v>
      </c>
      <c r="B508" s="70">
        <v>0.79469273743016811</v>
      </c>
      <c r="C508" s="70">
        <v>0.92252510760401696</v>
      </c>
      <c r="D508" s="70">
        <v>0.93930000000000002</v>
      </c>
      <c r="E508" s="52">
        <v>0.91080000000000005</v>
      </c>
      <c r="F508" s="65">
        <v>0.12783237017384885</v>
      </c>
      <c r="G508" s="69">
        <v>0.11610726256983195</v>
      </c>
      <c r="H508" s="68">
        <v>1798</v>
      </c>
      <c r="I508" s="68">
        <v>-7.4324324324324301E-2</v>
      </c>
    </row>
    <row r="509" spans="1:9" x14ac:dyDescent="0.25">
      <c r="A509" s="63" t="s">
        <v>223</v>
      </c>
      <c r="B509" s="70">
        <v>0.90298102981029804</v>
      </c>
      <c r="C509" s="70">
        <v>0.88545688545688594</v>
      </c>
      <c r="D509" s="70">
        <v>0.94540000000000002</v>
      </c>
      <c r="E509" s="52">
        <v>0.9516</v>
      </c>
      <c r="F509" s="65">
        <v>-1.7524144353412097E-2</v>
      </c>
      <c r="G509" s="69">
        <v>4.861897018970196E-2</v>
      </c>
      <c r="H509" s="68">
        <v>2872</v>
      </c>
      <c r="I509" s="68">
        <v>-0.31088825214899701</v>
      </c>
    </row>
    <row r="510" spans="1:9" x14ac:dyDescent="0.25">
      <c r="A510" s="63" t="s">
        <v>1750</v>
      </c>
      <c r="B510" s="70">
        <v>1.6008537886872999E-3</v>
      </c>
      <c r="C510" s="70">
        <v>2.55972696245734E-3</v>
      </c>
      <c r="D510" s="70">
        <v>0.52490000000000003</v>
      </c>
      <c r="E510" s="52">
        <v>0.6865</v>
      </c>
      <c r="F510" s="65">
        <v>9.5887317377004008E-4</v>
      </c>
      <c r="G510" s="69">
        <v>0.68489914621131265</v>
      </c>
      <c r="H510" s="68">
        <v>2356</v>
      </c>
      <c r="I510" s="68">
        <v>-0.32750000000000001</v>
      </c>
    </row>
    <row r="511" spans="1:9" x14ac:dyDescent="0.25">
      <c r="A511" s="61" t="s">
        <v>12</v>
      </c>
      <c r="B511" s="70">
        <v>0.43988062357629809</v>
      </c>
      <c r="C511" s="70">
        <v>0.57872043218226488</v>
      </c>
      <c r="D511" s="70">
        <v>0.66196734693877535</v>
      </c>
      <c r="E511" s="71">
        <v>0.75150816326530612</v>
      </c>
      <c r="F511" s="65">
        <v>0</v>
      </c>
      <c r="G511" s="52">
        <v>0</v>
      </c>
      <c r="H511" s="68">
        <v>411287</v>
      </c>
      <c r="I511" s="68">
        <v>-0.69670542635658905</v>
      </c>
    </row>
    <row r="512" spans="1:9" x14ac:dyDescent="0.25">
      <c r="A512" s="62" t="s">
        <v>121</v>
      </c>
      <c r="B512" s="70">
        <v>0.37703805375180866</v>
      </c>
      <c r="C512" s="70">
        <v>0.43429997148560046</v>
      </c>
      <c r="D512" s="70">
        <v>0.42783999999999994</v>
      </c>
      <c r="E512" s="52">
        <v>0.43805999999999995</v>
      </c>
      <c r="F512" s="65">
        <v>0</v>
      </c>
      <c r="G512" s="69">
        <v>0</v>
      </c>
      <c r="H512" s="68">
        <v>52031</v>
      </c>
      <c r="I512" s="68">
        <v>-0.103713768115942</v>
      </c>
    </row>
    <row r="513" spans="1:9" x14ac:dyDescent="0.25">
      <c r="A513" s="63" t="s">
        <v>1878</v>
      </c>
      <c r="B513" s="70">
        <v>0.97887323943661997</v>
      </c>
      <c r="C513" s="70">
        <v>0.98285714285714298</v>
      </c>
      <c r="D513" s="70">
        <v>0.98809999999999998</v>
      </c>
      <c r="E513" s="52">
        <v>0.98970000000000002</v>
      </c>
      <c r="F513" s="65">
        <v>3.9839034205230162E-3</v>
      </c>
      <c r="G513" s="69">
        <v>1.0826760563380056E-2</v>
      </c>
      <c r="H513" s="68">
        <v>6028</v>
      </c>
      <c r="I513" s="68">
        <v>-0.103713768115942</v>
      </c>
    </row>
    <row r="514" spans="1:9" x14ac:dyDescent="0.25">
      <c r="A514" s="63" t="s">
        <v>1883</v>
      </c>
      <c r="B514" s="70">
        <v>0.45017667844523002</v>
      </c>
      <c r="C514" s="70">
        <v>0.61197604790419202</v>
      </c>
      <c r="D514" s="70">
        <v>0.53720000000000001</v>
      </c>
      <c r="E514" s="52">
        <v>0.6371</v>
      </c>
      <c r="F514" s="65">
        <v>0.16179936945896201</v>
      </c>
      <c r="G514" s="69">
        <v>0.18692332155476998</v>
      </c>
      <c r="H514" s="68">
        <v>5635</v>
      </c>
      <c r="I514" s="68">
        <v>2.3185483870967701E-2</v>
      </c>
    </row>
    <row r="515" spans="1:9" x14ac:dyDescent="0.25">
      <c r="A515" s="63" t="s">
        <v>124</v>
      </c>
      <c r="B515" s="70">
        <v>0.45614035087719301</v>
      </c>
      <c r="C515" s="70">
        <v>0.57666666666666699</v>
      </c>
      <c r="D515" s="70">
        <v>0.6139</v>
      </c>
      <c r="E515" s="52">
        <v>0.5635</v>
      </c>
      <c r="F515" s="65">
        <v>0.12052631578947398</v>
      </c>
      <c r="G515" s="69">
        <v>0.10735964912280699</v>
      </c>
      <c r="H515" s="68">
        <v>8108</v>
      </c>
      <c r="I515" s="68">
        <v>0.29091792132103</v>
      </c>
    </row>
    <row r="516" spans="1:9" x14ac:dyDescent="0.25">
      <c r="A516" s="63" t="s">
        <v>1886</v>
      </c>
      <c r="B516" s="70">
        <v>0</v>
      </c>
      <c r="C516" s="70">
        <v>0</v>
      </c>
      <c r="D516" s="70">
        <v>0</v>
      </c>
      <c r="E516" s="52">
        <v>0</v>
      </c>
      <c r="F516" s="65">
        <v>0</v>
      </c>
      <c r="G516" s="69">
        <v>0</v>
      </c>
      <c r="H516" s="72">
        <v>13450</v>
      </c>
      <c r="I516" s="68">
        <v>4402</v>
      </c>
    </row>
    <row r="517" spans="1:9" x14ac:dyDescent="0.25">
      <c r="A517" s="63" t="s">
        <v>1881</v>
      </c>
      <c r="B517" s="70">
        <v>0</v>
      </c>
      <c r="C517" s="70">
        <v>0</v>
      </c>
      <c r="D517" s="70">
        <v>0</v>
      </c>
      <c r="E517" s="52">
        <v>0</v>
      </c>
      <c r="F517" s="65">
        <v>0</v>
      </c>
      <c r="G517" s="69">
        <v>0</v>
      </c>
      <c r="H517" s="72">
        <v>18810</v>
      </c>
      <c r="I517" s="68">
        <v>6210</v>
      </c>
    </row>
    <row r="518" spans="1:9" x14ac:dyDescent="0.25">
      <c r="A518" s="62" t="s">
        <v>134</v>
      </c>
      <c r="B518" s="70">
        <v>0.78520366641445971</v>
      </c>
      <c r="C518" s="70">
        <v>0.93691016996922283</v>
      </c>
      <c r="D518" s="70">
        <v>0.96089999999999998</v>
      </c>
      <c r="E518" s="52">
        <v>0.95823333333333338</v>
      </c>
      <c r="F518" s="65">
        <v>5.4113230726929906E-8</v>
      </c>
      <c r="G518" s="69">
        <v>9.8748476493421972E-10</v>
      </c>
      <c r="H518" s="68">
        <v>19117</v>
      </c>
      <c r="I518" s="68">
        <v>-0.69670542635658905</v>
      </c>
    </row>
    <row r="519" spans="1:9" x14ac:dyDescent="0.25">
      <c r="A519" s="63" t="s">
        <v>1899</v>
      </c>
      <c r="B519" s="70">
        <v>0.99811912225705313</v>
      </c>
      <c r="C519" s="70">
        <v>1</v>
      </c>
      <c r="D519" s="70">
        <v>0.99829999999999997</v>
      </c>
      <c r="E519" s="52">
        <v>0.99919999999999998</v>
      </c>
      <c r="F519" s="65">
        <v>1.8808777429468737E-3</v>
      </c>
      <c r="G519" s="69">
        <v>1.0808777429468508E-3</v>
      </c>
      <c r="H519" s="68">
        <v>1591</v>
      </c>
      <c r="I519" s="68">
        <v>-0.59677419354838701</v>
      </c>
    </row>
    <row r="520" spans="1:9" x14ac:dyDescent="0.25">
      <c r="A520" s="63" t="s">
        <v>138</v>
      </c>
      <c r="B520" s="70">
        <v>0.45033557046979905</v>
      </c>
      <c r="C520" s="70">
        <v>0.99890350877193002</v>
      </c>
      <c r="D520" s="70">
        <v>0.99329999999999996</v>
      </c>
      <c r="E520" s="52">
        <v>0.99709999999999999</v>
      </c>
      <c r="F520" s="65">
        <v>0.54856793830213091</v>
      </c>
      <c r="G520" s="69">
        <v>0.54676442953020099</v>
      </c>
      <c r="H520" s="68">
        <v>4941</v>
      </c>
      <c r="I520" s="68">
        <v>-0.37632832539391697</v>
      </c>
    </row>
    <row r="521" spans="1:9" x14ac:dyDescent="0.25">
      <c r="A521" s="63" t="s">
        <v>1893</v>
      </c>
      <c r="B521" s="70">
        <v>0.71276595744680804</v>
      </c>
      <c r="C521" s="70">
        <v>0.95883361921097798</v>
      </c>
      <c r="D521" s="70">
        <v>0.99370000000000003</v>
      </c>
      <c r="E521" s="52">
        <v>0.99909999999999999</v>
      </c>
      <c r="F521" s="65">
        <v>0.24606766176416994</v>
      </c>
      <c r="G521" s="69">
        <v>0.28633404255319195</v>
      </c>
      <c r="H521" s="68">
        <v>1484</v>
      </c>
      <c r="I521" s="68">
        <v>-0.55689176688251596</v>
      </c>
    </row>
    <row r="522" spans="1:9" x14ac:dyDescent="0.25">
      <c r="A522" s="63" t="s">
        <v>1891</v>
      </c>
      <c r="B522" s="70">
        <v>0.7605011053795141</v>
      </c>
      <c r="C522" s="70">
        <v>0.943030303030303</v>
      </c>
      <c r="D522" s="70">
        <v>0.93979999999999997</v>
      </c>
      <c r="E522" s="52">
        <v>0.95330000000000004</v>
      </c>
      <c r="F522" s="65">
        <v>0.1825291976507889</v>
      </c>
      <c r="G522" s="69">
        <v>0.19279889462048594</v>
      </c>
      <c r="H522" s="68">
        <v>2994</v>
      </c>
      <c r="I522" s="68">
        <v>3.4115138592750498E-2</v>
      </c>
    </row>
    <row r="523" spans="1:9" x14ac:dyDescent="0.25">
      <c r="A523" s="63" t="s">
        <v>1888</v>
      </c>
      <c r="B523" s="70">
        <v>0.96415552855407005</v>
      </c>
      <c r="C523" s="70">
        <v>0.92576419213973804</v>
      </c>
      <c r="D523" s="70">
        <v>0.95209999999999995</v>
      </c>
      <c r="E523" s="52">
        <v>0.9708</v>
      </c>
      <c r="F523" s="65">
        <v>-3.8391336414332011E-2</v>
      </c>
      <c r="G523" s="69">
        <v>6.6444714459299448E-3</v>
      </c>
      <c r="H523" s="68">
        <v>855</v>
      </c>
      <c r="I523" s="68">
        <v>-0.69670542635658905</v>
      </c>
    </row>
    <row r="524" spans="1:9" x14ac:dyDescent="0.25">
      <c r="A524" s="63" t="s">
        <v>1901</v>
      </c>
      <c r="B524" s="70">
        <v>0.82534471437951407</v>
      </c>
      <c r="C524" s="70">
        <v>0.79492939666238804</v>
      </c>
      <c r="D524" s="70">
        <v>0.88819999999999999</v>
      </c>
      <c r="E524" s="52">
        <v>0.82989999999999997</v>
      </c>
      <c r="F524" s="65">
        <v>-3.0415317717126023E-2</v>
      </c>
      <c r="G524" s="69">
        <v>4.5552856204859049E-3</v>
      </c>
      <c r="H524" s="68">
        <v>7252</v>
      </c>
      <c r="I524" s="68">
        <v>-0.35920062289125398</v>
      </c>
    </row>
    <row r="525" spans="1:9" x14ac:dyDescent="0.25">
      <c r="A525" s="62" t="s">
        <v>13</v>
      </c>
      <c r="B525" s="70">
        <v>0.2654795285331587</v>
      </c>
      <c r="C525" s="70">
        <v>0.25505129150993977</v>
      </c>
      <c r="D525" s="70">
        <v>0.26192500000000002</v>
      </c>
      <c r="E525" s="52">
        <v>0.27725</v>
      </c>
      <c r="F525" s="65">
        <v>0</v>
      </c>
      <c r="G525" s="69">
        <v>0</v>
      </c>
      <c r="H525" s="68">
        <v>20984</v>
      </c>
      <c r="I525" s="68">
        <v>-0.51438240270727598</v>
      </c>
    </row>
    <row r="526" spans="1:9" x14ac:dyDescent="0.25">
      <c r="A526" s="63" t="s">
        <v>1915</v>
      </c>
      <c r="B526" s="70">
        <v>0.9969879518072291</v>
      </c>
      <c r="C526" s="70">
        <v>0.99625468164793995</v>
      </c>
      <c r="D526" s="70">
        <v>0.9929</v>
      </c>
      <c r="E526" s="52">
        <v>0.99660000000000004</v>
      </c>
      <c r="F526" s="65">
        <v>-7.3327015928914552E-4</v>
      </c>
      <c r="G526" s="69">
        <v>-3.8795180722905886E-4</v>
      </c>
      <c r="H526" s="68">
        <v>921</v>
      </c>
      <c r="I526" s="68">
        <v>-0.51438240270727598</v>
      </c>
    </row>
    <row r="527" spans="1:9" x14ac:dyDescent="0.25">
      <c r="A527" s="63" t="s">
        <v>317</v>
      </c>
      <c r="B527" s="70">
        <v>6.4930162325405799E-2</v>
      </c>
      <c r="C527" s="70">
        <v>2.39504843918192E-2</v>
      </c>
      <c r="D527" s="70">
        <v>5.4800000000000001E-2</v>
      </c>
      <c r="E527" s="52">
        <v>0.1124</v>
      </c>
      <c r="F527" s="65">
        <v>-4.0979677933586603E-2</v>
      </c>
      <c r="G527" s="69">
        <v>4.7469837674594201E-2</v>
      </c>
      <c r="H527" s="72">
        <v>10628</v>
      </c>
      <c r="I527" s="68">
        <v>4.5157657657657699</v>
      </c>
    </row>
    <row r="528" spans="1:9" x14ac:dyDescent="0.25">
      <c r="A528" s="63" t="s">
        <v>1896</v>
      </c>
      <c r="B528" s="70">
        <v>0</v>
      </c>
      <c r="C528" s="70">
        <v>0</v>
      </c>
      <c r="D528" s="70">
        <v>0</v>
      </c>
      <c r="E528" s="52">
        <v>0</v>
      </c>
      <c r="F528" s="65">
        <v>0</v>
      </c>
      <c r="G528" s="69">
        <v>0</v>
      </c>
      <c r="H528" s="73">
        <v>3614</v>
      </c>
      <c r="I528" s="68">
        <v>1241</v>
      </c>
    </row>
    <row r="529" spans="1:9" x14ac:dyDescent="0.25">
      <c r="A529" s="63" t="s">
        <v>17</v>
      </c>
      <c r="B529" s="70">
        <v>0</v>
      </c>
      <c r="C529" s="70">
        <v>0</v>
      </c>
      <c r="D529" s="70">
        <v>0</v>
      </c>
      <c r="E529" s="52">
        <v>0</v>
      </c>
      <c r="F529" s="65">
        <v>0</v>
      </c>
      <c r="G529" s="69">
        <v>0</v>
      </c>
      <c r="H529" s="68">
        <v>5821</v>
      </c>
      <c r="I529" s="68">
        <v>1867</v>
      </c>
    </row>
    <row r="530" spans="1:9" x14ac:dyDescent="0.25">
      <c r="A530" s="62" t="s">
        <v>287</v>
      </c>
      <c r="B530" s="70">
        <v>0.29037621102241079</v>
      </c>
      <c r="C530" s="70">
        <v>0.4885307103140365</v>
      </c>
      <c r="D530" s="70">
        <v>0.49502499999999999</v>
      </c>
      <c r="E530" s="52">
        <v>0.74037500000000001</v>
      </c>
      <c r="F530" s="65">
        <v>0</v>
      </c>
      <c r="G530" s="69">
        <v>0</v>
      </c>
      <c r="H530" s="73">
        <v>57882</v>
      </c>
      <c r="I530" s="68">
        <v>-0.64815465729349697</v>
      </c>
    </row>
    <row r="531" spans="1:9" x14ac:dyDescent="0.25">
      <c r="A531" s="63" t="s">
        <v>1703</v>
      </c>
      <c r="B531" s="70">
        <v>0.24704455895725999</v>
      </c>
      <c r="C531" s="70">
        <v>0.99159356725146197</v>
      </c>
      <c r="D531" s="70">
        <v>0.99380000000000002</v>
      </c>
      <c r="E531" s="52">
        <v>0.99580000000000002</v>
      </c>
      <c r="F531" s="65">
        <v>0.74454900829420201</v>
      </c>
      <c r="G531" s="69">
        <v>0.74875544104274006</v>
      </c>
      <c r="H531" s="68">
        <v>4996</v>
      </c>
      <c r="I531" s="68">
        <v>-0.64815465729349697</v>
      </c>
    </row>
    <row r="532" spans="1:9" x14ac:dyDescent="0.25">
      <c r="A532" s="63" t="s">
        <v>1705</v>
      </c>
      <c r="B532" s="70">
        <v>0.91446028513238309</v>
      </c>
      <c r="C532" s="70">
        <v>0.96252927400468402</v>
      </c>
      <c r="D532" s="70">
        <v>0.97919999999999996</v>
      </c>
      <c r="E532" s="52">
        <v>0.97709999999999997</v>
      </c>
      <c r="F532" s="65">
        <v>4.8068988872300933E-2</v>
      </c>
      <c r="G532" s="69">
        <v>6.263971486761688E-2</v>
      </c>
      <c r="H532" s="68">
        <v>7144</v>
      </c>
      <c r="I532" s="68">
        <v>-0.294462349838851</v>
      </c>
    </row>
    <row r="533" spans="1:9" x14ac:dyDescent="0.25">
      <c r="A533" s="63" t="s">
        <v>292</v>
      </c>
      <c r="B533" s="70">
        <v>0</v>
      </c>
      <c r="C533" s="70">
        <v>0</v>
      </c>
      <c r="D533" s="70">
        <v>7.1000000000000004E-3</v>
      </c>
      <c r="E533" s="52">
        <v>0.98860000000000003</v>
      </c>
      <c r="F533" s="65">
        <v>0</v>
      </c>
      <c r="G533" s="69">
        <v>0.98860000000000003</v>
      </c>
      <c r="H533" s="68">
        <v>33249</v>
      </c>
      <c r="I533" s="68">
        <v>-0.36101344941123897</v>
      </c>
    </row>
    <row r="534" spans="1:9" x14ac:dyDescent="0.25">
      <c r="A534" s="63" t="s">
        <v>290</v>
      </c>
      <c r="B534" s="70">
        <v>0</v>
      </c>
      <c r="C534" s="70">
        <v>0</v>
      </c>
      <c r="D534" s="70">
        <v>0</v>
      </c>
      <c r="E534" s="52">
        <v>0</v>
      </c>
      <c r="F534" s="65">
        <v>0</v>
      </c>
      <c r="G534" s="69">
        <v>0</v>
      </c>
      <c r="H534" s="72">
        <v>12493</v>
      </c>
      <c r="I534" s="68">
        <v>4085</v>
      </c>
    </row>
    <row r="535" spans="1:9" x14ac:dyDescent="0.25">
      <c r="A535" s="62" t="s">
        <v>82</v>
      </c>
      <c r="B535" s="70">
        <v>0.21055064542379592</v>
      </c>
      <c r="C535" s="70">
        <v>0.23705406663843315</v>
      </c>
      <c r="D535" s="70">
        <v>0.29982000000000003</v>
      </c>
      <c r="E535" s="52">
        <v>0.39673999999999998</v>
      </c>
      <c r="F535" s="65">
        <v>1.8484575469170702E-12</v>
      </c>
      <c r="G535" s="69">
        <v>-2.2725192002812967E-13</v>
      </c>
      <c r="H535" s="68">
        <v>51003</v>
      </c>
      <c r="I535" s="68">
        <v>-0.43849840255591099</v>
      </c>
    </row>
    <row r="536" spans="1:9" x14ac:dyDescent="0.25">
      <c r="A536" s="63" t="s">
        <v>1911</v>
      </c>
      <c r="B536" s="70">
        <v>0.96052398654629112</v>
      </c>
      <c r="C536" s="70">
        <v>0.98410630536737898</v>
      </c>
      <c r="D536" s="70">
        <v>0.98450000000000004</v>
      </c>
      <c r="E536" s="52">
        <v>0.98460000000000003</v>
      </c>
      <c r="F536" s="65">
        <v>2.3582318821087855E-2</v>
      </c>
      <c r="G536" s="69">
        <v>2.4076013453708911E-2</v>
      </c>
      <c r="H536" s="68">
        <v>8481</v>
      </c>
      <c r="I536" s="68">
        <v>-0.293678446988552</v>
      </c>
    </row>
    <row r="537" spans="1:9" x14ac:dyDescent="0.25">
      <c r="A537" s="63" t="s">
        <v>1906</v>
      </c>
      <c r="B537" s="70">
        <v>9.1448931116389492E-2</v>
      </c>
      <c r="C537" s="70">
        <v>0.19606841970896099</v>
      </c>
      <c r="D537" s="70">
        <v>0.51190000000000002</v>
      </c>
      <c r="E537" s="52">
        <v>0.99719999999999998</v>
      </c>
      <c r="F537" s="65">
        <v>0.1046194885925715</v>
      </c>
      <c r="G537" s="69">
        <v>0.90575106888361046</v>
      </c>
      <c r="H537" s="68">
        <v>12525</v>
      </c>
      <c r="I537" s="68">
        <v>-0.43849840255591099</v>
      </c>
    </row>
    <row r="538" spans="1:9" x14ac:dyDescent="0.25">
      <c r="A538" s="63" t="s">
        <v>1908</v>
      </c>
      <c r="B538" s="70">
        <v>3.5848718408316901E-4</v>
      </c>
      <c r="C538" s="70">
        <v>3.4843205574912901E-3</v>
      </c>
      <c r="D538" s="70">
        <v>1.1999999999999999E-3</v>
      </c>
      <c r="E538" s="52">
        <v>2.9999999999999997E-4</v>
      </c>
      <c r="F538" s="65">
        <v>3.125833373408121E-3</v>
      </c>
      <c r="G538" s="69">
        <v>-5.8487184083169034E-5</v>
      </c>
      <c r="H538" s="72">
        <v>10312</v>
      </c>
      <c r="I538" s="68">
        <v>1693.5</v>
      </c>
    </row>
    <row r="539" spans="1:9" x14ac:dyDescent="0.25">
      <c r="A539" s="63" t="s">
        <v>1903</v>
      </c>
      <c r="B539" s="70">
        <v>0</v>
      </c>
      <c r="C539" s="70">
        <v>9.3240093240093197E-4</v>
      </c>
      <c r="D539" s="70">
        <v>8.9999999999999998E-4</v>
      </c>
      <c r="E539" s="52">
        <v>1E-3</v>
      </c>
      <c r="F539" s="65">
        <v>9.3240093240093197E-4</v>
      </c>
      <c r="G539" s="69">
        <v>1E-3</v>
      </c>
      <c r="H539" s="73">
        <v>6037</v>
      </c>
      <c r="I539" s="68">
        <v>691.33333333333303</v>
      </c>
    </row>
    <row r="540" spans="1:9" x14ac:dyDescent="0.25">
      <c r="A540" s="63" t="s">
        <v>86</v>
      </c>
      <c r="B540" s="70">
        <v>4.2182227221597304E-4</v>
      </c>
      <c r="C540" s="70">
        <v>6.7888662593346897E-4</v>
      </c>
      <c r="D540" s="70">
        <v>5.9999999999999995E-4</v>
      </c>
      <c r="E540" s="52">
        <v>5.9999999999999995E-4</v>
      </c>
      <c r="F540" s="65">
        <v>2.5706435371749593E-4</v>
      </c>
      <c r="G540" s="69">
        <v>1.781777277840269E-4</v>
      </c>
      <c r="H540" s="72">
        <v>13648</v>
      </c>
      <c r="I540" s="68">
        <v>1458.3333333333301</v>
      </c>
    </row>
    <row r="541" spans="1:9" x14ac:dyDescent="0.25">
      <c r="A541" s="62" t="s">
        <v>129</v>
      </c>
      <c r="B541" s="70">
        <v>0.46575852823164948</v>
      </c>
      <c r="C541" s="70">
        <v>0.55555988008477397</v>
      </c>
      <c r="D541" s="70">
        <v>0.65412000000000003</v>
      </c>
      <c r="E541" s="52">
        <v>0.78517999999999999</v>
      </c>
      <c r="F541" s="65">
        <v>0</v>
      </c>
      <c r="G541" s="69">
        <v>0</v>
      </c>
      <c r="H541" s="68">
        <v>43595</v>
      </c>
      <c r="I541" s="68">
        <v>-0.42496749024707398</v>
      </c>
    </row>
    <row r="542" spans="1:9" x14ac:dyDescent="0.25">
      <c r="A542" s="63" t="s">
        <v>1918</v>
      </c>
      <c r="B542" s="70">
        <v>0.96210374639769403</v>
      </c>
      <c r="C542" s="70">
        <v>0.98514602215508595</v>
      </c>
      <c r="D542" s="70">
        <v>0.98950000000000005</v>
      </c>
      <c r="E542" s="52">
        <v>0.99060000000000004</v>
      </c>
      <c r="F542" s="65">
        <v>2.3042275757391928E-2</v>
      </c>
      <c r="G542" s="69">
        <v>2.849625360230601E-2</v>
      </c>
      <c r="H542" s="68">
        <v>15858</v>
      </c>
      <c r="I542" s="68">
        <v>-0.157154538021259</v>
      </c>
    </row>
    <row r="543" spans="1:9" x14ac:dyDescent="0.25">
      <c r="A543" s="63" t="s">
        <v>1914</v>
      </c>
      <c r="B543" s="70">
        <v>0.98036620339730907</v>
      </c>
      <c r="C543" s="70">
        <v>0.97386434349719997</v>
      </c>
      <c r="D543" s="70">
        <v>0.9829</v>
      </c>
      <c r="E543" s="52">
        <v>0.97840000000000005</v>
      </c>
      <c r="F543" s="65">
        <v>-6.5018599001090971E-3</v>
      </c>
      <c r="G543" s="69">
        <v>-1.9662033973090187E-3</v>
      </c>
      <c r="H543" s="68">
        <v>6010</v>
      </c>
      <c r="I543" s="68">
        <v>-0.42496749024707398</v>
      </c>
    </row>
    <row r="544" spans="1:9" x14ac:dyDescent="0.25">
      <c r="A544" s="63" t="s">
        <v>1922</v>
      </c>
      <c r="B544" s="70">
        <v>0.11491829204006301</v>
      </c>
      <c r="C544" s="70">
        <v>0.48129423660262899</v>
      </c>
      <c r="D544" s="70">
        <v>0.81210000000000004</v>
      </c>
      <c r="E544" s="52">
        <v>0.98660000000000003</v>
      </c>
      <c r="F544" s="65">
        <v>0.36637594456256595</v>
      </c>
      <c r="G544" s="69">
        <v>0.87168170795993705</v>
      </c>
      <c r="H544" s="68">
        <v>4174</v>
      </c>
      <c r="I544" s="68">
        <v>-0.21968461120173999</v>
      </c>
    </row>
    <row r="545" spans="1:9" x14ac:dyDescent="0.25">
      <c r="A545" s="63" t="s">
        <v>133</v>
      </c>
      <c r="B545" s="70">
        <v>0.271404399323181</v>
      </c>
      <c r="C545" s="70">
        <v>0.337494798168955</v>
      </c>
      <c r="D545" s="70">
        <v>0.48609999999999998</v>
      </c>
      <c r="E545" s="52">
        <v>0.97030000000000005</v>
      </c>
      <c r="F545" s="65">
        <v>6.6090398845774001E-2</v>
      </c>
      <c r="G545" s="69">
        <v>0.698895600676819</v>
      </c>
      <c r="H545" s="68">
        <v>6725</v>
      </c>
      <c r="I545" s="68">
        <v>-0.42180451127819601</v>
      </c>
    </row>
    <row r="546" spans="1:9" x14ac:dyDescent="0.25">
      <c r="A546" s="63" t="s">
        <v>1920</v>
      </c>
      <c r="B546" s="70">
        <v>0</v>
      </c>
      <c r="C546" s="70">
        <v>0</v>
      </c>
      <c r="D546" s="70">
        <v>0</v>
      </c>
      <c r="E546" s="52">
        <v>0</v>
      </c>
      <c r="F546" s="65">
        <v>0</v>
      </c>
      <c r="G546" s="69">
        <v>0</v>
      </c>
      <c r="H546" s="72">
        <v>10828</v>
      </c>
      <c r="I546" s="68">
        <v>3418</v>
      </c>
    </row>
    <row r="547" spans="1:9" x14ac:dyDescent="0.25">
      <c r="A547" s="62" t="s">
        <v>125</v>
      </c>
      <c r="B547" s="70">
        <v>0.48996823794868061</v>
      </c>
      <c r="C547" s="70">
        <v>0.62254710841532679</v>
      </c>
      <c r="D547" s="70">
        <v>0.78378749999999997</v>
      </c>
      <c r="E547" s="52">
        <v>0.99462500000000009</v>
      </c>
      <c r="F547" s="65">
        <v>0</v>
      </c>
      <c r="G547" s="69">
        <v>-7.838356842937265E-11</v>
      </c>
      <c r="H547" s="68">
        <v>79996</v>
      </c>
      <c r="I547" s="68">
        <v>-0.58519141775347105</v>
      </c>
    </row>
    <row r="548" spans="1:9" x14ac:dyDescent="0.25">
      <c r="A548" s="63" t="s">
        <v>1927</v>
      </c>
      <c r="B548" s="70">
        <v>0.99813084112149508</v>
      </c>
      <c r="C548" s="70">
        <v>1</v>
      </c>
      <c r="D548" s="70">
        <v>1</v>
      </c>
      <c r="E548" s="52">
        <v>1</v>
      </c>
      <c r="F548" s="65">
        <v>1.8691588785049174E-3</v>
      </c>
      <c r="G548" s="69">
        <v>1.8691588785049174E-3</v>
      </c>
      <c r="H548" s="68">
        <v>1696</v>
      </c>
      <c r="I548" s="68">
        <v>-0.35340572556762101</v>
      </c>
    </row>
    <row r="549" spans="1:9" x14ac:dyDescent="0.25">
      <c r="A549" s="63" t="s">
        <v>1931</v>
      </c>
      <c r="B549" s="70">
        <v>5.89542760372566E-2</v>
      </c>
      <c r="C549" s="70">
        <v>0.99951534733441005</v>
      </c>
      <c r="D549" s="70">
        <v>0.99919999999999998</v>
      </c>
      <c r="E549" s="52">
        <v>0.99939999999999996</v>
      </c>
      <c r="F549" s="65">
        <v>0.94056107129715349</v>
      </c>
      <c r="G549" s="69">
        <v>0.9404457239627434</v>
      </c>
      <c r="H549" s="68">
        <v>15510</v>
      </c>
      <c r="I549" s="68">
        <v>-0.46557203389830498</v>
      </c>
    </row>
    <row r="550" spans="1:9" x14ac:dyDescent="0.25">
      <c r="A550" s="63" t="s">
        <v>1926</v>
      </c>
      <c r="B550" s="70">
        <v>0.87977632805218997</v>
      </c>
      <c r="C550" s="70">
        <v>0.99947368421052596</v>
      </c>
      <c r="D550" s="70">
        <v>0.99609999999999999</v>
      </c>
      <c r="E550" s="52">
        <v>1</v>
      </c>
      <c r="F550" s="65">
        <v>0.11969735615833599</v>
      </c>
      <c r="G550" s="69">
        <v>0.12022367194781003</v>
      </c>
      <c r="H550" s="68">
        <v>3036</v>
      </c>
      <c r="I550" s="68">
        <v>-0.58519141775347105</v>
      </c>
    </row>
    <row r="551" spans="1:9" x14ac:dyDescent="0.25">
      <c r="A551" s="63" t="s">
        <v>1932</v>
      </c>
      <c r="B551" s="70">
        <v>0.99158538917575112</v>
      </c>
      <c r="C551" s="70">
        <v>0.98964123294593198</v>
      </c>
      <c r="D551" s="70">
        <v>0.99270000000000003</v>
      </c>
      <c r="E551" s="52">
        <v>0.99350000000000005</v>
      </c>
      <c r="F551" s="65">
        <v>-1.9441562298191384E-3</v>
      </c>
      <c r="G551" s="69">
        <v>1.9146108242489301E-3</v>
      </c>
      <c r="H551" s="68">
        <v>11955</v>
      </c>
      <c r="I551" s="68">
        <v>-0.28517501715854499</v>
      </c>
    </row>
    <row r="552" spans="1:9" x14ac:dyDescent="0.25">
      <c r="A552" s="63" t="s">
        <v>128</v>
      </c>
      <c r="B552" s="70">
        <v>0.99129906920275213</v>
      </c>
      <c r="C552" s="70">
        <v>0.98878085265519799</v>
      </c>
      <c r="D552" s="70">
        <v>0.99309999999999998</v>
      </c>
      <c r="E552" s="52">
        <v>0.99109999999999998</v>
      </c>
      <c r="F552" s="65">
        <v>-2.5182165475541307E-3</v>
      </c>
      <c r="G552" s="69">
        <v>-1.9906920275214457E-4</v>
      </c>
      <c r="H552" s="68">
        <v>4656</v>
      </c>
      <c r="I552" s="68">
        <v>-0.185665914221219</v>
      </c>
    </row>
    <row r="553" spans="1:9" x14ac:dyDescent="0.25">
      <c r="A553" s="63" t="s">
        <v>1929</v>
      </c>
      <c r="B553" s="70">
        <v>0</v>
      </c>
      <c r="C553" s="70">
        <v>2.4114264514932299E-3</v>
      </c>
      <c r="D553" s="70">
        <v>0.3911</v>
      </c>
      <c r="E553" s="52">
        <v>0.99419999999999997</v>
      </c>
      <c r="F553" s="65">
        <v>2.4114264514932299E-3</v>
      </c>
      <c r="G553" s="69">
        <v>0.99419999999999997</v>
      </c>
      <c r="H553" s="68">
        <v>21422</v>
      </c>
      <c r="I553" s="68">
        <v>-0.139753448065422</v>
      </c>
    </row>
    <row r="554" spans="1:9" x14ac:dyDescent="0.25">
      <c r="A554" s="63" t="s">
        <v>255</v>
      </c>
      <c r="B554" s="70">
        <v>0</v>
      </c>
      <c r="C554" s="70">
        <v>5.5432372505543205E-4</v>
      </c>
      <c r="D554" s="70">
        <v>0.38990000000000002</v>
      </c>
      <c r="E554" s="52">
        <v>0.97909999999999997</v>
      </c>
      <c r="F554" s="65">
        <v>5.5432372505543205E-4</v>
      </c>
      <c r="G554" s="69">
        <v>0.97909999999999997</v>
      </c>
      <c r="H554" s="68">
        <v>8205</v>
      </c>
      <c r="I554" s="68">
        <v>-2.5200458190148899E-2</v>
      </c>
    </row>
    <row r="555" spans="1:9" x14ac:dyDescent="0.25">
      <c r="A555" s="63" t="s">
        <v>1924</v>
      </c>
      <c r="B555" s="70">
        <v>0</v>
      </c>
      <c r="C555" s="70">
        <v>0</v>
      </c>
      <c r="D555" s="70">
        <v>0.50819999999999999</v>
      </c>
      <c r="E555" s="52">
        <v>0.99970000000000003</v>
      </c>
      <c r="F555" s="65">
        <v>0</v>
      </c>
      <c r="G555" s="69">
        <v>0.99970000000000003</v>
      </c>
      <c r="H555" s="68">
        <v>13516</v>
      </c>
      <c r="I555" s="68">
        <v>-0.47368421052631599</v>
      </c>
    </row>
    <row r="556" spans="1:9" x14ac:dyDescent="0.25">
      <c r="A556" s="62" t="s">
        <v>172</v>
      </c>
      <c r="B556" s="70">
        <v>0.45275196315865479</v>
      </c>
      <c r="C556" s="70">
        <v>0.72054714095442429</v>
      </c>
      <c r="D556" s="70">
        <v>0.87199999999999989</v>
      </c>
      <c r="E556" s="52">
        <v>0.91225833333333328</v>
      </c>
      <c r="F556" s="65">
        <v>-9.4179401023418513E-15</v>
      </c>
      <c r="G556" s="69">
        <v>8.825672281283928E-15</v>
      </c>
      <c r="H556" s="68">
        <v>86679</v>
      </c>
      <c r="I556" s="68">
        <v>-0.58929019312766495</v>
      </c>
    </row>
    <row r="557" spans="1:9" x14ac:dyDescent="0.25">
      <c r="A557" s="63" t="s">
        <v>1715</v>
      </c>
      <c r="B557" s="70">
        <v>0.99966644429619711</v>
      </c>
      <c r="C557" s="70">
        <v>1</v>
      </c>
      <c r="D557" s="70">
        <v>1</v>
      </c>
      <c r="E557" s="52">
        <v>0.99960000000000004</v>
      </c>
      <c r="F557" s="65">
        <v>3.3355570380289024E-4</v>
      </c>
      <c r="G557" s="69">
        <v>-6.6444296197065711E-5</v>
      </c>
      <c r="H557" s="68">
        <v>3840</v>
      </c>
      <c r="I557" s="68">
        <v>-0.48036951501154701</v>
      </c>
    </row>
    <row r="558" spans="1:9" x14ac:dyDescent="0.25">
      <c r="A558" s="63" t="s">
        <v>1725</v>
      </c>
      <c r="B558" s="70">
        <v>0.48300871974574205</v>
      </c>
      <c r="C558" s="70">
        <v>0.99935275080906205</v>
      </c>
      <c r="D558" s="70">
        <v>0.99990000000000001</v>
      </c>
      <c r="E558" s="52">
        <v>0.99970000000000003</v>
      </c>
      <c r="F558" s="65">
        <v>0.51634403106332005</v>
      </c>
      <c r="G558" s="69">
        <v>0.51669128025425803</v>
      </c>
      <c r="H558" s="68">
        <v>22439</v>
      </c>
      <c r="I558" s="68">
        <v>-0.39890100455052802</v>
      </c>
    </row>
    <row r="559" spans="1:9" x14ac:dyDescent="0.25">
      <c r="A559" s="63" t="s">
        <v>176</v>
      </c>
      <c r="B559" s="70">
        <v>0.97433962264150908</v>
      </c>
      <c r="C559" s="70">
        <v>0.99656946826758197</v>
      </c>
      <c r="D559" s="70">
        <v>0.99919999999999998</v>
      </c>
      <c r="E559" s="52">
        <v>0.99870000000000003</v>
      </c>
      <c r="F559" s="65">
        <v>2.2229845626072886E-2</v>
      </c>
      <c r="G559" s="69">
        <v>2.4360377358490948E-2</v>
      </c>
      <c r="H559" s="68">
        <v>3149</v>
      </c>
      <c r="I559" s="68">
        <v>-0.25461741424802098</v>
      </c>
    </row>
    <row r="560" spans="1:9" x14ac:dyDescent="0.25">
      <c r="A560" s="63" t="s">
        <v>1710</v>
      </c>
      <c r="B560" s="70">
        <v>0.94547053649956003</v>
      </c>
      <c r="C560" s="70">
        <v>0.95051546391752595</v>
      </c>
      <c r="D560" s="70">
        <v>0.96970000000000001</v>
      </c>
      <c r="E560" s="52">
        <v>0.94310000000000005</v>
      </c>
      <c r="F560" s="65">
        <v>5.0449274179659165E-3</v>
      </c>
      <c r="G560" s="69">
        <v>-2.3705364995599831E-3</v>
      </c>
      <c r="H560" s="68">
        <v>2152</v>
      </c>
      <c r="I560" s="68">
        <v>-0.20024125452352201</v>
      </c>
    </row>
    <row r="561" spans="1:9" x14ac:dyDescent="0.25">
      <c r="A561" s="63" t="s">
        <v>1720</v>
      </c>
      <c r="B561" s="70">
        <v>0.95170454545454508</v>
      </c>
      <c r="C561" s="70">
        <v>0.944578313253012</v>
      </c>
      <c r="D561" s="70">
        <v>0.94269999999999998</v>
      </c>
      <c r="E561" s="52">
        <v>0.95179999999999998</v>
      </c>
      <c r="F561" s="65">
        <v>-7.1262322015330781E-3</v>
      </c>
      <c r="G561" s="69">
        <v>9.5454545454898287E-5</v>
      </c>
      <c r="H561" s="68">
        <v>902</v>
      </c>
      <c r="I561" s="68">
        <v>-0.35021097046413502</v>
      </c>
    </row>
    <row r="562" spans="1:9" x14ac:dyDescent="0.25">
      <c r="A562" s="63" t="s">
        <v>1708</v>
      </c>
      <c r="B562" s="70">
        <v>0.39975093399750905</v>
      </c>
      <c r="C562" s="70">
        <v>0.92487046632124303</v>
      </c>
      <c r="D562" s="70">
        <v>0.98650000000000004</v>
      </c>
      <c r="E562" s="52">
        <v>0.98960000000000004</v>
      </c>
      <c r="F562" s="65">
        <v>0.52511953232373398</v>
      </c>
      <c r="G562" s="69">
        <v>0.58984906600249098</v>
      </c>
      <c r="H562" s="68">
        <v>5110</v>
      </c>
      <c r="I562" s="68">
        <v>-0.341614906832298</v>
      </c>
    </row>
    <row r="563" spans="1:9" x14ac:dyDescent="0.25">
      <c r="A563" s="63" t="s">
        <v>1718</v>
      </c>
      <c r="B563" s="70">
        <v>0.41425215348472999</v>
      </c>
      <c r="C563" s="70">
        <v>0.92016806722689104</v>
      </c>
      <c r="D563" s="70">
        <v>0.94979999999999998</v>
      </c>
      <c r="E563" s="52">
        <v>0.94599999999999995</v>
      </c>
      <c r="F563" s="65">
        <v>0.50591591374216105</v>
      </c>
      <c r="G563" s="69">
        <v>0.53174784651526996</v>
      </c>
      <c r="H563" s="68">
        <v>3072</v>
      </c>
      <c r="I563" s="68">
        <v>-0.32451253481894099</v>
      </c>
    </row>
    <row r="564" spans="1:9" x14ac:dyDescent="0.25">
      <c r="A564" s="63" t="s">
        <v>1721</v>
      </c>
      <c r="B564" s="70">
        <v>0</v>
      </c>
      <c r="C564" s="70">
        <v>0.76782971253017296</v>
      </c>
      <c r="D564" s="70">
        <v>0.7702</v>
      </c>
      <c r="E564" s="52">
        <v>0.89039999999999997</v>
      </c>
      <c r="F564" s="65">
        <v>0.76782971253017296</v>
      </c>
      <c r="G564" s="69">
        <v>0.89039999999999997</v>
      </c>
      <c r="H564" s="68">
        <v>20247</v>
      </c>
      <c r="I564" s="68">
        <v>-0.36437751774410099</v>
      </c>
    </row>
    <row r="565" spans="1:9" x14ac:dyDescent="0.25">
      <c r="A565" s="63" t="s">
        <v>1713</v>
      </c>
      <c r="B565" s="70">
        <v>7.1943526584559894E-2</v>
      </c>
      <c r="C565" s="70">
        <v>0.47926509186351701</v>
      </c>
      <c r="D565" s="70">
        <v>0.98750000000000004</v>
      </c>
      <c r="E565" s="52">
        <v>0.99939999999999996</v>
      </c>
      <c r="F565" s="65">
        <v>0.40732156527895713</v>
      </c>
      <c r="G565" s="69">
        <v>0.92745647341544002</v>
      </c>
      <c r="H565" s="68">
        <v>10043</v>
      </c>
      <c r="I565" s="68">
        <v>-0.58929019312766495</v>
      </c>
    </row>
    <row r="566" spans="1:9" x14ac:dyDescent="0.25">
      <c r="A566" s="63" t="s">
        <v>1719</v>
      </c>
      <c r="B566" s="70">
        <v>1.1098779134295202E-3</v>
      </c>
      <c r="C566" s="70">
        <v>0.37744034707158403</v>
      </c>
      <c r="D566" s="70">
        <v>0.72960000000000003</v>
      </c>
      <c r="E566" s="52">
        <v>0.95660000000000001</v>
      </c>
      <c r="F566" s="65">
        <v>0.37633046915815449</v>
      </c>
      <c r="G566" s="69">
        <v>0.95549012208657047</v>
      </c>
      <c r="H566" s="68">
        <v>2762</v>
      </c>
      <c r="I566" s="68">
        <v>-0.15281276238455099</v>
      </c>
    </row>
    <row r="567" spans="1:9" x14ac:dyDescent="0.25">
      <c r="A567" s="63" t="s">
        <v>1723</v>
      </c>
      <c r="B567" s="70">
        <v>0.13735276502295901</v>
      </c>
      <c r="C567" s="70">
        <v>0.18994260726974599</v>
      </c>
      <c r="D567" s="70">
        <v>0.86009999999999998</v>
      </c>
      <c r="E567" s="52">
        <v>0.99909999999999999</v>
      </c>
      <c r="F567" s="65">
        <v>5.2589842246786977E-2</v>
      </c>
      <c r="G567" s="69">
        <v>0.86174723497704098</v>
      </c>
      <c r="H567" s="68">
        <v>10231</v>
      </c>
      <c r="I567" s="68">
        <v>-0.52526132404181203</v>
      </c>
    </row>
    <row r="568" spans="1:9" x14ac:dyDescent="0.25">
      <c r="A568" s="63" t="s">
        <v>302</v>
      </c>
      <c r="B568" s="70">
        <v>5.4424432263116697E-2</v>
      </c>
      <c r="C568" s="70">
        <v>9.6033402922755695E-2</v>
      </c>
      <c r="D568" s="70">
        <v>0.26879999999999998</v>
      </c>
      <c r="E568" s="52">
        <v>0.27310000000000001</v>
      </c>
      <c r="F568" s="65">
        <v>4.1608970659638998E-2</v>
      </c>
      <c r="G568" s="69">
        <v>0.21867556773688332</v>
      </c>
      <c r="H568" s="68">
        <v>2732</v>
      </c>
      <c r="I568" s="68">
        <v>0.77606177606177595</v>
      </c>
    </row>
    <row r="569" spans="1:9" x14ac:dyDescent="0.25">
      <c r="A569" s="61" t="s">
        <v>1995</v>
      </c>
      <c r="B569" s="70">
        <v>0.66947099961241596</v>
      </c>
      <c r="C569" s="70">
        <v>0.74699295768812379</v>
      </c>
      <c r="D569" s="70">
        <v>0.75377499999999997</v>
      </c>
      <c r="E569" s="71">
        <v>0.79522499999999996</v>
      </c>
      <c r="F569" s="65">
        <v>-2.1694172495105655E-5</v>
      </c>
      <c r="G569" s="52">
        <v>1.5359836580844621E-4</v>
      </c>
      <c r="H569" s="68">
        <v>15879</v>
      </c>
      <c r="I569" s="68">
        <v>-0.83612804878048796</v>
      </c>
    </row>
    <row r="570" spans="1:9" x14ac:dyDescent="0.25">
      <c r="A570" s="62" t="s">
        <v>157</v>
      </c>
      <c r="B570" s="70">
        <v>0.66947099961241596</v>
      </c>
      <c r="C570" s="70">
        <v>0.74699295768812379</v>
      </c>
      <c r="D570" s="70">
        <v>0.75377499999999997</v>
      </c>
      <c r="E570" s="52">
        <v>0.79522499999999996</v>
      </c>
      <c r="F570" s="65">
        <v>-2.1694172495105655E-5</v>
      </c>
      <c r="G570" s="69">
        <v>1.5359836580844621E-4</v>
      </c>
      <c r="H570" s="68">
        <v>15879</v>
      </c>
      <c r="I570" s="68">
        <v>-0.83612804878048796</v>
      </c>
    </row>
    <row r="571" spans="1:9" x14ac:dyDescent="0.25">
      <c r="A571" s="63" t="s">
        <v>1972</v>
      </c>
      <c r="B571" s="70">
        <v>0.8925143953934741</v>
      </c>
      <c r="C571" s="70">
        <v>0.99476439790575899</v>
      </c>
      <c r="D571" s="70">
        <v>0.96609999999999996</v>
      </c>
      <c r="E571" s="52">
        <v>1</v>
      </c>
      <c r="F571" s="65">
        <v>0.10225000251228489</v>
      </c>
      <c r="G571" s="69">
        <v>0.1074856046065259</v>
      </c>
      <c r="H571" s="68">
        <v>1330</v>
      </c>
      <c r="I571" s="68">
        <v>-0.83612804878048796</v>
      </c>
    </row>
    <row r="572" spans="1:9" x14ac:dyDescent="0.25">
      <c r="A572" s="63" t="s">
        <v>1967</v>
      </c>
      <c r="B572" s="70">
        <v>0.8925143953934741</v>
      </c>
      <c r="C572" s="70">
        <v>0.98643256185155603</v>
      </c>
      <c r="D572" s="70">
        <v>0.99329999999999996</v>
      </c>
      <c r="E572" s="52">
        <v>0.99050000000000005</v>
      </c>
      <c r="F572" s="65">
        <v>9.3918166458081931E-2</v>
      </c>
      <c r="G572" s="69">
        <v>9.7985604606525945E-2</v>
      </c>
      <c r="H572" s="68">
        <v>1545</v>
      </c>
      <c r="I572" s="68">
        <v>-0.75342465753424703</v>
      </c>
    </row>
    <row r="573" spans="1:9" x14ac:dyDescent="0.25">
      <c r="A573" s="63" t="s">
        <v>1970</v>
      </c>
      <c r="B573" s="70">
        <v>0.8925143953934741</v>
      </c>
      <c r="C573" s="70">
        <v>0.87528868360277101</v>
      </c>
      <c r="D573" s="70">
        <v>0.96609999999999996</v>
      </c>
      <c r="E573" s="52">
        <v>0.95440000000000003</v>
      </c>
      <c r="F573" s="65">
        <v>-1.7225711790703091E-2</v>
      </c>
      <c r="G573" s="69">
        <v>6.1885604606525924E-2</v>
      </c>
      <c r="H573" s="68">
        <v>527</v>
      </c>
      <c r="I573" s="68">
        <v>-0.83023872679045096</v>
      </c>
    </row>
    <row r="574" spans="1:9" x14ac:dyDescent="0.25">
      <c r="A574" s="63" t="s">
        <v>161</v>
      </c>
      <c r="B574" s="70">
        <v>3.4081226924169303E-4</v>
      </c>
      <c r="C574" s="70">
        <v>0.131486187392409</v>
      </c>
      <c r="D574" s="70">
        <v>8.9599999999999999E-2</v>
      </c>
      <c r="E574" s="52">
        <v>0.23599999999999999</v>
      </c>
      <c r="F574" s="65">
        <v>0.13114537512316732</v>
      </c>
      <c r="G574" s="69">
        <v>0.23565918773075831</v>
      </c>
      <c r="H574" s="68">
        <v>12477</v>
      </c>
      <c r="I574" s="68">
        <v>0.39151813153042397</v>
      </c>
    </row>
    <row r="575" spans="1:9" x14ac:dyDescent="0.25">
      <c r="A575" s="61" t="s">
        <v>1997</v>
      </c>
      <c r="B575" s="70">
        <v>0.71012809830891466</v>
      </c>
      <c r="C575" s="70">
        <v>0.4971123874246291</v>
      </c>
      <c r="D575" s="70">
        <v>0.73556666666666659</v>
      </c>
      <c r="E575" s="71">
        <v>0.78400000000000014</v>
      </c>
      <c r="F575" s="65">
        <v>-3.5205919013784697E-11</v>
      </c>
      <c r="G575" s="52">
        <v>-3.0837611342374462E-12</v>
      </c>
      <c r="H575" s="68">
        <v>10650</v>
      </c>
      <c r="I575" s="68">
        <v>-0.97897897897897901</v>
      </c>
    </row>
    <row r="576" spans="1:9" x14ac:dyDescent="0.25">
      <c r="A576" s="62" t="s">
        <v>186</v>
      </c>
      <c r="B576" s="70">
        <v>0.71012809830891466</v>
      </c>
      <c r="C576" s="70">
        <v>0.4971123874246291</v>
      </c>
      <c r="D576" s="70">
        <v>0.73556666666666659</v>
      </c>
      <c r="E576" s="52">
        <v>0.78400000000000014</v>
      </c>
      <c r="F576" s="65">
        <v>-3.5205919013784697E-11</v>
      </c>
      <c r="G576" s="69">
        <v>-3.0837611342374462E-12</v>
      </c>
      <c r="H576" s="68">
        <v>10650</v>
      </c>
      <c r="I576" s="68">
        <v>-0.97897897897897901</v>
      </c>
    </row>
    <row r="577" spans="1:9" x14ac:dyDescent="0.25">
      <c r="A577" s="63" t="s">
        <v>1952</v>
      </c>
      <c r="B577" s="70">
        <v>0.99202127659574513</v>
      </c>
      <c r="C577" s="70">
        <v>0.92026578073089704</v>
      </c>
      <c r="D577" s="70">
        <v>0.9224</v>
      </c>
      <c r="E577" s="52">
        <v>0.99729999999999996</v>
      </c>
      <c r="F577" s="65">
        <v>-7.1755495864848085E-2</v>
      </c>
      <c r="G577" s="69">
        <v>5.278723404254837E-3</v>
      </c>
      <c r="H577" s="68">
        <v>137</v>
      </c>
      <c r="I577" s="68">
        <v>-0.85558583106267005</v>
      </c>
    </row>
    <row r="578" spans="1:9" x14ac:dyDescent="0.25">
      <c r="A578" s="63" t="s">
        <v>1960</v>
      </c>
      <c r="B578" s="70">
        <v>0.8925143953934741</v>
      </c>
      <c r="C578" s="70">
        <v>0.91989664082687295</v>
      </c>
      <c r="D578" s="70">
        <v>0.91820000000000002</v>
      </c>
      <c r="E578" s="52">
        <v>0.94269999999999998</v>
      </c>
      <c r="F578" s="65">
        <v>2.7382245433398844E-2</v>
      </c>
      <c r="G578" s="69">
        <v>5.018560460652588E-2</v>
      </c>
      <c r="H578" s="68">
        <v>238</v>
      </c>
      <c r="I578" s="68">
        <v>-0.85466377440347097</v>
      </c>
    </row>
    <row r="579" spans="1:9" x14ac:dyDescent="0.25">
      <c r="A579" s="63" t="s">
        <v>1954</v>
      </c>
      <c r="B579" s="70">
        <v>0.88284286507495802</v>
      </c>
      <c r="C579" s="70">
        <v>0.88792165397170797</v>
      </c>
      <c r="D579" s="70">
        <v>0.9194</v>
      </c>
      <c r="E579" s="52">
        <v>0.91900000000000004</v>
      </c>
      <c r="F579" s="65">
        <v>5.0787888967499528E-3</v>
      </c>
      <c r="G579" s="69">
        <v>3.6157134925042023E-2</v>
      </c>
      <c r="H579" s="68">
        <v>838</v>
      </c>
      <c r="I579" s="68">
        <v>-0.76024748646558404</v>
      </c>
    </row>
    <row r="580" spans="1:9" x14ac:dyDescent="0.25">
      <c r="A580" s="63" t="s">
        <v>1955</v>
      </c>
      <c r="B580" s="70">
        <v>0.8925143953934741</v>
      </c>
      <c r="C580" s="70">
        <v>0.83540372670807495</v>
      </c>
      <c r="D580" s="70">
        <v>0.86570000000000003</v>
      </c>
      <c r="E580" s="52">
        <v>0.86719999999999997</v>
      </c>
      <c r="F580" s="65">
        <v>-5.7110668685399157E-2</v>
      </c>
      <c r="G580" s="69">
        <v>-2.5314395393474132E-2</v>
      </c>
      <c r="H580" s="68">
        <v>90</v>
      </c>
      <c r="I580" s="68">
        <v>-0.97897897897897901</v>
      </c>
    </row>
    <row r="581" spans="1:9" x14ac:dyDescent="0.25">
      <c r="A581" s="63" t="s">
        <v>1958</v>
      </c>
      <c r="B581" s="70">
        <v>0.8925143953934741</v>
      </c>
      <c r="C581" s="70">
        <v>0.44444444444444398</v>
      </c>
      <c r="D581" s="70">
        <v>0.75719999999999998</v>
      </c>
      <c r="E581" s="52">
        <v>0.8125</v>
      </c>
      <c r="F581" s="65">
        <v>-0.44806995094903013</v>
      </c>
      <c r="G581" s="69">
        <v>-8.0014395393474103E-2</v>
      </c>
      <c r="H581" s="68">
        <v>232</v>
      </c>
      <c r="I581" s="68">
        <v>-0.71906354515050197</v>
      </c>
    </row>
    <row r="582" spans="1:9" x14ac:dyDescent="0.25">
      <c r="A582" s="63" t="s">
        <v>1959</v>
      </c>
      <c r="B582" s="70">
        <v>0.8925143953934741</v>
      </c>
      <c r="C582" s="70">
        <v>0.24285714285714299</v>
      </c>
      <c r="D582" s="70">
        <v>0.86129999999999995</v>
      </c>
      <c r="E582" s="52">
        <v>0.80389999999999995</v>
      </c>
      <c r="F582" s="65">
        <v>-0.64965725253633111</v>
      </c>
      <c r="G582" s="69">
        <v>-8.8614395393474155E-2</v>
      </c>
      <c r="H582" s="68">
        <v>514</v>
      </c>
      <c r="I582" s="68">
        <v>-0.39862542955326502</v>
      </c>
    </row>
    <row r="583" spans="1:9" x14ac:dyDescent="0.25">
      <c r="A583" s="63" t="s">
        <v>1956</v>
      </c>
      <c r="B583" s="70">
        <v>0.8925143953934741</v>
      </c>
      <c r="C583" s="70">
        <v>0.122340425531915</v>
      </c>
      <c r="D583" s="70">
        <v>0.61699999999999999</v>
      </c>
      <c r="E583" s="52">
        <v>0.83650000000000002</v>
      </c>
      <c r="F583" s="65">
        <v>-0.77017396986155906</v>
      </c>
      <c r="G583" s="69">
        <v>-5.6014395393474081E-2</v>
      </c>
      <c r="H583" s="68">
        <v>469</v>
      </c>
      <c r="I583" s="68">
        <v>-0.79496402877697803</v>
      </c>
    </row>
    <row r="584" spans="1:9" x14ac:dyDescent="0.25">
      <c r="A584" s="63" t="s">
        <v>190</v>
      </c>
      <c r="B584" s="70">
        <v>5.3716766142159499E-2</v>
      </c>
      <c r="C584" s="70">
        <v>9.4049904030710202E-2</v>
      </c>
      <c r="D584" s="70">
        <v>5.4800000000000001E-2</v>
      </c>
      <c r="E584" s="52">
        <v>1.6500000000000001E-2</v>
      </c>
      <c r="F584" s="65">
        <v>4.0333137888550703E-2</v>
      </c>
      <c r="G584" s="69">
        <v>-3.7216766142159498E-2</v>
      </c>
      <c r="H584" s="73">
        <v>925</v>
      </c>
      <c r="I584" s="68">
        <v>24.928571428571399</v>
      </c>
    </row>
    <row r="585" spans="1:9" x14ac:dyDescent="0.25">
      <c r="A585" s="63" t="s">
        <v>195</v>
      </c>
      <c r="B585" s="70">
        <v>0</v>
      </c>
      <c r="C585" s="70">
        <v>6.8317677198975199E-3</v>
      </c>
      <c r="D585" s="70">
        <v>0.70409999999999995</v>
      </c>
      <c r="E585" s="52">
        <v>0.86040000000000005</v>
      </c>
      <c r="F585" s="65">
        <v>6.8317677198975199E-3</v>
      </c>
      <c r="G585" s="69">
        <v>0.86040000000000005</v>
      </c>
      <c r="H585" s="68">
        <v>7207</v>
      </c>
      <c r="I585" s="68">
        <v>-0.471192241871078</v>
      </c>
    </row>
    <row r="586" spans="1:9" x14ac:dyDescent="0.25">
      <c r="A586" s="61" t="s">
        <v>1998</v>
      </c>
      <c r="B586" s="70">
        <v>0.192509744111168</v>
      </c>
      <c r="C586" s="70">
        <v>0.950832072617247</v>
      </c>
      <c r="D586" s="70">
        <v>0.97950000000000004</v>
      </c>
      <c r="E586" s="71">
        <v>0.97709999999999997</v>
      </c>
      <c r="F586" s="65">
        <v>0.75832232850607895</v>
      </c>
      <c r="G586" s="52">
        <v>0.78459025588883202</v>
      </c>
      <c r="H586" s="68">
        <v>2250</v>
      </c>
      <c r="I586" s="68">
        <v>-0.74440894568690097</v>
      </c>
    </row>
    <row r="587" spans="1:9" x14ac:dyDescent="0.25">
      <c r="A587" s="62" t="s">
        <v>320</v>
      </c>
      <c r="B587" s="70">
        <v>0.192509744111168</v>
      </c>
      <c r="C587" s="70">
        <v>0.950832072617247</v>
      </c>
      <c r="D587" s="70">
        <v>0.97950000000000004</v>
      </c>
      <c r="E587" s="52">
        <v>0.97709999999999997</v>
      </c>
      <c r="F587" s="65">
        <v>0.75832232850607895</v>
      </c>
      <c r="G587" s="69">
        <v>0.78459025588883202</v>
      </c>
      <c r="H587" s="68">
        <v>2250</v>
      </c>
      <c r="I587" s="68">
        <v>-0.74440894568690097</v>
      </c>
    </row>
    <row r="588" spans="1:9" x14ac:dyDescent="0.25">
      <c r="A588" s="63" t="s">
        <v>324</v>
      </c>
      <c r="B588" s="70">
        <v>0.192509744111168</v>
      </c>
      <c r="C588" s="70">
        <v>0.950832072617247</v>
      </c>
      <c r="D588" s="70">
        <v>0.97950000000000004</v>
      </c>
      <c r="E588" s="52">
        <v>0.97709999999999997</v>
      </c>
      <c r="F588" s="65">
        <v>0.75832232850607895</v>
      </c>
      <c r="G588" s="69">
        <v>0.78459025588883202</v>
      </c>
      <c r="H588" s="68">
        <v>2250</v>
      </c>
      <c r="I588" s="68">
        <v>-0.74440894568690097</v>
      </c>
    </row>
    <row r="589" spans="1:9" x14ac:dyDescent="0.25">
      <c r="A589" s="61" t="s">
        <v>1987</v>
      </c>
      <c r="B589" s="70">
        <v>0.61615189048149521</v>
      </c>
      <c r="C589" s="70">
        <v>0.78424183353044641</v>
      </c>
      <c r="D589" s="70" t="e">
        <v>#REF!</v>
      </c>
      <c r="E589" s="71">
        <v>0.84633148148148141</v>
      </c>
      <c r="F589" s="65">
        <v>0</v>
      </c>
      <c r="G589" s="52">
        <v>0</v>
      </c>
      <c r="H589" s="68">
        <v>343146</v>
      </c>
      <c r="I589" s="68">
        <v>-0.76102941176470595</v>
      </c>
    </row>
    <row r="590" spans="1:9" x14ac:dyDescent="0.25">
      <c r="A590" s="62" t="s">
        <v>78</v>
      </c>
      <c r="B590" s="70">
        <v>0.63548633608905991</v>
      </c>
      <c r="C590" s="70">
        <v>0.81807579244885209</v>
      </c>
      <c r="D590" s="70">
        <v>0.84202500000000002</v>
      </c>
      <c r="E590" s="71">
        <v>0.97343749999999996</v>
      </c>
      <c r="F590" s="65">
        <v>-1.3565292104537166E-14</v>
      </c>
      <c r="G590" s="52">
        <v>0</v>
      </c>
      <c r="H590" s="68">
        <v>71554</v>
      </c>
      <c r="I590" s="68">
        <v>-0.76102941176470595</v>
      </c>
    </row>
    <row r="591" spans="1:9" x14ac:dyDescent="0.25">
      <c r="A591" s="63" t="s">
        <v>570</v>
      </c>
      <c r="B591" s="70">
        <v>0.46124481327800804</v>
      </c>
      <c r="C591" s="70">
        <v>1</v>
      </c>
      <c r="D591" s="70">
        <v>0.98080000000000001</v>
      </c>
      <c r="E591" s="71">
        <v>1</v>
      </c>
      <c r="F591" s="65">
        <v>0.53875518672199196</v>
      </c>
      <c r="G591" s="52">
        <v>0.53875518672199196</v>
      </c>
      <c r="H591" s="68">
        <v>9417</v>
      </c>
      <c r="I591" s="68">
        <v>-0.54561251086012197</v>
      </c>
    </row>
    <row r="592" spans="1:9" x14ac:dyDescent="0.25">
      <c r="A592" s="63" t="s">
        <v>580</v>
      </c>
      <c r="B592" s="70">
        <v>0.99791356184798807</v>
      </c>
      <c r="C592" s="70">
        <v>0.998388829215897</v>
      </c>
      <c r="D592" s="70">
        <v>0.99790000000000001</v>
      </c>
      <c r="E592" s="71">
        <v>0.99209999999999998</v>
      </c>
      <c r="F592" s="65">
        <v>4.7526736790892699E-4</v>
      </c>
      <c r="G592" s="52">
        <v>-5.8135618479880913E-3</v>
      </c>
      <c r="H592" s="68">
        <v>5503</v>
      </c>
      <c r="I592" s="68">
        <v>-0.48873038516405098</v>
      </c>
    </row>
    <row r="593" spans="1:9" x14ac:dyDescent="0.25">
      <c r="A593" s="63" t="s">
        <v>582</v>
      </c>
      <c r="B593" s="70">
        <v>0.99965409892770707</v>
      </c>
      <c r="C593" s="70">
        <v>0.997722095671982</v>
      </c>
      <c r="D593" s="70">
        <v>1</v>
      </c>
      <c r="E593" s="71">
        <v>1</v>
      </c>
      <c r="F593" s="65">
        <v>-1.9320032557250677E-3</v>
      </c>
      <c r="G593" s="52">
        <v>3.4590107229293121E-4</v>
      </c>
      <c r="H593" s="68">
        <v>2751</v>
      </c>
      <c r="I593" s="68">
        <v>-0.66084425036390104</v>
      </c>
    </row>
    <row r="594" spans="1:9" x14ac:dyDescent="0.25">
      <c r="A594" s="63" t="s">
        <v>577</v>
      </c>
      <c r="B594" s="70">
        <v>0.99747713654998404</v>
      </c>
      <c r="C594" s="70">
        <v>0.997423787033061</v>
      </c>
      <c r="D594" s="70">
        <v>0.99709999999999999</v>
      </c>
      <c r="E594" s="71">
        <v>0.99890000000000001</v>
      </c>
      <c r="F594" s="65">
        <v>-5.3349516923040241E-5</v>
      </c>
      <c r="G594" s="52">
        <v>1.4228634500159654E-3</v>
      </c>
      <c r="H594" s="68">
        <v>1832</v>
      </c>
      <c r="I594" s="68">
        <v>-0.76102941176470595</v>
      </c>
    </row>
    <row r="595" spans="1:9" x14ac:dyDescent="0.25">
      <c r="A595" s="63" t="s">
        <v>567</v>
      </c>
      <c r="B595" s="70">
        <v>1</v>
      </c>
      <c r="C595" s="70">
        <v>0.97610681658468001</v>
      </c>
      <c r="D595" s="70">
        <v>1</v>
      </c>
      <c r="E595" s="71">
        <v>1</v>
      </c>
      <c r="F595" s="65">
        <v>-2.3893183415319985E-2</v>
      </c>
      <c r="G595" s="52">
        <v>0</v>
      </c>
      <c r="H595" s="68">
        <v>9770</v>
      </c>
      <c r="I595" s="68">
        <v>-0.21172868582195001</v>
      </c>
    </row>
    <row r="596" spans="1:9" x14ac:dyDescent="0.25">
      <c r="A596" s="63" t="s">
        <v>572</v>
      </c>
      <c r="B596" s="70">
        <v>0.38842501115431205</v>
      </c>
      <c r="C596" s="70">
        <v>0.66180153726573998</v>
      </c>
      <c r="D596" s="70">
        <v>0.52510000000000001</v>
      </c>
      <c r="E596" s="71">
        <v>0.82789999999999997</v>
      </c>
      <c r="F596" s="65">
        <v>0.27337652611142793</v>
      </c>
      <c r="G596" s="52">
        <v>0.43947498884568792</v>
      </c>
      <c r="H596" s="68">
        <v>34519</v>
      </c>
      <c r="I596" s="68">
        <v>-0.44680641669127102</v>
      </c>
    </row>
    <row r="597" spans="1:9" x14ac:dyDescent="0.25">
      <c r="A597" s="63" t="s">
        <v>81</v>
      </c>
      <c r="B597" s="70">
        <v>2.2234574763757603E-3</v>
      </c>
      <c r="C597" s="70">
        <v>0.52596153846153804</v>
      </c>
      <c r="D597" s="70">
        <v>0.99860000000000004</v>
      </c>
      <c r="E597" s="71">
        <v>0.99819999999999998</v>
      </c>
      <c r="F597" s="65">
        <v>0.52373808098516228</v>
      </c>
      <c r="G597" s="52">
        <v>0.99597654252362422</v>
      </c>
      <c r="H597" s="68">
        <v>4511</v>
      </c>
      <c r="I597" s="68">
        <v>2.0382952439777599E-2</v>
      </c>
    </row>
    <row r="598" spans="1:9" x14ac:dyDescent="0.25">
      <c r="A598" s="63" t="s">
        <v>574</v>
      </c>
      <c r="B598" s="70">
        <v>0.23695260947810401</v>
      </c>
      <c r="C598" s="70">
        <v>0.38720173535791802</v>
      </c>
      <c r="D598" s="70">
        <v>0.23669999999999999</v>
      </c>
      <c r="E598" s="71">
        <v>0.97040000000000004</v>
      </c>
      <c r="F598" s="65">
        <v>0.15024912587981401</v>
      </c>
      <c r="G598" s="52">
        <v>0.733447390521896</v>
      </c>
      <c r="H598" s="68">
        <v>3251</v>
      </c>
      <c r="I598" s="68">
        <v>-0.269517990495587</v>
      </c>
    </row>
    <row r="599" spans="1:9" x14ac:dyDescent="0.25">
      <c r="A599" s="62" t="s">
        <v>761</v>
      </c>
      <c r="B599" s="70">
        <v>0.90990553809276209</v>
      </c>
      <c r="C599" s="70">
        <v>0.98197843804590057</v>
      </c>
      <c r="D599" s="70">
        <v>0.98315555555555578</v>
      </c>
      <c r="E599" s="71">
        <v>0.98876666666666679</v>
      </c>
      <c r="F599" s="65">
        <v>0</v>
      </c>
      <c r="G599" s="52">
        <v>0</v>
      </c>
      <c r="H599" s="68">
        <v>36868</v>
      </c>
      <c r="I599" s="68">
        <v>-0.70740880030086495</v>
      </c>
    </row>
    <row r="600" spans="1:9" x14ac:dyDescent="0.25">
      <c r="A600" s="63" t="s">
        <v>769</v>
      </c>
      <c r="B600" s="70">
        <v>1</v>
      </c>
      <c r="C600" s="70">
        <v>1</v>
      </c>
      <c r="D600" s="70">
        <v>0.99950000000000006</v>
      </c>
      <c r="E600" s="71">
        <v>1</v>
      </c>
      <c r="F600" s="65">
        <v>0</v>
      </c>
      <c r="G600" s="52">
        <v>0</v>
      </c>
      <c r="H600" s="68">
        <v>3665</v>
      </c>
      <c r="I600" s="68">
        <v>-0.35072619688004297</v>
      </c>
    </row>
    <row r="601" spans="1:9" x14ac:dyDescent="0.25">
      <c r="A601" s="63" t="s">
        <v>768</v>
      </c>
      <c r="B601" s="70">
        <v>0.99617258176757106</v>
      </c>
      <c r="C601" s="70">
        <v>1</v>
      </c>
      <c r="D601" s="70">
        <v>0.97570000000000001</v>
      </c>
      <c r="E601" s="71">
        <v>1</v>
      </c>
      <c r="F601" s="65">
        <v>3.8274182324289363E-3</v>
      </c>
      <c r="G601" s="52">
        <v>3.8274182324289363E-3</v>
      </c>
      <c r="H601" s="68">
        <v>3428</v>
      </c>
      <c r="I601" s="68">
        <v>-0.44358833241606999</v>
      </c>
    </row>
    <row r="602" spans="1:9" x14ac:dyDescent="0.25">
      <c r="A602" s="63" t="s">
        <v>774</v>
      </c>
      <c r="B602" s="70">
        <v>0.9957507082152971</v>
      </c>
      <c r="C602" s="70">
        <v>1</v>
      </c>
      <c r="D602" s="70">
        <v>0.99870000000000003</v>
      </c>
      <c r="E602" s="71">
        <v>0.99919999999999998</v>
      </c>
      <c r="F602" s="65">
        <v>4.2492917847029021E-3</v>
      </c>
      <c r="G602" s="52">
        <v>3.4492917847028792E-3</v>
      </c>
      <c r="H602" s="68">
        <v>2920</v>
      </c>
      <c r="I602" s="68">
        <v>-0.13593882752761299</v>
      </c>
    </row>
    <row r="603" spans="1:9" x14ac:dyDescent="0.25">
      <c r="A603" s="63" t="s">
        <v>772</v>
      </c>
      <c r="B603" s="70">
        <v>1</v>
      </c>
      <c r="C603" s="70">
        <v>1</v>
      </c>
      <c r="D603" s="70">
        <v>1</v>
      </c>
      <c r="E603" s="71">
        <v>1</v>
      </c>
      <c r="F603" s="65">
        <v>0</v>
      </c>
      <c r="G603" s="52">
        <v>0</v>
      </c>
      <c r="H603" s="68">
        <v>1976</v>
      </c>
      <c r="I603" s="68">
        <v>-0.225404732254047</v>
      </c>
    </row>
    <row r="604" spans="1:9" x14ac:dyDescent="0.25">
      <c r="A604" s="63" t="s">
        <v>766</v>
      </c>
      <c r="B604" s="70">
        <v>0.95291561028612803</v>
      </c>
      <c r="C604" s="70">
        <v>0.98800959232613905</v>
      </c>
      <c r="D604" s="70">
        <v>0.98780000000000001</v>
      </c>
      <c r="E604" s="71">
        <v>0.99239999999999995</v>
      </c>
      <c r="F604" s="65">
        <v>3.5093982040011018E-2</v>
      </c>
      <c r="G604" s="52">
        <v>3.9484389713871915E-2</v>
      </c>
      <c r="H604" s="68">
        <v>5290</v>
      </c>
      <c r="I604" s="68">
        <v>-0.31762652705061101</v>
      </c>
    </row>
    <row r="605" spans="1:9" x14ac:dyDescent="0.25">
      <c r="A605" s="63" t="s">
        <v>775</v>
      </c>
      <c r="B605" s="70">
        <v>0.98614105327995105</v>
      </c>
      <c r="C605" s="70">
        <v>0.96499602227525905</v>
      </c>
      <c r="D605" s="70">
        <v>0.98419999999999996</v>
      </c>
      <c r="E605" s="71">
        <v>0.98340000000000005</v>
      </c>
      <c r="F605" s="65">
        <v>-2.1145031004692005E-2</v>
      </c>
      <c r="G605" s="52">
        <v>-2.7410532799510001E-3</v>
      </c>
      <c r="H605" s="68">
        <v>2356</v>
      </c>
      <c r="I605" s="68">
        <v>-0.70740880030086495</v>
      </c>
    </row>
    <row r="606" spans="1:9" x14ac:dyDescent="0.25">
      <c r="A606" s="63" t="s">
        <v>765</v>
      </c>
      <c r="B606" s="70">
        <v>0.91089588377723996</v>
      </c>
      <c r="C606" s="70">
        <v>0.96385542168674698</v>
      </c>
      <c r="D606" s="70">
        <v>0.95209999999999995</v>
      </c>
      <c r="E606" s="71">
        <v>0.9708</v>
      </c>
      <c r="F606" s="65">
        <v>5.2959537909507026E-2</v>
      </c>
      <c r="G606" s="52">
        <v>5.990411622276004E-2</v>
      </c>
      <c r="H606" s="68">
        <v>4201</v>
      </c>
      <c r="I606" s="68">
        <v>-0.16987951807228899</v>
      </c>
    </row>
    <row r="607" spans="1:9" x14ac:dyDescent="0.25">
      <c r="A607" s="63" t="s">
        <v>776</v>
      </c>
      <c r="B607" s="70">
        <v>0.369300437226733</v>
      </c>
      <c r="C607" s="70">
        <v>0.96111111111111103</v>
      </c>
      <c r="D607" s="70">
        <v>0.98740000000000006</v>
      </c>
      <c r="E607" s="71">
        <v>0.98199999999999998</v>
      </c>
      <c r="F607" s="65">
        <v>0.59181067388437802</v>
      </c>
      <c r="G607" s="52">
        <v>0.61269956277326698</v>
      </c>
      <c r="H607" s="68">
        <v>10945</v>
      </c>
      <c r="I607" s="68">
        <v>-0.32120622568093399</v>
      </c>
    </row>
    <row r="608" spans="1:9" x14ac:dyDescent="0.25">
      <c r="A608" s="63" t="s">
        <v>770</v>
      </c>
      <c r="B608" s="70">
        <v>0.97797356828193804</v>
      </c>
      <c r="C608" s="70">
        <v>0.95983379501385002</v>
      </c>
      <c r="D608" s="70">
        <v>0.96299999999999997</v>
      </c>
      <c r="E608" s="71">
        <v>0.97109999999999996</v>
      </c>
      <c r="F608" s="65">
        <v>-1.8139773268088022E-2</v>
      </c>
      <c r="G608" s="52">
        <v>-6.8735682819380806E-3</v>
      </c>
      <c r="H608" s="68">
        <v>2087</v>
      </c>
      <c r="I608" s="68">
        <v>-0.32111000991080302</v>
      </c>
    </row>
    <row r="609" spans="1:9" x14ac:dyDescent="0.25">
      <c r="A609" s="62" t="s">
        <v>21</v>
      </c>
      <c r="B609" s="70">
        <v>0.69981062079398859</v>
      </c>
      <c r="C609" s="70">
        <v>0.76340496757353415</v>
      </c>
      <c r="D609" s="70">
        <v>0.78034000000000003</v>
      </c>
      <c r="E609" s="71">
        <v>0.77977000000000007</v>
      </c>
      <c r="F609" s="65">
        <v>2.5098217486023746E-17</v>
      </c>
      <c r="G609" s="52">
        <v>3.4649729911295318E-24</v>
      </c>
      <c r="H609" s="68">
        <v>53777</v>
      </c>
      <c r="I609" s="68">
        <v>-0.49517684887459801</v>
      </c>
    </row>
    <row r="610" spans="1:9" x14ac:dyDescent="0.25">
      <c r="A610" s="63" t="s">
        <v>1183</v>
      </c>
      <c r="B610" s="70">
        <v>0.99911520084940708</v>
      </c>
      <c r="C610" s="70">
        <v>1</v>
      </c>
      <c r="D610" s="70">
        <v>1</v>
      </c>
      <c r="E610" s="71">
        <v>0.99919999999999998</v>
      </c>
      <c r="F610" s="65">
        <v>8.8479915059291869E-4</v>
      </c>
      <c r="G610" s="52">
        <v>8.4799150592895778E-5</v>
      </c>
      <c r="H610" s="68">
        <v>13004</v>
      </c>
      <c r="I610" s="68">
        <v>-0.34561041435148399</v>
      </c>
    </row>
    <row r="611" spans="1:9" x14ac:dyDescent="0.25">
      <c r="A611" s="63" t="s">
        <v>1189</v>
      </c>
      <c r="B611" s="70">
        <v>0.99671951886276711</v>
      </c>
      <c r="C611" s="70">
        <v>1</v>
      </c>
      <c r="D611" s="70">
        <v>0.99950000000000006</v>
      </c>
      <c r="E611" s="71">
        <v>1</v>
      </c>
      <c r="F611" s="65">
        <v>3.2804811372328935E-3</v>
      </c>
      <c r="G611" s="52">
        <v>3.2804811372328935E-3</v>
      </c>
      <c r="H611" s="68">
        <v>2830</v>
      </c>
      <c r="I611" s="68">
        <v>-0.48928974069898501</v>
      </c>
    </row>
    <row r="612" spans="1:9" x14ac:dyDescent="0.25">
      <c r="A612" s="63" t="s">
        <v>1173</v>
      </c>
      <c r="B612" s="70">
        <v>0.99582463465553206</v>
      </c>
      <c r="C612" s="70">
        <v>0.99336283185840701</v>
      </c>
      <c r="D612" s="70">
        <v>0.99629999999999996</v>
      </c>
      <c r="E612" s="71">
        <v>0.99680000000000002</v>
      </c>
      <c r="F612" s="65">
        <v>-2.4618027971250456E-3</v>
      </c>
      <c r="G612" s="52">
        <v>9.7536534446795997E-4</v>
      </c>
      <c r="H612" s="68">
        <v>1866</v>
      </c>
      <c r="I612" s="68">
        <v>-0.49517684887459801</v>
      </c>
    </row>
    <row r="613" spans="1:9" x14ac:dyDescent="0.25">
      <c r="A613" s="63" t="s">
        <v>1180</v>
      </c>
      <c r="B613" s="70">
        <v>0.9119669876203581</v>
      </c>
      <c r="C613" s="70">
        <v>0.952191235059761</v>
      </c>
      <c r="D613" s="70">
        <v>0.97</v>
      </c>
      <c r="E613" s="71">
        <v>0.96479999999999999</v>
      </c>
      <c r="F613" s="65">
        <v>4.0224247439402894E-2</v>
      </c>
      <c r="G613" s="52">
        <v>5.2833012379641886E-2</v>
      </c>
      <c r="H613" s="68">
        <v>3343</v>
      </c>
      <c r="I613" s="68">
        <v>-0.215900802334063</v>
      </c>
    </row>
    <row r="614" spans="1:9" x14ac:dyDescent="0.25">
      <c r="A614" s="63" t="s">
        <v>1178</v>
      </c>
      <c r="B614" s="70">
        <v>0.93344155844155807</v>
      </c>
      <c r="C614" s="70">
        <v>0.87899543378995404</v>
      </c>
      <c r="D614" s="70">
        <v>0.94159999999999999</v>
      </c>
      <c r="E614" s="71">
        <v>0.94569999999999999</v>
      </c>
      <c r="F614" s="65">
        <v>-5.4446124651604033E-2</v>
      </c>
      <c r="G614" s="52">
        <v>1.2258441558441913E-2</v>
      </c>
      <c r="H614" s="68">
        <v>1957</v>
      </c>
      <c r="I614" s="68">
        <v>-0.358509566968781</v>
      </c>
    </row>
    <row r="615" spans="1:9" x14ac:dyDescent="0.25">
      <c r="A615" s="63" t="s">
        <v>1176</v>
      </c>
      <c r="B615" s="70">
        <v>0.92307692307692302</v>
      </c>
      <c r="C615" s="70">
        <v>0.87442922374429199</v>
      </c>
      <c r="D615" s="70">
        <v>0.93130000000000002</v>
      </c>
      <c r="E615" s="71">
        <v>0.93489999999999995</v>
      </c>
      <c r="F615" s="65">
        <v>-4.8647699332631023E-2</v>
      </c>
      <c r="G615" s="52">
        <v>1.1823076923076936E-2</v>
      </c>
      <c r="H615" s="68">
        <v>1308</v>
      </c>
      <c r="I615" s="68">
        <v>-0.48507462686567199</v>
      </c>
    </row>
    <row r="616" spans="1:9" x14ac:dyDescent="0.25">
      <c r="A616" s="63" t="s">
        <v>25</v>
      </c>
      <c r="B616" s="70">
        <v>0.21298974493820702</v>
      </c>
      <c r="C616" s="70">
        <v>0.86177235447089395</v>
      </c>
      <c r="D616" s="70">
        <v>0.91830000000000001</v>
      </c>
      <c r="E616" s="71">
        <v>0.93510000000000004</v>
      </c>
      <c r="F616" s="65">
        <v>0.64878260953268696</v>
      </c>
      <c r="G616" s="52">
        <v>0.72211025506179305</v>
      </c>
      <c r="H616" s="68">
        <v>13738</v>
      </c>
      <c r="I616" s="68">
        <v>-0.414940531872244</v>
      </c>
    </row>
    <row r="617" spans="1:9" x14ac:dyDescent="0.25">
      <c r="A617" s="63" t="s">
        <v>1194</v>
      </c>
      <c r="B617" s="70">
        <v>0.88369262865090403</v>
      </c>
      <c r="C617" s="70">
        <v>0.79730941704035896</v>
      </c>
      <c r="D617" s="70">
        <v>0.87880000000000003</v>
      </c>
      <c r="E617" s="71">
        <v>0.88449999999999995</v>
      </c>
      <c r="F617" s="65">
        <v>-8.6383211610545074E-2</v>
      </c>
      <c r="G617" s="52">
        <v>8.0737134909592001E-4</v>
      </c>
      <c r="H617" s="68">
        <v>10523</v>
      </c>
      <c r="I617" s="68">
        <v>-0.33131389625141999</v>
      </c>
    </row>
    <row r="618" spans="1:9" x14ac:dyDescent="0.25">
      <c r="A618" s="63" t="s">
        <v>1191</v>
      </c>
      <c r="B618" s="70">
        <v>0.13403263403263402</v>
      </c>
      <c r="C618" s="70">
        <v>0.26422447388932202</v>
      </c>
      <c r="D618" s="70">
        <v>0.16400000000000001</v>
      </c>
      <c r="E618" s="71">
        <v>0.13020000000000001</v>
      </c>
      <c r="F618" s="65">
        <v>0.130191839856688</v>
      </c>
      <c r="G618" s="52">
        <v>-3.832634032634008E-3</v>
      </c>
      <c r="H618" s="73">
        <v>4291</v>
      </c>
      <c r="I618" s="68">
        <v>3.05730659025788</v>
      </c>
    </row>
    <row r="619" spans="1:9" x14ac:dyDescent="0.25">
      <c r="A619" s="63" t="s">
        <v>1186</v>
      </c>
      <c r="B619" s="70">
        <v>7.2463768115941995E-3</v>
      </c>
      <c r="C619" s="70">
        <v>1.1764705882352899E-2</v>
      </c>
      <c r="D619" s="70">
        <v>3.5999999999999999E-3</v>
      </c>
      <c r="E619" s="71">
        <v>6.4999999999999997E-3</v>
      </c>
      <c r="F619" s="65">
        <v>4.5183290707586999E-3</v>
      </c>
      <c r="G619" s="52">
        <v>-7.4637681159419982E-4</v>
      </c>
      <c r="H619" s="73">
        <v>917</v>
      </c>
      <c r="I619" s="68">
        <v>103</v>
      </c>
    </row>
    <row r="620" spans="1:9" x14ac:dyDescent="0.25">
      <c r="A620" s="62" t="s">
        <v>1389</v>
      </c>
      <c r="B620" s="70">
        <v>0.74278827817713267</v>
      </c>
      <c r="C620" s="70">
        <v>0.91763773325581999</v>
      </c>
      <c r="D620" s="70">
        <v>0.91426999999999992</v>
      </c>
      <c r="E620" s="71">
        <v>0.96448999999999996</v>
      </c>
      <c r="F620" s="65">
        <v>-1.40949824725469E-11</v>
      </c>
      <c r="G620" s="52">
        <v>1.0467167630248289E-10</v>
      </c>
      <c r="H620" s="68">
        <v>43542</v>
      </c>
      <c r="I620" s="68">
        <v>-0.57094106838167702</v>
      </c>
    </row>
    <row r="621" spans="1:9" x14ac:dyDescent="0.25">
      <c r="A621" s="63" t="s">
        <v>1413</v>
      </c>
      <c r="B621" s="70">
        <v>0.185200668896321</v>
      </c>
      <c r="C621" s="70">
        <v>0.99010416666666701</v>
      </c>
      <c r="D621" s="70">
        <v>0.99419999999999997</v>
      </c>
      <c r="E621" s="71">
        <v>0.99829999999999997</v>
      </c>
      <c r="F621" s="65">
        <v>0.80490349777034598</v>
      </c>
      <c r="G621" s="52">
        <v>0.81309933110367894</v>
      </c>
      <c r="H621" s="68">
        <v>9717</v>
      </c>
      <c r="I621" s="68">
        <v>-0.57094106838167702</v>
      </c>
    </row>
    <row r="622" spans="1:9" x14ac:dyDescent="0.25">
      <c r="A622" s="63" t="s">
        <v>1393</v>
      </c>
      <c r="B622" s="70">
        <v>0.91475998205473308</v>
      </c>
      <c r="C622" s="70">
        <v>0.98239436619718301</v>
      </c>
      <c r="D622" s="70">
        <v>0.9839</v>
      </c>
      <c r="E622" s="71">
        <v>0.98939999999999995</v>
      </c>
      <c r="F622" s="65">
        <v>6.7634384142449933E-2</v>
      </c>
      <c r="G622" s="52">
        <v>7.4640017945266868E-2</v>
      </c>
      <c r="H622" s="68">
        <v>4681</v>
      </c>
      <c r="I622" s="68">
        <v>-0.42063492063492097</v>
      </c>
    </row>
    <row r="623" spans="1:9" x14ac:dyDescent="0.25">
      <c r="A623" s="63" t="s">
        <v>1396</v>
      </c>
      <c r="B623" s="70">
        <v>0.53133514986375996</v>
      </c>
      <c r="C623" s="70">
        <v>0.96683673469387799</v>
      </c>
      <c r="D623" s="70">
        <v>0.97909999999999997</v>
      </c>
      <c r="E623" s="71">
        <v>0.98370000000000002</v>
      </c>
      <c r="F623" s="65">
        <v>0.43550158483011803</v>
      </c>
      <c r="G623" s="52">
        <v>0.45236485013624006</v>
      </c>
      <c r="H623" s="68">
        <v>7136</v>
      </c>
      <c r="I623" s="68">
        <v>-0.35035063113604498</v>
      </c>
    </row>
    <row r="624" spans="1:9" x14ac:dyDescent="0.25">
      <c r="A624" s="63" t="s">
        <v>1407</v>
      </c>
      <c r="B624" s="70">
        <v>0.97877984084880609</v>
      </c>
      <c r="C624" s="70">
        <v>0.96436651583710398</v>
      </c>
      <c r="D624" s="70">
        <v>0.99980000000000002</v>
      </c>
      <c r="E624" s="71">
        <v>0.99950000000000006</v>
      </c>
      <c r="F624" s="65">
        <v>-1.4413325011702116E-2</v>
      </c>
      <c r="G624" s="52">
        <v>2.0720159151193962E-2</v>
      </c>
      <c r="H624" s="68">
        <v>7383</v>
      </c>
      <c r="I624" s="68">
        <v>-0.45081004930734903</v>
      </c>
    </row>
    <row r="625" spans="1:9" x14ac:dyDescent="0.25">
      <c r="A625" s="63" t="s">
        <v>1401</v>
      </c>
      <c r="B625" s="70">
        <v>0.94979647218453211</v>
      </c>
      <c r="C625" s="70">
        <v>0.96314496314496301</v>
      </c>
      <c r="D625" s="70">
        <v>0.96889999999999998</v>
      </c>
      <c r="E625" s="71">
        <v>0.9597</v>
      </c>
      <c r="F625" s="65">
        <v>1.3348490960430892E-2</v>
      </c>
      <c r="G625" s="52">
        <v>9.903527815467883E-3</v>
      </c>
      <c r="H625" s="68">
        <v>2057</v>
      </c>
      <c r="I625" s="68">
        <v>-0.131025957972806</v>
      </c>
    </row>
    <row r="626" spans="1:9" x14ac:dyDescent="0.25">
      <c r="A626" s="63" t="s">
        <v>1399</v>
      </c>
      <c r="B626" s="70">
        <v>0.89574468085106407</v>
      </c>
      <c r="C626" s="70">
        <v>0.962527553269655</v>
      </c>
      <c r="D626" s="70">
        <v>0.9708</v>
      </c>
      <c r="E626" s="71">
        <v>0.96889999999999998</v>
      </c>
      <c r="F626" s="65">
        <v>6.6782872418590933E-2</v>
      </c>
      <c r="G626" s="52">
        <v>7.3155319148935916E-2</v>
      </c>
      <c r="H626" s="68">
        <v>3646</v>
      </c>
      <c r="I626" s="68">
        <v>-0.32847141190198398</v>
      </c>
    </row>
    <row r="627" spans="1:9" x14ac:dyDescent="0.25">
      <c r="A627" s="63" t="s">
        <v>1403</v>
      </c>
      <c r="B627" s="70">
        <v>0.90789473684210509</v>
      </c>
      <c r="C627" s="70">
        <v>0.95168374816983903</v>
      </c>
      <c r="D627" s="70">
        <v>0.96740000000000004</v>
      </c>
      <c r="E627" s="71">
        <v>0.95830000000000004</v>
      </c>
      <c r="F627" s="65">
        <v>4.378901132773394E-2</v>
      </c>
      <c r="G627" s="52">
        <v>5.0405263157894953E-2</v>
      </c>
      <c r="H627" s="68">
        <v>1803</v>
      </c>
      <c r="I627" s="68">
        <v>-0.26823529411764702</v>
      </c>
    </row>
    <row r="628" spans="1:9" x14ac:dyDescent="0.25">
      <c r="A628" s="63" t="s">
        <v>1411</v>
      </c>
      <c r="B628" s="70">
        <v>0.84350132625994712</v>
      </c>
      <c r="C628" s="70">
        <v>0.94385679414157897</v>
      </c>
      <c r="D628" s="70">
        <v>0.9637</v>
      </c>
      <c r="E628" s="71">
        <v>0.96299999999999997</v>
      </c>
      <c r="F628" s="65">
        <v>0.10035546788163185</v>
      </c>
      <c r="G628" s="52">
        <v>0.11949867374005285</v>
      </c>
      <c r="H628" s="68">
        <v>3197</v>
      </c>
      <c r="I628" s="68">
        <v>-0.39464882943143798</v>
      </c>
    </row>
    <row r="629" spans="1:9" x14ac:dyDescent="0.25">
      <c r="A629" s="63" t="s">
        <v>1409</v>
      </c>
      <c r="B629" s="70">
        <v>0.86980609418282506</v>
      </c>
      <c r="C629" s="70">
        <v>0.93252840909090895</v>
      </c>
      <c r="D629" s="70">
        <v>0.95679999999999998</v>
      </c>
      <c r="E629" s="71">
        <v>0.95050000000000001</v>
      </c>
      <c r="F629" s="65">
        <v>6.2722314908083887E-2</v>
      </c>
      <c r="G629" s="52">
        <v>8.0693905817174949E-2</v>
      </c>
      <c r="H629" s="68">
        <v>2371</v>
      </c>
      <c r="I629" s="68">
        <v>-0.51475204017576903</v>
      </c>
    </row>
    <row r="630" spans="1:9" x14ac:dyDescent="0.25">
      <c r="A630" s="63" t="s">
        <v>1404</v>
      </c>
      <c r="B630" s="70">
        <v>0.35106382978723405</v>
      </c>
      <c r="C630" s="70">
        <v>0.51893408134642405</v>
      </c>
      <c r="D630" s="70">
        <v>0.35809999999999997</v>
      </c>
      <c r="E630" s="71">
        <v>0.87360000000000004</v>
      </c>
      <c r="F630" s="65">
        <v>0.16787025155919</v>
      </c>
      <c r="G630" s="52">
        <v>0.52253617021276599</v>
      </c>
      <c r="H630" s="68">
        <v>1551</v>
      </c>
      <c r="I630" s="68">
        <v>-0.40168878166465599</v>
      </c>
    </row>
    <row r="631" spans="1:9" x14ac:dyDescent="0.25">
      <c r="A631" s="62" t="s">
        <v>1666</v>
      </c>
      <c r="B631" s="70">
        <v>0.32783368027895265</v>
      </c>
      <c r="C631" s="70">
        <v>0.5974246894321551</v>
      </c>
      <c r="D631" s="70" t="e">
        <v>#REF!</v>
      </c>
      <c r="E631" s="71">
        <v>0.68075882352941175</v>
      </c>
      <c r="F631" s="65">
        <v>0</v>
      </c>
      <c r="G631" s="52">
        <v>3.5326478983568746E-17</v>
      </c>
      <c r="H631" s="68">
        <v>137405</v>
      </c>
      <c r="I631" s="68">
        <v>-0.55648957632817797</v>
      </c>
    </row>
    <row r="632" spans="1:9" x14ac:dyDescent="0.25">
      <c r="A632" s="63" t="s">
        <v>1673</v>
      </c>
      <c r="B632" s="70">
        <v>0.99877600979192205</v>
      </c>
      <c r="C632" s="70">
        <v>0.99681528662420404</v>
      </c>
      <c r="D632" s="70">
        <v>0.99180000000000001</v>
      </c>
      <c r="E632" s="71">
        <v>0.99819999999999998</v>
      </c>
      <c r="F632" s="65">
        <v>-1.9607231677180037E-3</v>
      </c>
      <c r="G632" s="52">
        <v>-5.7600979192207191E-4</v>
      </c>
      <c r="H632" s="68">
        <v>1515</v>
      </c>
      <c r="I632" s="68">
        <v>-0.231040564373898</v>
      </c>
    </row>
    <row r="633" spans="1:9" x14ac:dyDescent="0.25">
      <c r="A633" s="63" t="s">
        <v>1689</v>
      </c>
      <c r="B633" s="70">
        <v>0.96117921774664306</v>
      </c>
      <c r="C633" s="70">
        <v>0.99582836710369504</v>
      </c>
      <c r="D633" s="70">
        <v>0.998</v>
      </c>
      <c r="E633" s="71">
        <v>0.999</v>
      </c>
      <c r="F633" s="65">
        <v>3.4649149357051989E-2</v>
      </c>
      <c r="G633" s="52">
        <v>3.7820782253356944E-2</v>
      </c>
      <c r="H633" s="68">
        <v>4502</v>
      </c>
      <c r="I633" s="68">
        <v>-0.55648957632817797</v>
      </c>
    </row>
    <row r="634" spans="1:9" x14ac:dyDescent="0.25">
      <c r="A634" s="63" t="s">
        <v>1694</v>
      </c>
      <c r="B634" s="70">
        <v>4.8295454545454496E-2</v>
      </c>
      <c r="C634" s="70">
        <v>0.98913043478260898</v>
      </c>
      <c r="D634" s="70">
        <v>1</v>
      </c>
      <c r="E634" s="71">
        <v>0.99690000000000001</v>
      </c>
      <c r="F634" s="65">
        <v>0.94083498023715451</v>
      </c>
      <c r="G634" s="52">
        <v>0.94860454545454553</v>
      </c>
      <c r="H634" s="68">
        <v>1926</v>
      </c>
      <c r="I634" s="68">
        <v>-0.342915811088296</v>
      </c>
    </row>
    <row r="635" spans="1:9" x14ac:dyDescent="0.25">
      <c r="A635" s="63" t="s">
        <v>1687</v>
      </c>
      <c r="B635" s="70">
        <v>0.74814088420364511</v>
      </c>
      <c r="C635" s="70">
        <v>0.97211096276516795</v>
      </c>
      <c r="D635" s="70">
        <v>0.99219999999999997</v>
      </c>
      <c r="E635" s="71">
        <v>0.99170000000000003</v>
      </c>
      <c r="F635" s="65">
        <v>0.22397007856152285</v>
      </c>
      <c r="G635" s="52">
        <v>0.24355911579635492</v>
      </c>
      <c r="H635" s="68">
        <v>19702</v>
      </c>
      <c r="I635" s="68">
        <v>-0.306906969475987</v>
      </c>
    </row>
    <row r="636" spans="1:9" x14ac:dyDescent="0.25">
      <c r="A636" s="63" t="s">
        <v>1679</v>
      </c>
      <c r="B636" s="70">
        <v>0.90803814713896502</v>
      </c>
      <c r="C636" s="70">
        <v>0.91366223908918398</v>
      </c>
      <c r="D636" s="70">
        <v>0.94799999999999995</v>
      </c>
      <c r="E636" s="71">
        <v>0.95350000000000001</v>
      </c>
      <c r="F636" s="65">
        <v>5.6240919502189568E-3</v>
      </c>
      <c r="G636" s="52">
        <v>4.546185286103499E-2</v>
      </c>
      <c r="H636" s="68">
        <v>2801</v>
      </c>
      <c r="I636" s="68">
        <v>-0.27908868999186298</v>
      </c>
    </row>
    <row r="637" spans="1:9" x14ac:dyDescent="0.25">
      <c r="A637" s="63" t="s">
        <v>1697</v>
      </c>
      <c r="B637" s="70">
        <v>2.45188181929631E-4</v>
      </c>
      <c r="C637" s="70">
        <v>0.90528233151184001</v>
      </c>
      <c r="D637" s="70">
        <v>0.89080000000000004</v>
      </c>
      <c r="E637" s="71">
        <v>0.97770000000000001</v>
      </c>
      <c r="F637" s="65">
        <v>0.90503714332991037</v>
      </c>
      <c r="G637" s="52">
        <v>0.97745481181807037</v>
      </c>
      <c r="H637" s="68">
        <v>16482</v>
      </c>
      <c r="I637" s="68">
        <v>-0.187548158421945</v>
      </c>
    </row>
    <row r="638" spans="1:9" x14ac:dyDescent="0.25">
      <c r="A638" s="63" t="s">
        <v>1691</v>
      </c>
      <c r="B638" s="70">
        <v>0.35246913580246902</v>
      </c>
      <c r="C638" s="70">
        <v>0.88038277511961704</v>
      </c>
      <c r="D638" s="70">
        <v>0.94940000000000002</v>
      </c>
      <c r="E638" s="71">
        <v>0.9577</v>
      </c>
      <c r="F638" s="65">
        <v>0.52791363931714796</v>
      </c>
      <c r="G638" s="52">
        <v>0.60523086419753103</v>
      </c>
      <c r="H638" s="68">
        <v>2656</v>
      </c>
      <c r="I638" s="68">
        <v>-0.44696505211526699</v>
      </c>
    </row>
    <row r="639" spans="1:9" x14ac:dyDescent="0.25">
      <c r="A639" s="63" t="s">
        <v>1701</v>
      </c>
      <c r="B639" s="70">
        <v>0.12581409117821202</v>
      </c>
      <c r="C639" s="70">
        <v>0.84611231101511897</v>
      </c>
      <c r="D639" s="70">
        <v>0.9728</v>
      </c>
      <c r="E639" s="71">
        <v>0.97089999999999999</v>
      </c>
      <c r="F639" s="65">
        <v>0.72029821983690701</v>
      </c>
      <c r="G639" s="52">
        <v>0.84508590882178791</v>
      </c>
      <c r="H639" s="68">
        <v>5312</v>
      </c>
      <c r="I639" s="68">
        <v>-0.32878846902999598</v>
      </c>
    </row>
    <row r="640" spans="1:9" x14ac:dyDescent="0.25">
      <c r="A640" s="63" t="s">
        <v>1677</v>
      </c>
      <c r="B640" s="70">
        <v>0.27085201793722002</v>
      </c>
      <c r="C640" s="70">
        <v>0.65961538461538505</v>
      </c>
      <c r="D640" s="70">
        <v>0.6</v>
      </c>
      <c r="E640" s="71">
        <v>0.59340000000000004</v>
      </c>
      <c r="F640" s="65">
        <v>0.38876336667816502</v>
      </c>
      <c r="G640" s="52">
        <v>0.32254798206278001</v>
      </c>
      <c r="H640" s="68">
        <v>2296</v>
      </c>
      <c r="I640" s="68">
        <v>0.110759493670886</v>
      </c>
    </row>
    <row r="641" spans="1:9" x14ac:dyDescent="0.25">
      <c r="A641" s="63" t="s">
        <v>1671</v>
      </c>
      <c r="B641" s="70">
        <v>0.47145328719723206</v>
      </c>
      <c r="C641" s="70">
        <v>0.59195402298850597</v>
      </c>
      <c r="D641" s="70" t="e">
        <v>#REF!</v>
      </c>
      <c r="E641" s="71">
        <v>0.80420000000000003</v>
      </c>
      <c r="F641" s="65">
        <v>0.12050073579127391</v>
      </c>
      <c r="G641" s="52">
        <v>0.33274671280276796</v>
      </c>
      <c r="H641" s="68">
        <v>1592</v>
      </c>
      <c r="I641" s="68">
        <v>-0.21181556195965401</v>
      </c>
    </row>
    <row r="642" spans="1:9" x14ac:dyDescent="0.25">
      <c r="A642" s="63" t="s">
        <v>1669</v>
      </c>
      <c r="B642" s="70">
        <v>5.67310640907697E-3</v>
      </c>
      <c r="C642" s="70">
        <v>0.53968253968253999</v>
      </c>
      <c r="D642" s="70">
        <v>0.53620000000000001</v>
      </c>
      <c r="E642" s="71">
        <v>0.6351</v>
      </c>
      <c r="F642" s="65">
        <v>0.53400943327346306</v>
      </c>
      <c r="G642" s="52">
        <v>0.62942689359092308</v>
      </c>
      <c r="H642" s="68">
        <v>10564</v>
      </c>
      <c r="I642" s="68">
        <v>5.2394366197183101E-2</v>
      </c>
    </row>
    <row r="643" spans="1:9" x14ac:dyDescent="0.25">
      <c r="A643" s="63" t="s">
        <v>1675</v>
      </c>
      <c r="B643" s="70">
        <v>0.31396287328490702</v>
      </c>
      <c r="C643" s="70">
        <v>0.44798301486199599</v>
      </c>
      <c r="D643" s="70">
        <v>0.50700000000000001</v>
      </c>
      <c r="E643" s="71">
        <v>0.4083</v>
      </c>
      <c r="F643" s="65">
        <v>0.13402014157708897</v>
      </c>
      <c r="G643" s="52">
        <v>9.4337126715092978E-2</v>
      </c>
      <c r="H643" s="68">
        <v>2085</v>
      </c>
      <c r="I643" s="68">
        <v>0.34537246049661402</v>
      </c>
    </row>
    <row r="644" spans="1:9" x14ac:dyDescent="0.25">
      <c r="A644" s="63" t="s">
        <v>1681</v>
      </c>
      <c r="B644" s="70">
        <v>0.337979407400746</v>
      </c>
      <c r="C644" s="70">
        <v>0.30988128491620098</v>
      </c>
      <c r="D644" s="70">
        <v>0.55630000000000002</v>
      </c>
      <c r="E644" s="71">
        <v>0.76559999999999995</v>
      </c>
      <c r="F644" s="65">
        <v>-2.8098122484545018E-2</v>
      </c>
      <c r="G644" s="52">
        <v>0.42762059259925395</v>
      </c>
      <c r="H644" s="68">
        <v>59555</v>
      </c>
      <c r="I644" s="68">
        <v>0.30889245189935899</v>
      </c>
    </row>
    <row r="645" spans="1:9" x14ac:dyDescent="0.25">
      <c r="A645" s="63" t="s">
        <v>1685</v>
      </c>
      <c r="B645" s="70">
        <v>2.2300469483568099E-2</v>
      </c>
      <c r="C645" s="70">
        <v>8.9108910891089105E-2</v>
      </c>
      <c r="D645" s="70">
        <v>0.29409999999999997</v>
      </c>
      <c r="E645" s="71">
        <v>0.46350000000000002</v>
      </c>
      <c r="F645" s="65">
        <v>6.6808441407521013E-2</v>
      </c>
      <c r="G645" s="52">
        <v>0.4411995305164319</v>
      </c>
      <c r="H645" s="68">
        <v>1689</v>
      </c>
      <c r="I645" s="68">
        <v>0.58641975308642003</v>
      </c>
    </row>
    <row r="646" spans="1:9" x14ac:dyDescent="0.25">
      <c r="A646" s="63" t="s">
        <v>1698</v>
      </c>
      <c r="B646" s="70">
        <v>5.6179775280898901E-3</v>
      </c>
      <c r="C646" s="70">
        <v>1.4018691588785E-2</v>
      </c>
      <c r="D646" s="70">
        <v>4.5999999999999999E-3</v>
      </c>
      <c r="E646" s="71">
        <v>2.5000000000000001E-3</v>
      </c>
      <c r="F646" s="65">
        <v>8.4007140606951088E-3</v>
      </c>
      <c r="G646" s="52">
        <v>-3.11797752808989E-3</v>
      </c>
      <c r="H646" s="73">
        <v>1471</v>
      </c>
      <c r="I646" s="68">
        <v>156.666666666667</v>
      </c>
    </row>
    <row r="647" spans="1:9" x14ac:dyDescent="0.25">
      <c r="A647" s="63" t="s">
        <v>1683</v>
      </c>
      <c r="B647" s="70">
        <v>2.37529691211401E-3</v>
      </c>
      <c r="C647" s="70">
        <v>4.65116279069767E-3</v>
      </c>
      <c r="D647" s="70">
        <v>2.8999999999999998E-3</v>
      </c>
      <c r="E647" s="71">
        <v>4.0000000000000001E-3</v>
      </c>
      <c r="F647" s="65">
        <v>2.27586587858366E-3</v>
      </c>
      <c r="G647" s="52">
        <v>1.6247030878859901E-3</v>
      </c>
      <c r="H647" s="73">
        <v>2475</v>
      </c>
      <c r="I647" s="68">
        <v>255</v>
      </c>
    </row>
    <row r="648" spans="1:9" x14ac:dyDescent="0.25">
      <c r="A648" s="63" t="s">
        <v>1700</v>
      </c>
      <c r="B648" s="70">
        <v>0</v>
      </c>
      <c r="C648" s="70">
        <v>0</v>
      </c>
      <c r="D648" s="70">
        <v>1.11E-2</v>
      </c>
      <c r="E648" s="71">
        <v>5.0700000000000002E-2</v>
      </c>
      <c r="F648" s="65">
        <v>0</v>
      </c>
      <c r="G648" s="52">
        <v>5.0700000000000002E-2</v>
      </c>
      <c r="H648" s="73">
        <v>782</v>
      </c>
      <c r="I648" s="68">
        <v>6.3870967741935498</v>
      </c>
    </row>
    <row r="649" spans="1:9" x14ac:dyDescent="0.25">
      <c r="A649" s="61" t="s">
        <v>1988</v>
      </c>
      <c r="B649" s="70">
        <v>0.66075365028510236</v>
      </c>
      <c r="C649" s="70">
        <v>0.74855976800242818</v>
      </c>
      <c r="D649" s="70">
        <v>0.79152804878048755</v>
      </c>
      <c r="E649" s="71">
        <v>0.83568780487804895</v>
      </c>
      <c r="F649" s="65">
        <v>0</v>
      </c>
      <c r="G649" s="52">
        <v>0</v>
      </c>
      <c r="H649" s="68">
        <v>626522</v>
      </c>
      <c r="I649" s="68">
        <v>-0.68645712068296505</v>
      </c>
    </row>
    <row r="650" spans="1:9" x14ac:dyDescent="0.25">
      <c r="A650" s="62" t="s">
        <v>92</v>
      </c>
      <c r="B650" s="70">
        <v>0.45234115899628174</v>
      </c>
      <c r="C650" s="70">
        <v>0.7904041907544147</v>
      </c>
      <c r="D650" s="70">
        <v>0.87287499999999996</v>
      </c>
      <c r="E650" s="71">
        <v>0.88248749999999987</v>
      </c>
      <c r="F650" s="65">
        <v>0</v>
      </c>
      <c r="G650" s="52">
        <v>0</v>
      </c>
      <c r="H650" s="68">
        <v>36164</v>
      </c>
      <c r="I650" s="68">
        <v>-0.58094555873925502</v>
      </c>
    </row>
    <row r="651" spans="1:9" x14ac:dyDescent="0.25">
      <c r="A651" s="63" t="s">
        <v>600</v>
      </c>
      <c r="B651" s="70">
        <v>1</v>
      </c>
      <c r="C651" s="70">
        <v>1</v>
      </c>
      <c r="D651" s="70">
        <v>1</v>
      </c>
      <c r="E651" s="71">
        <v>1</v>
      </c>
      <c r="F651" s="65">
        <v>0</v>
      </c>
      <c r="G651" s="52">
        <v>0</v>
      </c>
      <c r="H651" s="68">
        <v>3386</v>
      </c>
      <c r="I651" s="68">
        <v>-0.34204131227217499</v>
      </c>
    </row>
    <row r="652" spans="1:9" x14ac:dyDescent="0.25">
      <c r="A652" s="63" t="s">
        <v>605</v>
      </c>
      <c r="B652" s="70">
        <v>0.49053238199780502</v>
      </c>
      <c r="C652" s="70">
        <v>0.99979508196721301</v>
      </c>
      <c r="D652" s="70">
        <v>1</v>
      </c>
      <c r="E652" s="71">
        <v>1</v>
      </c>
      <c r="F652" s="65">
        <v>0.50926269996940798</v>
      </c>
      <c r="G652" s="52">
        <v>0.50946761800219498</v>
      </c>
      <c r="H652" s="68">
        <v>14473</v>
      </c>
      <c r="I652" s="68">
        <v>-0.339840043378067</v>
      </c>
    </row>
    <row r="653" spans="1:9" x14ac:dyDescent="0.25">
      <c r="A653" s="63" t="s">
        <v>601</v>
      </c>
      <c r="B653" s="70">
        <v>0.99888268156424609</v>
      </c>
      <c r="C653" s="70">
        <v>0.99228791773778902</v>
      </c>
      <c r="D653" s="70">
        <v>0.99239999999999995</v>
      </c>
      <c r="E653" s="71">
        <v>0.99760000000000004</v>
      </c>
      <c r="F653" s="65">
        <v>-6.5947638264570729E-3</v>
      </c>
      <c r="G653" s="52">
        <v>-1.2826815642460465E-3</v>
      </c>
      <c r="H653" s="68">
        <v>2651</v>
      </c>
      <c r="I653" s="68">
        <v>-0.38186157517899799</v>
      </c>
    </row>
    <row r="654" spans="1:9" x14ac:dyDescent="0.25">
      <c r="A654" s="63" t="s">
        <v>599</v>
      </c>
      <c r="B654" s="70">
        <v>7.5702629193109702E-2</v>
      </c>
      <c r="C654" s="70">
        <v>0.95396669931439804</v>
      </c>
      <c r="D654" s="70">
        <v>0.97019999999999995</v>
      </c>
      <c r="E654" s="71">
        <v>0.97009999999999996</v>
      </c>
      <c r="F654" s="65">
        <v>0.87826407012128838</v>
      </c>
      <c r="G654" s="52">
        <v>0.8943973708068903</v>
      </c>
      <c r="H654" s="68">
        <v>3026</v>
      </c>
      <c r="I654" s="68">
        <v>-0.42524723676556098</v>
      </c>
    </row>
    <row r="655" spans="1:9" x14ac:dyDescent="0.25">
      <c r="A655" s="63" t="s">
        <v>603</v>
      </c>
      <c r="B655" s="70">
        <v>0.79874213836478003</v>
      </c>
      <c r="C655" s="70">
        <v>0.72648335745296699</v>
      </c>
      <c r="D655" s="70">
        <v>0.80189999999999995</v>
      </c>
      <c r="E655" s="71">
        <v>0.76619999999999999</v>
      </c>
      <c r="F655" s="65">
        <v>-7.2258780911813036E-2</v>
      </c>
      <c r="G655" s="52">
        <v>-3.2542138364780038E-2</v>
      </c>
      <c r="H655" s="68">
        <v>3362</v>
      </c>
      <c r="I655" s="68">
        <v>-0.47074327886136003</v>
      </c>
    </row>
    <row r="656" spans="1:9" x14ac:dyDescent="0.25">
      <c r="A656" s="63" t="s">
        <v>608</v>
      </c>
      <c r="B656" s="70">
        <v>0</v>
      </c>
      <c r="C656" s="70">
        <v>0.62815405046480699</v>
      </c>
      <c r="D656" s="70">
        <v>0.77569999999999995</v>
      </c>
      <c r="E656" s="71">
        <v>0.77480000000000004</v>
      </c>
      <c r="F656" s="65">
        <v>0.62815405046480699</v>
      </c>
      <c r="G656" s="52">
        <v>0.77480000000000004</v>
      </c>
      <c r="H656" s="68">
        <v>4112</v>
      </c>
      <c r="I656" s="68">
        <v>-0.39517962710322901</v>
      </c>
    </row>
    <row r="657" spans="1:9" x14ac:dyDescent="0.25">
      <c r="A657" s="63" t="s">
        <v>96</v>
      </c>
      <c r="B657" s="70">
        <v>0.17320534223706202</v>
      </c>
      <c r="C657" s="70">
        <v>0.60089399744572203</v>
      </c>
      <c r="D657" s="70">
        <v>0.80900000000000005</v>
      </c>
      <c r="E657" s="71">
        <v>0.81569999999999998</v>
      </c>
      <c r="F657" s="65">
        <v>0.42768865520866001</v>
      </c>
      <c r="G657" s="52">
        <v>0.64249465776293802</v>
      </c>
      <c r="H657" s="68">
        <v>3636</v>
      </c>
      <c r="I657" s="68">
        <v>-0.58094555873925502</v>
      </c>
    </row>
    <row r="658" spans="1:9" x14ac:dyDescent="0.25">
      <c r="A658" s="63" t="s">
        <v>597</v>
      </c>
      <c r="B658" s="70">
        <v>8.1664098613251093E-2</v>
      </c>
      <c r="C658" s="70">
        <v>0.421652421652422</v>
      </c>
      <c r="D658" s="70">
        <v>0.63380000000000003</v>
      </c>
      <c r="E658" s="71">
        <v>0.73550000000000004</v>
      </c>
      <c r="F658" s="65">
        <v>0.33998832303917093</v>
      </c>
      <c r="G658" s="52">
        <v>0.65383590138674896</v>
      </c>
      <c r="H658" s="68">
        <v>1518</v>
      </c>
      <c r="I658" s="68">
        <v>-0.269230769230769</v>
      </c>
    </row>
    <row r="659" spans="1:9" x14ac:dyDescent="0.25">
      <c r="A659" s="62" t="s">
        <v>27</v>
      </c>
      <c r="B659" s="70">
        <v>0.26932975384211877</v>
      </c>
      <c r="C659" s="70">
        <v>0.29555276516206347</v>
      </c>
      <c r="D659" s="70">
        <v>0.42686999999999997</v>
      </c>
      <c r="E659" s="71">
        <v>0.69531999999999994</v>
      </c>
      <c r="F659" s="65">
        <v>0</v>
      </c>
      <c r="G659" s="52">
        <v>0</v>
      </c>
      <c r="H659" s="68">
        <v>76848</v>
      </c>
      <c r="I659" s="68">
        <v>-0.56623134328358204</v>
      </c>
    </row>
    <row r="660" spans="1:9" x14ac:dyDescent="0.25">
      <c r="A660" s="63" t="s">
        <v>622</v>
      </c>
      <c r="B660" s="70">
        <v>0.98623188405797113</v>
      </c>
      <c r="C660" s="70">
        <v>0.998106060606061</v>
      </c>
      <c r="D660" s="70">
        <v>1</v>
      </c>
      <c r="E660" s="71">
        <v>1</v>
      </c>
      <c r="F660" s="65">
        <v>1.1874176548089865E-2</v>
      </c>
      <c r="G660" s="52">
        <v>1.3768115942028869E-2</v>
      </c>
      <c r="H660" s="68">
        <v>1815</v>
      </c>
      <c r="I660" s="68">
        <v>-0.56370106761565797</v>
      </c>
    </row>
    <row r="661" spans="1:9" x14ac:dyDescent="0.25">
      <c r="A661" s="63" t="s">
        <v>613</v>
      </c>
      <c r="B661" s="70">
        <v>0.82413350449293998</v>
      </c>
      <c r="C661" s="70">
        <v>0.99360000000000004</v>
      </c>
      <c r="D661" s="70">
        <v>0.995</v>
      </c>
      <c r="E661" s="71">
        <v>0.99809999999999999</v>
      </c>
      <c r="F661" s="65">
        <v>0.16946649550706006</v>
      </c>
      <c r="G661" s="52">
        <v>0.17396649550706</v>
      </c>
      <c r="H661" s="68">
        <v>2701</v>
      </c>
      <c r="I661" s="68">
        <v>-0.56623134328358204</v>
      </c>
    </row>
    <row r="662" spans="1:9" x14ac:dyDescent="0.25">
      <c r="A662" s="63" t="s">
        <v>614</v>
      </c>
      <c r="B662" s="70">
        <v>0.88008800880088001</v>
      </c>
      <c r="C662" s="70">
        <v>0.95943562610229305</v>
      </c>
      <c r="D662" s="70">
        <v>0.97470000000000001</v>
      </c>
      <c r="E662" s="71">
        <v>0.98209999999999997</v>
      </c>
      <c r="F662" s="65">
        <v>7.9347617301413043E-2</v>
      </c>
      <c r="G662" s="52">
        <v>0.10201199119911997</v>
      </c>
      <c r="H662" s="68">
        <v>8661</v>
      </c>
      <c r="I662" s="68">
        <v>-0.51223890339425604</v>
      </c>
    </row>
    <row r="663" spans="1:9" x14ac:dyDescent="0.25">
      <c r="A663" s="63" t="s">
        <v>624</v>
      </c>
      <c r="B663" s="70">
        <v>2.8441410693970403E-3</v>
      </c>
      <c r="C663" s="70">
        <v>4.3859649122806998E-3</v>
      </c>
      <c r="D663" s="70">
        <v>0.28570000000000001</v>
      </c>
      <c r="E663" s="71">
        <v>0.7994</v>
      </c>
      <c r="F663" s="65">
        <v>1.5418238428836595E-3</v>
      </c>
      <c r="G663" s="52">
        <v>0.79655585893060299</v>
      </c>
      <c r="H663" s="68">
        <v>5725</v>
      </c>
      <c r="I663" s="68">
        <v>-0.184668989547038</v>
      </c>
    </row>
    <row r="664" spans="1:9" x14ac:dyDescent="0.25">
      <c r="A664" s="63" t="s">
        <v>31</v>
      </c>
      <c r="B664" s="70">
        <v>0</v>
      </c>
      <c r="C664" s="70">
        <v>0</v>
      </c>
      <c r="D664" s="70">
        <v>0</v>
      </c>
      <c r="E664" s="71">
        <v>0</v>
      </c>
      <c r="F664" s="65">
        <v>0</v>
      </c>
      <c r="G664" s="52">
        <v>0</v>
      </c>
      <c r="H664" s="73">
        <v>26</v>
      </c>
      <c r="I664" s="68">
        <v>10</v>
      </c>
    </row>
    <row r="665" spans="1:9" x14ac:dyDescent="0.25">
      <c r="A665" s="63" t="s">
        <v>252</v>
      </c>
      <c r="B665" s="70">
        <v>0</v>
      </c>
      <c r="C665" s="70">
        <v>0</v>
      </c>
      <c r="D665" s="70">
        <v>0</v>
      </c>
      <c r="E665" s="71">
        <v>0</v>
      </c>
      <c r="F665" s="65">
        <v>0</v>
      </c>
      <c r="G665" s="52">
        <v>0</v>
      </c>
      <c r="H665" s="72">
        <v>23615</v>
      </c>
      <c r="I665" s="68">
        <v>7932</v>
      </c>
    </row>
    <row r="666" spans="1:9" x14ac:dyDescent="0.25">
      <c r="A666" s="63" t="s">
        <v>616</v>
      </c>
      <c r="B666" s="70">
        <v>0</v>
      </c>
      <c r="C666" s="70">
        <v>0</v>
      </c>
      <c r="D666" s="70">
        <v>1.9199999999999998E-2</v>
      </c>
      <c r="E666" s="71">
        <v>0.66390000000000005</v>
      </c>
      <c r="F666" s="65">
        <v>0</v>
      </c>
      <c r="G666" s="52">
        <v>0.66390000000000005</v>
      </c>
      <c r="H666" s="68">
        <v>1048</v>
      </c>
      <c r="I666" s="68">
        <v>-0.38664323374340898</v>
      </c>
    </row>
    <row r="667" spans="1:9" x14ac:dyDescent="0.25">
      <c r="A667" s="63" t="s">
        <v>618</v>
      </c>
      <c r="B667" s="70">
        <v>0</v>
      </c>
      <c r="C667" s="70">
        <v>0</v>
      </c>
      <c r="D667" s="70">
        <v>1.2999999999999999E-3</v>
      </c>
      <c r="E667" s="71">
        <v>0.79079999999999995</v>
      </c>
      <c r="F667" s="65">
        <v>0</v>
      </c>
      <c r="G667" s="52">
        <v>0.79079999999999995</v>
      </c>
      <c r="H667" s="68">
        <v>7222</v>
      </c>
      <c r="I667" s="68">
        <v>-9.5380029806259398E-2</v>
      </c>
    </row>
    <row r="668" spans="1:9" x14ac:dyDescent="0.25">
      <c r="A668" s="63" t="s">
        <v>610</v>
      </c>
      <c r="B668" s="70">
        <v>0</v>
      </c>
      <c r="C668" s="70">
        <v>0</v>
      </c>
      <c r="D668" s="70">
        <v>0.53049999999999997</v>
      </c>
      <c r="E668" s="71">
        <v>0.91849999999999998</v>
      </c>
      <c r="F668" s="65">
        <v>0</v>
      </c>
      <c r="G668" s="52">
        <v>0.91849999999999998</v>
      </c>
      <c r="H668" s="68">
        <v>19851</v>
      </c>
      <c r="I668" s="68">
        <v>-0.24954832881662101</v>
      </c>
    </row>
    <row r="669" spans="1:9" x14ac:dyDescent="0.25">
      <c r="A669" s="63" t="s">
        <v>619</v>
      </c>
      <c r="B669" s="70">
        <v>0</v>
      </c>
      <c r="C669" s="70">
        <v>0</v>
      </c>
      <c r="D669" s="70">
        <v>0.46229999999999999</v>
      </c>
      <c r="E669" s="71">
        <v>0.8004</v>
      </c>
      <c r="F669" s="65">
        <v>0</v>
      </c>
      <c r="G669" s="52">
        <v>0.8004</v>
      </c>
      <c r="H669" s="68">
        <v>6184</v>
      </c>
      <c r="I669" s="68">
        <v>-0.22654205607476599</v>
      </c>
    </row>
    <row r="670" spans="1:9" x14ac:dyDescent="0.25">
      <c r="A670" s="62" t="s">
        <v>637</v>
      </c>
      <c r="B670" s="70">
        <v>0.56422009762837488</v>
      </c>
      <c r="C670" s="70">
        <v>0.55893690777426153</v>
      </c>
      <c r="D670" s="70">
        <v>0.60701666666666654</v>
      </c>
      <c r="E670" s="71">
        <v>0.66831666666666667</v>
      </c>
      <c r="F670" s="65">
        <v>0</v>
      </c>
      <c r="G670" s="52">
        <v>0</v>
      </c>
      <c r="H670" s="68">
        <v>36607</v>
      </c>
      <c r="I670" s="68">
        <v>-0.52692998204667896</v>
      </c>
    </row>
    <row r="671" spans="1:9" x14ac:dyDescent="0.25">
      <c r="A671" s="63" t="s">
        <v>651</v>
      </c>
      <c r="B671" s="70">
        <v>1</v>
      </c>
      <c r="C671" s="70">
        <v>1</v>
      </c>
      <c r="D671" s="70">
        <v>1</v>
      </c>
      <c r="E671" s="71">
        <v>1</v>
      </c>
      <c r="F671" s="65">
        <v>0</v>
      </c>
      <c r="G671" s="52">
        <v>0</v>
      </c>
      <c r="H671" s="73">
        <v>1585</v>
      </c>
      <c r="I671" s="68">
        <v>30.6666666666667</v>
      </c>
    </row>
    <row r="672" spans="1:9" x14ac:dyDescent="0.25">
      <c r="A672" s="63" t="s">
        <v>649</v>
      </c>
      <c r="B672" s="70">
        <v>1</v>
      </c>
      <c r="C672" s="70">
        <v>1</v>
      </c>
      <c r="D672" s="70">
        <v>0.99939999999999996</v>
      </c>
      <c r="E672" s="71">
        <v>1</v>
      </c>
      <c r="F672" s="65">
        <v>0</v>
      </c>
      <c r="G672" s="52">
        <v>0</v>
      </c>
      <c r="H672" s="68">
        <v>5425</v>
      </c>
      <c r="I672" s="68">
        <v>-0.43090734209682602</v>
      </c>
    </row>
    <row r="673" spans="1:9" x14ac:dyDescent="0.25">
      <c r="A673" s="63" t="s">
        <v>641</v>
      </c>
      <c r="B673" s="70">
        <v>0.96774193548387111</v>
      </c>
      <c r="C673" s="70">
        <v>0.99060402684563797</v>
      </c>
      <c r="D673" s="70">
        <v>0.99439999999999995</v>
      </c>
      <c r="E673" s="71">
        <v>0.99019999999999997</v>
      </c>
      <c r="F673" s="65">
        <v>2.2862091361766868E-2</v>
      </c>
      <c r="G673" s="52">
        <v>2.2458064516128862E-2</v>
      </c>
      <c r="H673" s="68">
        <v>1552</v>
      </c>
      <c r="I673" s="68">
        <v>-0.52692998204667896</v>
      </c>
    </row>
    <row r="674" spans="1:9" x14ac:dyDescent="0.25">
      <c r="A674" s="63" t="s">
        <v>645</v>
      </c>
      <c r="B674" s="70">
        <v>0.41714285714285704</v>
      </c>
      <c r="C674" s="70">
        <v>0.36249999999999999</v>
      </c>
      <c r="D674" s="70">
        <v>0.60219999999999996</v>
      </c>
      <c r="E674" s="71">
        <v>0.63829999999999998</v>
      </c>
      <c r="F674" s="65">
        <v>-5.4642857142857049E-2</v>
      </c>
      <c r="G674" s="52">
        <v>0.22115714285714294</v>
      </c>
      <c r="H674" s="73">
        <v>2009</v>
      </c>
      <c r="I674" s="68">
        <v>6.2</v>
      </c>
    </row>
    <row r="675" spans="1:9" x14ac:dyDescent="0.25">
      <c r="A675" s="63" t="s">
        <v>646</v>
      </c>
      <c r="B675" s="70">
        <v>4.3579314352120904E-4</v>
      </c>
      <c r="C675" s="70">
        <v>5.1741979993101105E-4</v>
      </c>
      <c r="D675" s="70">
        <v>6.9999999999999999E-4</v>
      </c>
      <c r="E675" s="71">
        <v>5.9999999999999995E-4</v>
      </c>
      <c r="F675" s="65">
        <v>8.1626656409802009E-5</v>
      </c>
      <c r="G675" s="52">
        <v>1.642068564787909E-4</v>
      </c>
      <c r="H675" s="72">
        <v>9583</v>
      </c>
      <c r="I675" s="68">
        <v>1052.3333333333301</v>
      </c>
    </row>
    <row r="676" spans="1:9" x14ac:dyDescent="0.25">
      <c r="A676" s="63" t="s">
        <v>643</v>
      </c>
      <c r="B676" s="70">
        <v>0</v>
      </c>
      <c r="C676" s="70">
        <v>0</v>
      </c>
      <c r="D676" s="70">
        <v>4.5400000000000003E-2</v>
      </c>
      <c r="E676" s="71">
        <v>0.38080000000000003</v>
      </c>
      <c r="F676" s="65">
        <v>0</v>
      </c>
      <c r="G676" s="52">
        <v>0.38080000000000003</v>
      </c>
      <c r="H676" s="68">
        <v>16453</v>
      </c>
      <c r="I676" s="68">
        <v>0.97979797979798</v>
      </c>
    </row>
    <row r="677" spans="1:9" x14ac:dyDescent="0.25">
      <c r="A677" s="62" t="s">
        <v>693</v>
      </c>
      <c r="B677" s="70">
        <v>0.9472462038444851</v>
      </c>
      <c r="C677" s="70">
        <v>0.93008726552716625</v>
      </c>
      <c r="D677" s="70">
        <v>0.97223333333333339</v>
      </c>
      <c r="E677" s="71">
        <v>0.96548333333333336</v>
      </c>
      <c r="F677" s="65">
        <v>0</v>
      </c>
      <c r="G677" s="52">
        <v>1.1024300938698851E-12</v>
      </c>
      <c r="H677" s="68">
        <v>20178</v>
      </c>
      <c r="I677" s="68">
        <v>-0.58499413833528702</v>
      </c>
    </row>
    <row r="678" spans="1:9" x14ac:dyDescent="0.25">
      <c r="A678" s="63" t="s">
        <v>699</v>
      </c>
      <c r="B678" s="70">
        <v>0.99571734475374707</v>
      </c>
      <c r="C678" s="70">
        <v>1</v>
      </c>
      <c r="D678" s="70">
        <v>1</v>
      </c>
      <c r="E678" s="71">
        <v>1</v>
      </c>
      <c r="F678" s="65">
        <v>4.282655246252931E-3</v>
      </c>
      <c r="G678" s="52">
        <v>4.282655246252931E-3</v>
      </c>
      <c r="H678" s="68">
        <v>1980</v>
      </c>
      <c r="I678" s="68">
        <v>8.7804878048780594E-2</v>
      </c>
    </row>
    <row r="679" spans="1:9" x14ac:dyDescent="0.25">
      <c r="A679" s="63" t="s">
        <v>702</v>
      </c>
      <c r="B679" s="70">
        <v>1</v>
      </c>
      <c r="C679" s="70">
        <v>1</v>
      </c>
      <c r="D679" s="70">
        <v>1</v>
      </c>
      <c r="E679" s="71">
        <v>0.998</v>
      </c>
      <c r="F679" s="65">
        <v>0</v>
      </c>
      <c r="G679" s="52">
        <v>-2.0000000000000018E-3</v>
      </c>
      <c r="H679" s="68">
        <v>1805</v>
      </c>
      <c r="I679" s="68">
        <v>-0.413108242303873</v>
      </c>
    </row>
    <row r="680" spans="1:9" x14ac:dyDescent="0.25">
      <c r="A680" s="63" t="s">
        <v>698</v>
      </c>
      <c r="B680" s="70">
        <v>0.91224018475750612</v>
      </c>
      <c r="C680" s="70">
        <v>1</v>
      </c>
      <c r="D680" s="70">
        <v>0.99390000000000001</v>
      </c>
      <c r="E680" s="71">
        <v>0.98440000000000005</v>
      </c>
      <c r="F680" s="65">
        <v>8.7759815242493877E-2</v>
      </c>
      <c r="G680" s="52">
        <v>7.215981524249393E-2</v>
      </c>
      <c r="H680" s="68">
        <v>2202</v>
      </c>
      <c r="I680" s="68">
        <v>-0.58499413833528702</v>
      </c>
    </row>
    <row r="681" spans="1:9" x14ac:dyDescent="0.25">
      <c r="A681" s="63" t="s">
        <v>697</v>
      </c>
      <c r="B681" s="70">
        <v>0.99922869263401504</v>
      </c>
      <c r="C681" s="70">
        <v>1</v>
      </c>
      <c r="D681" s="70">
        <v>0.99960000000000004</v>
      </c>
      <c r="E681" s="71">
        <v>1</v>
      </c>
      <c r="F681" s="65">
        <v>7.7130736598496341E-4</v>
      </c>
      <c r="G681" s="52">
        <v>7.7130736598496341E-4</v>
      </c>
      <c r="H681" s="68">
        <v>3665</v>
      </c>
      <c r="I681" s="68">
        <v>-0.55651815181518105</v>
      </c>
    </row>
    <row r="682" spans="1:9" x14ac:dyDescent="0.25">
      <c r="A682" s="63" t="s">
        <v>703</v>
      </c>
      <c r="B682" s="70">
        <v>0.93185550082101809</v>
      </c>
      <c r="C682" s="70">
        <v>0.99851301115241597</v>
      </c>
      <c r="D682" s="70">
        <v>0.99809999999999999</v>
      </c>
      <c r="E682" s="71">
        <v>1</v>
      </c>
      <c r="F682" s="65">
        <v>6.6657510331397885E-2</v>
      </c>
      <c r="G682" s="52">
        <v>6.814449917898191E-2</v>
      </c>
      <c r="H682" s="68">
        <v>2633</v>
      </c>
      <c r="I682" s="68">
        <v>-0.56221198156681995</v>
      </c>
    </row>
    <row r="683" spans="1:9" x14ac:dyDescent="0.25">
      <c r="A683" s="63" t="s">
        <v>700</v>
      </c>
      <c r="B683" s="70">
        <v>0.84443550010062407</v>
      </c>
      <c r="C683" s="70">
        <v>0.58201058201058198</v>
      </c>
      <c r="D683" s="70">
        <v>0.84179999999999999</v>
      </c>
      <c r="E683" s="71">
        <v>0.8105</v>
      </c>
      <c r="F683" s="65">
        <v>-0.26242491809004209</v>
      </c>
      <c r="G683" s="52">
        <v>-3.3935500100624072E-2</v>
      </c>
      <c r="H683" s="68">
        <v>7893</v>
      </c>
      <c r="I683" s="68">
        <v>-0.169737239504681</v>
      </c>
    </row>
    <row r="684" spans="1:9" x14ac:dyDescent="0.25">
      <c r="A684" s="62" t="s">
        <v>265</v>
      </c>
      <c r="B684" s="70">
        <v>0.53288102012482708</v>
      </c>
      <c r="C684" s="70">
        <v>0.70173620185373098</v>
      </c>
      <c r="D684" s="70">
        <v>0.70437499999999997</v>
      </c>
      <c r="E684" s="71">
        <v>0.71002499999999991</v>
      </c>
      <c r="F684" s="65">
        <v>-1.2851704985860022E-7</v>
      </c>
      <c r="G684" s="52">
        <v>-1.6361236152922464E-8</v>
      </c>
      <c r="H684" s="68">
        <v>26271</v>
      </c>
      <c r="I684" s="68">
        <v>-0.40027764923646503</v>
      </c>
    </row>
    <row r="685" spans="1:9" x14ac:dyDescent="0.25">
      <c r="A685" s="63" t="s">
        <v>1728</v>
      </c>
      <c r="B685" s="70">
        <v>0.83974358974358998</v>
      </c>
      <c r="C685" s="70">
        <v>0.986928104575163</v>
      </c>
      <c r="D685" s="70">
        <v>0.98470000000000002</v>
      </c>
      <c r="E685" s="71">
        <v>0.995</v>
      </c>
      <c r="F685" s="65">
        <v>0.14718451483157302</v>
      </c>
      <c r="G685" s="52">
        <v>0.15525641025641002</v>
      </c>
      <c r="H685" s="68">
        <v>983</v>
      </c>
      <c r="I685" s="68">
        <v>-0.19191919191919199</v>
      </c>
    </row>
    <row r="686" spans="1:9" x14ac:dyDescent="0.25">
      <c r="A686" s="63" t="s">
        <v>269</v>
      </c>
      <c r="B686" s="70">
        <v>0.98340707964601803</v>
      </c>
      <c r="C686" s="70">
        <v>0.97770945426594902</v>
      </c>
      <c r="D686" s="70">
        <v>0.98140000000000005</v>
      </c>
      <c r="E686" s="71">
        <v>0.98770000000000002</v>
      </c>
      <c r="F686" s="65">
        <v>-5.6976253800690158E-3</v>
      </c>
      <c r="G686" s="52">
        <v>4.2929203539819882E-3</v>
      </c>
      <c r="H686" s="68">
        <v>3904</v>
      </c>
      <c r="I686" s="68">
        <v>-0.40027764923646503</v>
      </c>
    </row>
    <row r="687" spans="1:9" x14ac:dyDescent="0.25">
      <c r="A687" s="63" t="s">
        <v>1730</v>
      </c>
      <c r="B687" s="70">
        <v>0.30792870313460402</v>
      </c>
      <c r="C687" s="70">
        <v>0.84157536274800104</v>
      </c>
      <c r="D687" s="70">
        <v>0.85099999999999998</v>
      </c>
      <c r="E687" s="71">
        <v>0.85699999999999998</v>
      </c>
      <c r="F687" s="65">
        <v>0.53364665961339708</v>
      </c>
      <c r="G687" s="52">
        <v>0.54907129686539591</v>
      </c>
      <c r="H687" s="68">
        <v>8623</v>
      </c>
      <c r="I687" s="68">
        <v>-0.29019797199420599</v>
      </c>
    </row>
    <row r="688" spans="1:9" x14ac:dyDescent="0.25">
      <c r="A688" s="63" t="s">
        <v>1726</v>
      </c>
      <c r="B688" s="70">
        <v>4.4470797509635302E-4</v>
      </c>
      <c r="C688" s="70">
        <v>7.3188582581117404E-4</v>
      </c>
      <c r="D688" s="70">
        <v>4.0000000000000002E-4</v>
      </c>
      <c r="E688" s="71">
        <v>4.0000000000000002E-4</v>
      </c>
      <c r="F688" s="65">
        <v>2.8717785071482102E-4</v>
      </c>
      <c r="G688" s="52">
        <v>-4.4707975096353004E-5</v>
      </c>
      <c r="H688" s="72">
        <v>12761</v>
      </c>
      <c r="I688" s="68">
        <v>1413.6666666666699</v>
      </c>
    </row>
    <row r="689" spans="1:9" x14ac:dyDescent="0.25">
      <c r="A689" s="62" t="s">
        <v>270</v>
      </c>
      <c r="B689" s="70">
        <v>0.79256113902877479</v>
      </c>
      <c r="C689" s="70">
        <v>0.84707002294424361</v>
      </c>
      <c r="D689" s="70">
        <v>0.90969090909090933</v>
      </c>
      <c r="E689" s="71">
        <v>0.97873636363636363</v>
      </c>
      <c r="F689" s="65">
        <v>0</v>
      </c>
      <c r="G689" s="52">
        <v>0</v>
      </c>
      <c r="H689" s="68">
        <v>42255</v>
      </c>
      <c r="I689" s="68">
        <v>-0.68645712068296505</v>
      </c>
    </row>
    <row r="690" spans="1:9" x14ac:dyDescent="0.25">
      <c r="A690" s="63" t="s">
        <v>273</v>
      </c>
      <c r="B690" s="70">
        <v>1</v>
      </c>
      <c r="C690" s="70">
        <v>1</v>
      </c>
      <c r="D690" s="70">
        <v>1</v>
      </c>
      <c r="E690" s="71">
        <v>1</v>
      </c>
      <c r="F690" s="65">
        <v>0</v>
      </c>
      <c r="G690" s="52">
        <v>0</v>
      </c>
      <c r="H690" s="68">
        <v>4080</v>
      </c>
      <c r="I690" s="68">
        <v>-0.43298131600324902</v>
      </c>
    </row>
    <row r="691" spans="1:9" x14ac:dyDescent="0.25">
      <c r="A691" s="63" t="s">
        <v>720</v>
      </c>
      <c r="B691" s="70">
        <v>1</v>
      </c>
      <c r="C691" s="70">
        <v>1</v>
      </c>
      <c r="D691" s="70">
        <v>0.99960000000000004</v>
      </c>
      <c r="E691" s="71">
        <v>0.99919999999999998</v>
      </c>
      <c r="F691" s="65">
        <v>0</v>
      </c>
      <c r="G691" s="52">
        <v>-8.0000000000002292E-4</v>
      </c>
      <c r="H691" s="68">
        <v>2659</v>
      </c>
      <c r="I691" s="68">
        <v>-0.68645712068296505</v>
      </c>
    </row>
    <row r="692" spans="1:9" x14ac:dyDescent="0.25">
      <c r="A692" s="63" t="s">
        <v>716</v>
      </c>
      <c r="B692" s="70">
        <v>0.9985315712187961</v>
      </c>
      <c r="C692" s="70">
        <v>1</v>
      </c>
      <c r="D692" s="70">
        <v>1</v>
      </c>
      <c r="E692" s="71">
        <v>1</v>
      </c>
      <c r="F692" s="65">
        <v>1.468428781203901E-3</v>
      </c>
      <c r="G692" s="52">
        <v>1.468428781203901E-3</v>
      </c>
      <c r="H692" s="68">
        <v>1114</v>
      </c>
      <c r="I692" s="68">
        <v>-0.44818652849740898</v>
      </c>
    </row>
    <row r="693" spans="1:9" x14ac:dyDescent="0.25">
      <c r="A693" s="63" t="s">
        <v>705</v>
      </c>
      <c r="B693" s="70">
        <v>1</v>
      </c>
      <c r="C693" s="70">
        <v>0.997647058823529</v>
      </c>
      <c r="D693" s="70">
        <v>1</v>
      </c>
      <c r="E693" s="71">
        <v>1</v>
      </c>
      <c r="F693" s="65">
        <v>-2.3529411764710018E-3</v>
      </c>
      <c r="G693" s="52">
        <v>0</v>
      </c>
      <c r="H693" s="68">
        <v>1592</v>
      </c>
      <c r="I693" s="68">
        <v>-0.64551994767822096</v>
      </c>
    </row>
    <row r="694" spans="1:9" x14ac:dyDescent="0.25">
      <c r="A694" s="63" t="s">
        <v>711</v>
      </c>
      <c r="B694" s="70">
        <v>0.99680851063829812</v>
      </c>
      <c r="C694" s="70">
        <v>0.99418604651162801</v>
      </c>
      <c r="D694" s="70">
        <v>0.99719999999999998</v>
      </c>
      <c r="E694" s="71">
        <v>0.99790000000000001</v>
      </c>
      <c r="F694" s="65">
        <v>-2.6224641266701099E-3</v>
      </c>
      <c r="G694" s="52">
        <v>1.0914893617018917E-3</v>
      </c>
      <c r="H694" s="68">
        <v>2256</v>
      </c>
      <c r="I694" s="68">
        <v>-0.20412371134020599</v>
      </c>
    </row>
    <row r="695" spans="1:9" x14ac:dyDescent="0.25">
      <c r="A695" s="63" t="s">
        <v>722</v>
      </c>
      <c r="B695" s="70">
        <v>0.98988489710498806</v>
      </c>
      <c r="C695" s="70">
        <v>0.98934911242603596</v>
      </c>
      <c r="D695" s="70">
        <v>0.96719999999999995</v>
      </c>
      <c r="E695" s="71">
        <v>0.97899999999999998</v>
      </c>
      <c r="F695" s="65">
        <v>-5.3578467895210036E-4</v>
      </c>
      <c r="G695" s="52">
        <v>-1.0884897104988078E-2</v>
      </c>
      <c r="H695" s="68">
        <v>3762</v>
      </c>
      <c r="I695" s="68">
        <v>-0.66684141546526898</v>
      </c>
    </row>
    <row r="696" spans="1:9" x14ac:dyDescent="0.25">
      <c r="A696" s="63" t="s">
        <v>718</v>
      </c>
      <c r="B696" s="70">
        <v>0.97550432276657106</v>
      </c>
      <c r="C696" s="70">
        <v>0.96610169491525399</v>
      </c>
      <c r="D696" s="70">
        <v>1</v>
      </c>
      <c r="E696" s="71">
        <v>0.97</v>
      </c>
      <c r="F696" s="65">
        <v>-9.4026278513170691E-3</v>
      </c>
      <c r="G696" s="52">
        <v>-5.5043227665710903E-3</v>
      </c>
      <c r="H696" s="68">
        <v>904</v>
      </c>
      <c r="I696" s="68">
        <v>-0.43907156673114101</v>
      </c>
    </row>
    <row r="697" spans="1:9" x14ac:dyDescent="0.25">
      <c r="A697" s="63" t="s">
        <v>714</v>
      </c>
      <c r="B697" s="70">
        <v>0.91080139372822311</v>
      </c>
      <c r="C697" s="70">
        <v>0.92797783933517997</v>
      </c>
      <c r="D697" s="70">
        <v>0.95350000000000001</v>
      </c>
      <c r="E697" s="71">
        <v>0.96250000000000002</v>
      </c>
      <c r="F697" s="65">
        <v>1.7176445606956858E-2</v>
      </c>
      <c r="G697" s="52">
        <v>5.1698606271776915E-2</v>
      </c>
      <c r="H697" s="68">
        <v>2913</v>
      </c>
      <c r="I697" s="68">
        <v>-0.145985401459854</v>
      </c>
    </row>
    <row r="698" spans="1:9" x14ac:dyDescent="0.25">
      <c r="A698" s="63" t="s">
        <v>712</v>
      </c>
      <c r="B698" s="70">
        <v>1.28351397604107E-3</v>
      </c>
      <c r="C698" s="70">
        <v>0.72777417261518496</v>
      </c>
      <c r="D698" s="70">
        <v>0.87639999999999996</v>
      </c>
      <c r="E698" s="71">
        <v>0.88200000000000001</v>
      </c>
      <c r="F698" s="65">
        <v>0.72649065863914386</v>
      </c>
      <c r="G698" s="52">
        <v>0.88071648602395891</v>
      </c>
      <c r="H698" s="68">
        <v>14581</v>
      </c>
      <c r="I698" s="68">
        <v>-0.250151240169389</v>
      </c>
    </row>
    <row r="699" spans="1:9" x14ac:dyDescent="0.25">
      <c r="A699" s="63" t="s">
        <v>709</v>
      </c>
      <c r="B699" s="70">
        <v>0.73820536540240511</v>
      </c>
      <c r="C699" s="70">
        <v>0.47045951859956198</v>
      </c>
      <c r="D699" s="70">
        <v>0.83260000000000001</v>
      </c>
      <c r="E699" s="71">
        <v>0.97809999999999997</v>
      </c>
      <c r="F699" s="65">
        <v>-0.26774584680284313</v>
      </c>
      <c r="G699" s="52">
        <v>0.23989463459759486</v>
      </c>
      <c r="H699" s="68">
        <v>1307</v>
      </c>
      <c r="I699" s="68">
        <v>-0.50672645739910305</v>
      </c>
    </row>
    <row r="700" spans="1:9" x14ac:dyDescent="0.25">
      <c r="A700" s="63" t="s">
        <v>707</v>
      </c>
      <c r="B700" s="70">
        <v>0.10715295448119901</v>
      </c>
      <c r="C700" s="70">
        <v>0.244274809160305</v>
      </c>
      <c r="D700" s="70">
        <v>0.38009999999999999</v>
      </c>
      <c r="E700" s="71">
        <v>0.99739999999999995</v>
      </c>
      <c r="F700" s="65">
        <v>0.13712185467910598</v>
      </c>
      <c r="G700" s="52">
        <v>0.89024704551880096</v>
      </c>
      <c r="H700" s="68">
        <v>7087</v>
      </c>
      <c r="I700" s="68">
        <v>-0.56930420414907301</v>
      </c>
    </row>
    <row r="701" spans="1:9" x14ac:dyDescent="0.25">
      <c r="A701" s="62" t="s">
        <v>106</v>
      </c>
      <c r="B701" s="70">
        <v>0.87897624363447713</v>
      </c>
      <c r="C701" s="70">
        <v>0.94499168659862443</v>
      </c>
      <c r="D701" s="70">
        <v>0.95620000000000016</v>
      </c>
      <c r="E701" s="71">
        <v>0.94973000000000007</v>
      </c>
      <c r="F701" s="65">
        <v>0</v>
      </c>
      <c r="G701" s="52">
        <v>0</v>
      </c>
      <c r="H701" s="68">
        <v>164811</v>
      </c>
      <c r="I701" s="68">
        <v>-0.593337959750174</v>
      </c>
    </row>
    <row r="702" spans="1:9" x14ac:dyDescent="0.25">
      <c r="A702" s="63" t="s">
        <v>879</v>
      </c>
      <c r="B702" s="70">
        <v>1</v>
      </c>
      <c r="C702" s="70">
        <v>1</v>
      </c>
      <c r="D702" s="70">
        <v>0.99609999999999999</v>
      </c>
      <c r="E702" s="71">
        <v>1</v>
      </c>
      <c r="F702" s="65">
        <v>0</v>
      </c>
      <c r="G702" s="52">
        <v>0</v>
      </c>
      <c r="H702" s="68">
        <v>4206</v>
      </c>
      <c r="I702" s="68">
        <v>-0.56122768556216696</v>
      </c>
    </row>
    <row r="703" spans="1:9" x14ac:dyDescent="0.25">
      <c r="A703" s="63" t="s">
        <v>869</v>
      </c>
      <c r="B703" s="70">
        <v>1</v>
      </c>
      <c r="C703" s="70">
        <v>1</v>
      </c>
      <c r="D703" s="70">
        <v>1</v>
      </c>
      <c r="E703" s="71">
        <v>1</v>
      </c>
      <c r="F703" s="65">
        <v>0</v>
      </c>
      <c r="G703" s="52">
        <v>0</v>
      </c>
      <c r="H703" s="68">
        <v>1795</v>
      </c>
      <c r="I703" s="68">
        <v>-0.30898876404494402</v>
      </c>
    </row>
    <row r="704" spans="1:9" x14ac:dyDescent="0.25">
      <c r="A704" s="63" t="s">
        <v>109</v>
      </c>
      <c r="B704" s="70">
        <v>0.99975538160469712</v>
      </c>
      <c r="C704" s="70">
        <v>0.99956082564778204</v>
      </c>
      <c r="D704" s="70">
        <v>0.99970000000000003</v>
      </c>
      <c r="E704" s="71">
        <v>0.99950000000000006</v>
      </c>
      <c r="F704" s="65">
        <v>-1.9455595691508787E-4</v>
      </c>
      <c r="G704" s="52">
        <v>-2.5538160469706916E-4</v>
      </c>
      <c r="H704" s="68">
        <v>5426</v>
      </c>
      <c r="I704" s="68">
        <v>-0.521844009648888</v>
      </c>
    </row>
    <row r="705" spans="1:9" x14ac:dyDescent="0.25">
      <c r="A705" s="63" t="s">
        <v>862</v>
      </c>
      <c r="B705" s="70">
        <v>0.99436846339501206</v>
      </c>
      <c r="C705" s="70">
        <v>0.99829059829059796</v>
      </c>
      <c r="D705" s="70">
        <v>1</v>
      </c>
      <c r="E705" s="71">
        <v>0.99790000000000001</v>
      </c>
      <c r="F705" s="65">
        <v>3.9221348955859048E-3</v>
      </c>
      <c r="G705" s="52">
        <v>3.5315366049879504E-3</v>
      </c>
      <c r="H705" s="68">
        <v>1869</v>
      </c>
      <c r="I705" s="68">
        <v>-0.593337959750174</v>
      </c>
    </row>
    <row r="706" spans="1:9" x14ac:dyDescent="0.25">
      <c r="A706" s="63" t="s">
        <v>874</v>
      </c>
      <c r="B706" s="70">
        <v>0.79475288193984406</v>
      </c>
      <c r="C706" s="70">
        <v>0.99363787470625298</v>
      </c>
      <c r="D706" s="70">
        <v>0.99750000000000005</v>
      </c>
      <c r="E706" s="71">
        <v>0.99690000000000001</v>
      </c>
      <c r="F706" s="65">
        <v>0.19888499276640892</v>
      </c>
      <c r="G706" s="52">
        <v>0.20214711806015595</v>
      </c>
      <c r="H706" s="68">
        <v>115266</v>
      </c>
      <c r="I706" s="68">
        <v>-9.9035172801061905E-3</v>
      </c>
    </row>
    <row r="707" spans="1:9" x14ac:dyDescent="0.25">
      <c r="A707" s="63" t="s">
        <v>864</v>
      </c>
      <c r="B707" s="70">
        <v>0.99497716894977206</v>
      </c>
      <c r="C707" s="70">
        <v>0.98696088264794402</v>
      </c>
      <c r="D707" s="70">
        <v>0.99409999999999998</v>
      </c>
      <c r="E707" s="71">
        <v>0.99560000000000004</v>
      </c>
      <c r="F707" s="65">
        <v>-8.0162863018280461E-3</v>
      </c>
      <c r="G707" s="52">
        <v>6.228310502279788E-4</v>
      </c>
      <c r="H707" s="68">
        <v>3851</v>
      </c>
      <c r="I707" s="68">
        <v>-0.54436927974532401</v>
      </c>
    </row>
    <row r="708" spans="1:9" x14ac:dyDescent="0.25">
      <c r="A708" s="63" t="s">
        <v>860</v>
      </c>
      <c r="B708" s="70">
        <v>0.99139920285294703</v>
      </c>
      <c r="C708" s="70">
        <v>0.97699890470974804</v>
      </c>
      <c r="D708" s="70">
        <v>0.98829999999999996</v>
      </c>
      <c r="E708" s="71">
        <v>0.98699999999999999</v>
      </c>
      <c r="F708" s="65">
        <v>-1.4400298143198986E-2</v>
      </c>
      <c r="G708" s="52">
        <v>-4.3992028529470373E-3</v>
      </c>
      <c r="H708" s="68">
        <v>6884</v>
      </c>
      <c r="I708" s="68">
        <v>-0.25199020208205802</v>
      </c>
    </row>
    <row r="709" spans="1:9" x14ac:dyDescent="0.25">
      <c r="A709" s="63" t="s">
        <v>877</v>
      </c>
      <c r="B709" s="70">
        <v>0.97364039955604909</v>
      </c>
      <c r="C709" s="70">
        <v>0.96807925151348395</v>
      </c>
      <c r="D709" s="70">
        <v>0.97870000000000001</v>
      </c>
      <c r="E709" s="71">
        <v>0.97529999999999994</v>
      </c>
      <c r="F709" s="65">
        <v>-5.5611480425651338E-3</v>
      </c>
      <c r="G709" s="52">
        <v>1.6596004439508594E-3</v>
      </c>
      <c r="H709" s="68">
        <v>3510</v>
      </c>
      <c r="I709" s="68">
        <v>-0.45454545454545497</v>
      </c>
    </row>
    <row r="710" spans="1:9" x14ac:dyDescent="0.25">
      <c r="A710" s="63" t="s">
        <v>872</v>
      </c>
      <c r="B710" s="70">
        <v>0.63938618925831203</v>
      </c>
      <c r="C710" s="70">
        <v>0.89690721649484495</v>
      </c>
      <c r="D710" s="70">
        <v>0.96599999999999997</v>
      </c>
      <c r="E710" s="71">
        <v>0.92600000000000005</v>
      </c>
      <c r="F710" s="65">
        <v>0.25752102723653292</v>
      </c>
      <c r="G710" s="52">
        <v>0.28661381074168801</v>
      </c>
      <c r="H710" s="68">
        <v>2994</v>
      </c>
      <c r="I710" s="68">
        <v>-0.112085769980507</v>
      </c>
    </row>
    <row r="711" spans="1:9" x14ac:dyDescent="0.25">
      <c r="A711" s="63" t="s">
        <v>866</v>
      </c>
      <c r="B711" s="70">
        <v>0.40148274878813806</v>
      </c>
      <c r="C711" s="70">
        <v>0.62948131197559098</v>
      </c>
      <c r="D711" s="70">
        <v>0.64159999999999995</v>
      </c>
      <c r="E711" s="71">
        <v>0.61909999999999998</v>
      </c>
      <c r="F711" s="65">
        <v>0.22799856318745293</v>
      </c>
      <c r="G711" s="52">
        <v>0.21761725121186193</v>
      </c>
      <c r="H711" s="68">
        <v>19010</v>
      </c>
      <c r="I711" s="68">
        <v>-2.1124572848710801E-2</v>
      </c>
    </row>
    <row r="712" spans="1:9" x14ac:dyDescent="0.25">
      <c r="A712" s="62" t="s">
        <v>1829</v>
      </c>
      <c r="B712" s="70">
        <v>0.79060460844747105</v>
      </c>
      <c r="C712" s="70">
        <v>0.88786463791227987</v>
      </c>
      <c r="D712" s="70">
        <v>0.92501666666666671</v>
      </c>
      <c r="E712" s="71">
        <v>0.9191666666666668</v>
      </c>
      <c r="F712" s="65">
        <v>3.4136840781195832E-10</v>
      </c>
      <c r="G712" s="52">
        <v>2.9290359322680563E-11</v>
      </c>
      <c r="H712" s="68">
        <v>59478</v>
      </c>
      <c r="I712" s="68">
        <v>-0.472537313432836</v>
      </c>
    </row>
    <row r="713" spans="1:9" x14ac:dyDescent="0.25">
      <c r="A713" s="63" t="s">
        <v>1838</v>
      </c>
      <c r="B713" s="70">
        <v>0.99934469200524212</v>
      </c>
      <c r="C713" s="70">
        <v>1</v>
      </c>
      <c r="D713" s="70">
        <v>0.99960000000000004</v>
      </c>
      <c r="E713" s="71">
        <v>1</v>
      </c>
      <c r="F713" s="65">
        <v>6.5530799475788104E-4</v>
      </c>
      <c r="G713" s="52">
        <v>6.5530799475788104E-4</v>
      </c>
      <c r="H713" s="68">
        <v>4471</v>
      </c>
      <c r="I713" s="68">
        <v>-0.41330425299890899</v>
      </c>
    </row>
    <row r="714" spans="1:9" x14ac:dyDescent="0.25">
      <c r="A714" s="63" t="s">
        <v>1839</v>
      </c>
      <c r="B714" s="70">
        <v>0.97044599677592702</v>
      </c>
      <c r="C714" s="70">
        <v>0.99547511312217196</v>
      </c>
      <c r="D714" s="70">
        <v>0.99670000000000003</v>
      </c>
      <c r="E714" s="71">
        <v>0.99709999999999999</v>
      </c>
      <c r="F714" s="65">
        <v>2.502911634624494E-2</v>
      </c>
      <c r="G714" s="52">
        <v>2.6654003224072964E-2</v>
      </c>
      <c r="H714" s="68">
        <v>1195</v>
      </c>
      <c r="I714" s="68">
        <v>-0.45763939174511198</v>
      </c>
    </row>
    <row r="715" spans="1:9" x14ac:dyDescent="0.25">
      <c r="A715" s="63" t="s">
        <v>1832</v>
      </c>
      <c r="B715" s="70">
        <v>0.95814422592032311</v>
      </c>
      <c r="C715" s="70">
        <v>0.96784565916398702</v>
      </c>
      <c r="D715" s="70">
        <v>0.9879</v>
      </c>
      <c r="E715" s="71">
        <v>0.98089999999999999</v>
      </c>
      <c r="F715" s="65">
        <v>9.7014332436639039E-3</v>
      </c>
      <c r="G715" s="52">
        <v>2.2755774079676883E-2</v>
      </c>
      <c r="H715" s="68">
        <v>3529</v>
      </c>
      <c r="I715" s="68">
        <v>-0.36482939632545902</v>
      </c>
    </row>
    <row r="716" spans="1:9" x14ac:dyDescent="0.25">
      <c r="A716" s="63" t="s">
        <v>1834</v>
      </c>
      <c r="B716" s="70">
        <v>0.9470619375330861</v>
      </c>
      <c r="C716" s="70">
        <v>0.90563757230423902</v>
      </c>
      <c r="D716" s="70">
        <v>0.94969999999999999</v>
      </c>
      <c r="E716" s="71">
        <v>0.95309999999999995</v>
      </c>
      <c r="F716" s="65">
        <v>-4.1424365228847071E-2</v>
      </c>
      <c r="G716" s="52">
        <v>6.0380624669138516E-3</v>
      </c>
      <c r="H716" s="68">
        <v>38180</v>
      </c>
      <c r="I716" s="68">
        <v>-0.41466251104805302</v>
      </c>
    </row>
    <row r="717" spans="1:9" x14ac:dyDescent="0.25">
      <c r="A717" s="63" t="s">
        <v>1833</v>
      </c>
      <c r="B717" s="70">
        <v>0.80680918448139405</v>
      </c>
      <c r="C717" s="70">
        <v>0.72918938567793501</v>
      </c>
      <c r="D717" s="70">
        <v>0.82210000000000005</v>
      </c>
      <c r="E717" s="71">
        <v>0.82430000000000003</v>
      </c>
      <c r="F717" s="65">
        <v>-7.7619798803459039E-2</v>
      </c>
      <c r="G717" s="52">
        <v>1.7490815518605984E-2</v>
      </c>
      <c r="H717" s="68">
        <v>4894</v>
      </c>
      <c r="I717" s="68">
        <v>-0.472537313432836</v>
      </c>
    </row>
    <row r="718" spans="1:9" x14ac:dyDescent="0.25">
      <c r="A718" s="63" t="s">
        <v>1836</v>
      </c>
      <c r="B718" s="70">
        <v>6.1821613968853197E-2</v>
      </c>
      <c r="C718" s="70">
        <v>0.72904009720534602</v>
      </c>
      <c r="D718" s="70">
        <v>0.79410000000000003</v>
      </c>
      <c r="E718" s="71">
        <v>0.75960000000000005</v>
      </c>
      <c r="F718" s="65">
        <v>0.6672184832364928</v>
      </c>
      <c r="G718" s="52">
        <v>0.69777838603114684</v>
      </c>
      <c r="H718" s="68">
        <v>7209</v>
      </c>
      <c r="I718" s="68">
        <v>6.0565870910698399E-2</v>
      </c>
    </row>
    <row r="719" spans="1:9" x14ac:dyDescent="0.25">
      <c r="A719" s="62" t="s">
        <v>1008</v>
      </c>
      <c r="B719" s="70">
        <v>0.99137454894578736</v>
      </c>
      <c r="C719" s="70">
        <v>0.96211201915139544</v>
      </c>
      <c r="D719" s="70">
        <v>0.98826666666666663</v>
      </c>
      <c r="E719" s="71">
        <v>0.99056666666666671</v>
      </c>
      <c r="F719" s="65">
        <v>0</v>
      </c>
      <c r="G719" s="52">
        <v>0</v>
      </c>
      <c r="H719" s="68">
        <v>32652</v>
      </c>
      <c r="I719" s="68">
        <v>-0.36292160437556997</v>
      </c>
    </row>
    <row r="720" spans="1:9" x14ac:dyDescent="0.25">
      <c r="A720" s="63" t="s">
        <v>1015</v>
      </c>
      <c r="B720" s="70">
        <v>1</v>
      </c>
      <c r="C720" s="70">
        <v>1</v>
      </c>
      <c r="D720" s="70">
        <v>0.99970000000000003</v>
      </c>
      <c r="E720" s="71">
        <v>1</v>
      </c>
      <c r="F720" s="65">
        <v>0</v>
      </c>
      <c r="G720" s="52">
        <v>0</v>
      </c>
      <c r="H720" s="68">
        <v>16976</v>
      </c>
      <c r="I720" s="68">
        <v>-0.36292160437556997</v>
      </c>
    </row>
    <row r="721" spans="1:9" x14ac:dyDescent="0.25">
      <c r="A721" s="63" t="s">
        <v>1014</v>
      </c>
      <c r="B721" s="70">
        <v>0.99175588865096409</v>
      </c>
      <c r="C721" s="70">
        <v>0.98216939078751897</v>
      </c>
      <c r="D721" s="70">
        <v>0.99019999999999997</v>
      </c>
      <c r="E721" s="71">
        <v>0.98980000000000001</v>
      </c>
      <c r="F721" s="65">
        <v>-9.5864978634451203E-3</v>
      </c>
      <c r="G721" s="52">
        <v>-1.9558886509640772E-3</v>
      </c>
      <c r="H721" s="68">
        <v>14447</v>
      </c>
      <c r="I721" s="68">
        <v>-0.31496851745850002</v>
      </c>
    </row>
    <row r="722" spans="1:9" x14ac:dyDescent="0.25">
      <c r="A722" s="63" t="s">
        <v>1011</v>
      </c>
      <c r="B722" s="70">
        <v>0.9823677581863981</v>
      </c>
      <c r="C722" s="70">
        <v>0.90416666666666701</v>
      </c>
      <c r="D722" s="70">
        <v>0.97489999999999999</v>
      </c>
      <c r="E722" s="71">
        <v>0.9819</v>
      </c>
      <c r="F722" s="65">
        <v>-7.8201091519731092E-2</v>
      </c>
      <c r="G722" s="52">
        <v>-4.6775818639810396E-4</v>
      </c>
      <c r="H722" s="68">
        <v>1229</v>
      </c>
      <c r="I722" s="68">
        <v>0.27384615384615402</v>
      </c>
    </row>
    <row r="723" spans="1:9" x14ac:dyDescent="0.25">
      <c r="A723" s="62" t="s">
        <v>274</v>
      </c>
      <c r="B723" s="70">
        <v>0.95715132876237941</v>
      </c>
      <c r="C723" s="70">
        <v>0.94590151237341047</v>
      </c>
      <c r="D723" s="70">
        <v>0.97637142857142856</v>
      </c>
      <c r="E723" s="71">
        <v>0.96232857142857142</v>
      </c>
      <c r="F723" s="65">
        <v>6.0098403217338754E-17</v>
      </c>
      <c r="G723" s="52">
        <v>1.0938309578084101E-17</v>
      </c>
      <c r="H723" s="68">
        <v>28614</v>
      </c>
      <c r="I723" s="68">
        <v>-0.68633034987795005</v>
      </c>
    </row>
    <row r="724" spans="1:9" x14ac:dyDescent="0.25">
      <c r="A724" s="63" t="s">
        <v>1127</v>
      </c>
      <c r="B724" s="70">
        <v>0.92254098360655712</v>
      </c>
      <c r="C724" s="70">
        <v>1</v>
      </c>
      <c r="D724" s="70">
        <v>1</v>
      </c>
      <c r="E724" s="71">
        <v>1</v>
      </c>
      <c r="F724" s="65">
        <v>7.7459016393442881E-2</v>
      </c>
      <c r="G724" s="52">
        <v>7.7459016393442881E-2</v>
      </c>
      <c r="H724" s="68">
        <v>2963</v>
      </c>
      <c r="I724" s="68">
        <v>-0.57136583223539705</v>
      </c>
    </row>
    <row r="725" spans="1:9" x14ac:dyDescent="0.25">
      <c r="A725" s="63" t="s">
        <v>1130</v>
      </c>
      <c r="B725" s="70">
        <v>0.99886963074604407</v>
      </c>
      <c r="C725" s="70">
        <v>1</v>
      </c>
      <c r="D725" s="70">
        <v>0.99960000000000004</v>
      </c>
      <c r="E725" s="71">
        <v>1</v>
      </c>
      <c r="F725" s="65">
        <v>1.1303692539559318E-3</v>
      </c>
      <c r="G725" s="52">
        <v>1.1303692539559318E-3</v>
      </c>
      <c r="H725" s="68">
        <v>2374</v>
      </c>
      <c r="I725" s="68">
        <v>-0.68633034987795005</v>
      </c>
    </row>
    <row r="726" spans="1:9" x14ac:dyDescent="0.25">
      <c r="A726" s="63" t="s">
        <v>1135</v>
      </c>
      <c r="B726" s="70">
        <v>0.99974019225772903</v>
      </c>
      <c r="C726" s="70">
        <v>0.999189298743413</v>
      </c>
      <c r="D726" s="70">
        <v>0.99980000000000002</v>
      </c>
      <c r="E726" s="71">
        <v>0.99970000000000003</v>
      </c>
      <c r="F726" s="65">
        <v>-5.5089351431603095E-4</v>
      </c>
      <c r="G726" s="52">
        <v>-4.0192257728999259E-5</v>
      </c>
      <c r="H726" s="68">
        <v>6767</v>
      </c>
      <c r="I726" s="68">
        <v>-0.39879240943070698</v>
      </c>
    </row>
    <row r="727" spans="1:9" x14ac:dyDescent="0.25">
      <c r="A727" s="63" t="s">
        <v>278</v>
      </c>
      <c r="B727" s="70">
        <v>0.9968271485722171</v>
      </c>
      <c r="C727" s="70">
        <v>0.99908786865308596</v>
      </c>
      <c r="D727" s="70">
        <v>0.99990000000000001</v>
      </c>
      <c r="E727" s="71">
        <v>1</v>
      </c>
      <c r="F727" s="65">
        <v>2.260720080868861E-3</v>
      </c>
      <c r="G727" s="52">
        <v>3.1728514277828967E-3</v>
      </c>
      <c r="H727" s="68">
        <v>13044</v>
      </c>
      <c r="I727" s="68">
        <v>-0.36072922893006598</v>
      </c>
    </row>
    <row r="728" spans="1:9" x14ac:dyDescent="0.25">
      <c r="A728" s="63" t="s">
        <v>1131</v>
      </c>
      <c r="B728" s="70">
        <v>0.99095840867992813</v>
      </c>
      <c r="C728" s="70">
        <v>0.99086757990867602</v>
      </c>
      <c r="D728" s="70">
        <v>0.98829999999999996</v>
      </c>
      <c r="E728" s="71">
        <v>0.98870000000000002</v>
      </c>
      <c r="F728" s="65">
        <v>-9.0828771252104978E-5</v>
      </c>
      <c r="G728" s="52">
        <v>-2.2584086799281033E-3</v>
      </c>
      <c r="H728" s="68">
        <v>861</v>
      </c>
      <c r="I728" s="68">
        <v>-0.47900763358778597</v>
      </c>
    </row>
    <row r="729" spans="1:9" x14ac:dyDescent="0.25">
      <c r="A729" s="63" t="s">
        <v>1132</v>
      </c>
      <c r="B729" s="70">
        <v>0.92424242424242409</v>
      </c>
      <c r="C729" s="70">
        <v>0.86054421768707501</v>
      </c>
      <c r="D729" s="70">
        <v>0.95730000000000004</v>
      </c>
      <c r="E729" s="71">
        <v>0.90839999999999999</v>
      </c>
      <c r="F729" s="65">
        <v>-6.3698206555349079E-2</v>
      </c>
      <c r="G729" s="52">
        <v>-1.5842424242424102E-2</v>
      </c>
      <c r="H729" s="68">
        <v>1095</v>
      </c>
      <c r="I729" s="68">
        <v>-0.30973451327433599</v>
      </c>
    </row>
    <row r="730" spans="1:9" x14ac:dyDescent="0.25">
      <c r="A730" s="63" t="s">
        <v>1128</v>
      </c>
      <c r="B730" s="70">
        <v>0.86688051323175608</v>
      </c>
      <c r="C730" s="70">
        <v>0.77162162162162196</v>
      </c>
      <c r="D730" s="70">
        <v>0.88970000000000005</v>
      </c>
      <c r="E730" s="71">
        <v>0.83950000000000002</v>
      </c>
      <c r="F730" s="65">
        <v>-9.5258891610134122E-2</v>
      </c>
      <c r="G730" s="52">
        <v>-2.7380513231756054E-2</v>
      </c>
      <c r="H730" s="68">
        <v>1510</v>
      </c>
      <c r="I730" s="68">
        <v>-0.53260869565217395</v>
      </c>
    </row>
    <row r="731" spans="1:9" x14ac:dyDescent="0.25">
      <c r="A731" s="62" t="s">
        <v>212</v>
      </c>
      <c r="B731" s="70">
        <v>0.38129203186760496</v>
      </c>
      <c r="C731" s="70">
        <v>0.59505373755762214</v>
      </c>
      <c r="D731" s="70">
        <v>0.55532499999999996</v>
      </c>
      <c r="E731" s="71">
        <v>0.54805000000000004</v>
      </c>
      <c r="F731" s="65">
        <v>0</v>
      </c>
      <c r="G731" s="52">
        <v>0</v>
      </c>
      <c r="H731" s="68">
        <v>57399</v>
      </c>
      <c r="I731" s="68">
        <v>-0.54098360655737698</v>
      </c>
    </row>
    <row r="732" spans="1:9" x14ac:dyDescent="0.25">
      <c r="A732" s="63" t="s">
        <v>1471</v>
      </c>
      <c r="B732" s="70">
        <v>1</v>
      </c>
      <c r="C732" s="70">
        <v>1</v>
      </c>
      <c r="D732" s="70">
        <v>1</v>
      </c>
      <c r="E732" s="71">
        <v>1</v>
      </c>
      <c r="F732" s="65">
        <v>0</v>
      </c>
      <c r="G732" s="52">
        <v>0</v>
      </c>
      <c r="H732" s="68">
        <v>1837</v>
      </c>
      <c r="I732" s="68">
        <v>-0.54098360655737698</v>
      </c>
    </row>
    <row r="733" spans="1:9" x14ac:dyDescent="0.25">
      <c r="A733" s="63" t="s">
        <v>1465</v>
      </c>
      <c r="B733" s="70">
        <v>0.99950544015825904</v>
      </c>
      <c r="C733" s="70">
        <v>1</v>
      </c>
      <c r="D733" s="70">
        <v>0.999</v>
      </c>
      <c r="E733" s="71">
        <v>0.99860000000000004</v>
      </c>
      <c r="F733" s="65">
        <v>4.9455984174096024E-4</v>
      </c>
      <c r="G733" s="52">
        <v>-9.054401582589966E-4</v>
      </c>
      <c r="H733" s="68">
        <v>4333</v>
      </c>
      <c r="I733" s="68">
        <v>-0.30287081339712901</v>
      </c>
    </row>
    <row r="734" spans="1:9" x14ac:dyDescent="0.25">
      <c r="A734" s="63" t="s">
        <v>1473</v>
      </c>
      <c r="B734" s="70">
        <v>0.70951792336217601</v>
      </c>
      <c r="C734" s="70">
        <v>0.99867986798679897</v>
      </c>
      <c r="D734" s="70">
        <v>0.99970000000000003</v>
      </c>
      <c r="E734" s="71">
        <v>0.999</v>
      </c>
      <c r="F734" s="65">
        <v>0.28916194462462297</v>
      </c>
      <c r="G734" s="52">
        <v>0.28948207663782399</v>
      </c>
      <c r="H734" s="68">
        <v>4544</v>
      </c>
      <c r="I734" s="68">
        <v>-0.51354880835781902</v>
      </c>
    </row>
    <row r="735" spans="1:9" x14ac:dyDescent="0.25">
      <c r="A735" s="63" t="s">
        <v>614</v>
      </c>
      <c r="B735" s="70">
        <v>4.90376569037657E-2</v>
      </c>
      <c r="C735" s="70">
        <v>0.99754073163233903</v>
      </c>
      <c r="D735" s="70">
        <v>0.99990000000000001</v>
      </c>
      <c r="E735" s="71">
        <v>0.99980000000000002</v>
      </c>
      <c r="F735" s="65">
        <v>0.94850307472857331</v>
      </c>
      <c r="G735" s="52">
        <v>0.95076234309623431</v>
      </c>
      <c r="H735" s="68">
        <v>19146</v>
      </c>
      <c r="I735" s="68">
        <v>-0.48033057851239702</v>
      </c>
    </row>
    <row r="736" spans="1:9" x14ac:dyDescent="0.25">
      <c r="A736" s="63" t="s">
        <v>216</v>
      </c>
      <c r="B736" s="70">
        <v>0.195402298850575</v>
      </c>
      <c r="C736" s="70">
        <v>0.36746031746031699</v>
      </c>
      <c r="D736" s="70">
        <v>0.1953</v>
      </c>
      <c r="E736" s="71">
        <v>0.18190000000000001</v>
      </c>
      <c r="F736" s="65">
        <v>0.17205801860974199</v>
      </c>
      <c r="G736" s="52">
        <v>-1.3502298850574995E-2</v>
      </c>
      <c r="H736" s="68">
        <v>2495</v>
      </c>
      <c r="I736" s="68">
        <v>0.78658536585365901</v>
      </c>
    </row>
    <row r="737" spans="1:9" x14ac:dyDescent="0.25">
      <c r="A737" s="63" t="s">
        <v>1468</v>
      </c>
      <c r="B737" s="70">
        <v>7.415485278080701E-2</v>
      </c>
      <c r="C737" s="70">
        <v>0.27191011235955098</v>
      </c>
      <c r="D737" s="70">
        <v>0.19089999999999999</v>
      </c>
      <c r="E737" s="71">
        <v>0.14249999999999999</v>
      </c>
      <c r="F737" s="65">
        <v>0.19775525957874396</v>
      </c>
      <c r="G737" s="52">
        <v>6.8345147219192978E-2</v>
      </c>
      <c r="H737" s="68">
        <v>1522</v>
      </c>
      <c r="I737" s="68">
        <v>1.9766081871345</v>
      </c>
    </row>
    <row r="738" spans="1:9" x14ac:dyDescent="0.25">
      <c r="A738" s="63" t="s">
        <v>1470</v>
      </c>
      <c r="B738" s="70">
        <v>2.12592936802974E-2</v>
      </c>
      <c r="C738" s="70">
        <v>0.12251148545176101</v>
      </c>
      <c r="D738" s="70">
        <v>5.6599999999999998E-2</v>
      </c>
      <c r="E738" s="71">
        <v>6.13E-2</v>
      </c>
      <c r="F738" s="65">
        <v>0.10125219177146361</v>
      </c>
      <c r="G738" s="52">
        <v>4.00407063197026E-2</v>
      </c>
      <c r="H738" s="72">
        <v>17075</v>
      </c>
      <c r="I738" s="68">
        <v>9.958984375</v>
      </c>
    </row>
    <row r="739" spans="1:9" x14ac:dyDescent="0.25">
      <c r="A739" s="63" t="s">
        <v>1467</v>
      </c>
      <c r="B739" s="70">
        <v>1.4587892049598801E-3</v>
      </c>
      <c r="C739" s="70">
        <v>2.3273855702094599E-3</v>
      </c>
      <c r="D739" s="70">
        <v>1.1999999999999999E-3</v>
      </c>
      <c r="E739" s="71">
        <v>1.2999999999999999E-3</v>
      </c>
      <c r="F739" s="65">
        <v>8.6859636524957984E-4</v>
      </c>
      <c r="G739" s="52">
        <v>-1.5878920495988012E-4</v>
      </c>
      <c r="H739" s="73">
        <v>6447</v>
      </c>
      <c r="I739" s="68">
        <v>694</v>
      </c>
    </row>
    <row r="740" spans="1:9" x14ac:dyDescent="0.25">
      <c r="A740" s="62" t="s">
        <v>224</v>
      </c>
      <c r="B740" s="70">
        <v>0.5644562680631694</v>
      </c>
      <c r="C740" s="70">
        <v>0.66636615364801333</v>
      </c>
      <c r="D740" s="70">
        <v>0.6666333333333333</v>
      </c>
      <c r="E740" s="71">
        <v>0.66653333333333331</v>
      </c>
      <c r="F740" s="65">
        <v>0</v>
      </c>
      <c r="G740" s="52">
        <v>0</v>
      </c>
      <c r="H740" s="68">
        <v>45245</v>
      </c>
      <c r="I740" s="68">
        <v>-0.53658536585365901</v>
      </c>
    </row>
    <row r="741" spans="1:9" x14ac:dyDescent="0.25">
      <c r="A741" s="63" t="s">
        <v>1828</v>
      </c>
      <c r="B741" s="70">
        <v>0.78764142732811104</v>
      </c>
      <c r="C741" s="70">
        <v>1</v>
      </c>
      <c r="D741" s="70">
        <v>1</v>
      </c>
      <c r="E741" s="71">
        <v>1</v>
      </c>
      <c r="F741" s="65">
        <v>0.21235857267188896</v>
      </c>
      <c r="G741" s="52">
        <v>0.21235857267188896</v>
      </c>
      <c r="H741" s="68">
        <v>2519</v>
      </c>
      <c r="I741" s="68">
        <v>-0.53658536585365901</v>
      </c>
    </row>
    <row r="742" spans="1:9" x14ac:dyDescent="0.25">
      <c r="A742" s="63" t="s">
        <v>281</v>
      </c>
      <c r="B742" s="70">
        <v>0.90572737686139704</v>
      </c>
      <c r="C742" s="70">
        <v>0.99909846094403998</v>
      </c>
      <c r="D742" s="70">
        <v>0.99990000000000001</v>
      </c>
      <c r="E742" s="71">
        <v>0.99960000000000004</v>
      </c>
      <c r="F742" s="65">
        <v>9.3371084082642941E-2</v>
      </c>
      <c r="G742" s="52">
        <v>9.3872623138603006E-2</v>
      </c>
      <c r="H742" s="68">
        <v>35425</v>
      </c>
      <c r="I742" s="68">
        <v>-0.41693195384003201</v>
      </c>
    </row>
    <row r="743" spans="1:9" x14ac:dyDescent="0.25">
      <c r="A743" s="63" t="s">
        <v>228</v>
      </c>
      <c r="B743" s="70">
        <v>0</v>
      </c>
      <c r="C743" s="70">
        <v>0</v>
      </c>
      <c r="D743" s="70">
        <v>0</v>
      </c>
      <c r="E743" s="71">
        <v>0</v>
      </c>
      <c r="F743" s="65">
        <v>0</v>
      </c>
      <c r="G743" s="52">
        <v>0</v>
      </c>
      <c r="H743" s="73">
        <v>7301</v>
      </c>
      <c r="I743" s="68">
        <v>2387</v>
      </c>
    </row>
    <row r="744" spans="1:9" x14ac:dyDescent="0.25">
      <c r="A744" s="61" t="s">
        <v>1986</v>
      </c>
      <c r="B744" s="70">
        <v>0.71740157505202273</v>
      </c>
      <c r="C744" s="70">
        <v>0.81587482998866245</v>
      </c>
      <c r="D744" s="70">
        <v>0.86633703703703679</v>
      </c>
      <c r="E744" s="71">
        <v>0.90373456790123441</v>
      </c>
      <c r="F744" s="65">
        <v>0</v>
      </c>
      <c r="G744" s="52">
        <v>0</v>
      </c>
      <c r="H744" s="68">
        <v>527161</v>
      </c>
      <c r="I744" s="68">
        <v>-0.82731958762886604</v>
      </c>
    </row>
    <row r="745" spans="1:9" x14ac:dyDescent="0.25">
      <c r="A745" s="62" t="s">
        <v>490</v>
      </c>
      <c r="B745" s="70">
        <v>0.63251845243513882</v>
      </c>
      <c r="C745" s="70">
        <v>0.96096478162937904</v>
      </c>
      <c r="D745" s="70">
        <v>0.97112500000000002</v>
      </c>
      <c r="E745" s="71">
        <v>0.96850000000000003</v>
      </c>
      <c r="F745" s="65">
        <v>-1.1893262697982613E-3</v>
      </c>
      <c r="G745" s="52">
        <v>8.2151870931127293E-6</v>
      </c>
      <c r="H745" s="68">
        <v>19750</v>
      </c>
      <c r="I745" s="68">
        <v>-0.45234560570071303</v>
      </c>
    </row>
    <row r="746" spans="1:9" x14ac:dyDescent="0.25">
      <c r="A746" s="63" t="s">
        <v>494</v>
      </c>
      <c r="B746" s="70">
        <v>0.89199255121042809</v>
      </c>
      <c r="C746" s="70">
        <v>1</v>
      </c>
      <c r="D746" s="70">
        <v>1</v>
      </c>
      <c r="E746" s="71">
        <v>1</v>
      </c>
      <c r="F746" s="65">
        <v>0.10800744878957191</v>
      </c>
      <c r="G746" s="52">
        <v>0.10800744878957191</v>
      </c>
      <c r="H746" s="68">
        <v>1498</v>
      </c>
      <c r="I746" s="68">
        <v>0.46749226006192002</v>
      </c>
    </row>
    <row r="747" spans="1:9" x14ac:dyDescent="0.25">
      <c r="A747" s="63" t="s">
        <v>499</v>
      </c>
      <c r="B747" s="70">
        <v>0.42013662979830801</v>
      </c>
      <c r="C747" s="70">
        <v>1</v>
      </c>
      <c r="D747" s="70">
        <v>0.99980000000000002</v>
      </c>
      <c r="E747" s="71">
        <v>1</v>
      </c>
      <c r="F747" s="65">
        <v>0.57986337020169199</v>
      </c>
      <c r="G747" s="52">
        <v>0.57986337020169199</v>
      </c>
      <c r="H747" s="68">
        <v>11097</v>
      </c>
      <c r="I747" s="68">
        <v>-0.45234560570071303</v>
      </c>
    </row>
    <row r="748" spans="1:9" x14ac:dyDescent="0.25">
      <c r="A748" s="63" t="s">
        <v>497</v>
      </c>
      <c r="B748" s="70">
        <v>0.34294462873181902</v>
      </c>
      <c r="C748" s="70">
        <v>0.99785522788203795</v>
      </c>
      <c r="D748" s="70">
        <v>1</v>
      </c>
      <c r="E748" s="71">
        <v>0.99880000000000002</v>
      </c>
      <c r="F748" s="65">
        <v>0.65491059915021888</v>
      </c>
      <c r="G748" s="52">
        <v>0.65585537126818094</v>
      </c>
      <c r="H748" s="68">
        <v>5714</v>
      </c>
      <c r="I748" s="68">
        <v>-0.40764897717165699</v>
      </c>
    </row>
    <row r="749" spans="1:9" x14ac:dyDescent="0.25">
      <c r="A749" s="63" t="s">
        <v>493</v>
      </c>
      <c r="B749" s="70">
        <v>0.875</v>
      </c>
      <c r="C749" s="70">
        <v>0.84600389863547798</v>
      </c>
      <c r="D749" s="70">
        <v>0.88470000000000004</v>
      </c>
      <c r="E749" s="71">
        <v>0.87519999999999998</v>
      </c>
      <c r="F749" s="65">
        <v>-2.899610136452202E-2</v>
      </c>
      <c r="G749" s="52">
        <v>1.9999999999997797E-4</v>
      </c>
      <c r="H749" s="68">
        <v>1441</v>
      </c>
      <c r="I749" s="68">
        <v>-0.173285198555957</v>
      </c>
    </row>
    <row r="750" spans="1:9" x14ac:dyDescent="0.25">
      <c r="A750" s="62" t="s">
        <v>509</v>
      </c>
      <c r="B750" s="70">
        <v>0.75154810767432234</v>
      </c>
      <c r="C750" s="70">
        <v>0.81045384181401925</v>
      </c>
      <c r="D750" s="70">
        <v>0.87390000000000001</v>
      </c>
      <c r="E750" s="71">
        <v>0.88240000000000007</v>
      </c>
      <c r="F750" s="65">
        <v>1.9332918756394584E-10</v>
      </c>
      <c r="G750" s="52">
        <v>6.7224178400612082E-10</v>
      </c>
      <c r="H750" s="68">
        <v>20076</v>
      </c>
      <c r="I750" s="68">
        <v>-0.74322493224932296</v>
      </c>
    </row>
    <row r="751" spans="1:9" x14ac:dyDescent="0.25">
      <c r="A751" s="63" t="s">
        <v>515</v>
      </c>
      <c r="B751" s="70">
        <v>1</v>
      </c>
      <c r="C751" s="70">
        <v>0.998330550918197</v>
      </c>
      <c r="D751" s="70">
        <v>0.99760000000000004</v>
      </c>
      <c r="E751" s="71">
        <v>0.99860000000000004</v>
      </c>
      <c r="F751" s="65">
        <v>-1.6694490818029983E-3</v>
      </c>
      <c r="G751" s="52">
        <v>-1.3999999999999568E-3</v>
      </c>
      <c r="H751" s="68">
        <v>1290</v>
      </c>
      <c r="I751" s="68">
        <v>-0.74322493224932296</v>
      </c>
    </row>
    <row r="752" spans="1:9" x14ac:dyDescent="0.25">
      <c r="A752" s="63" t="s">
        <v>522</v>
      </c>
      <c r="B752" s="70">
        <v>0.97255762897914411</v>
      </c>
      <c r="C752" s="70">
        <v>0.99565217391304395</v>
      </c>
      <c r="D752" s="70">
        <v>0.99519999999999997</v>
      </c>
      <c r="E752" s="71">
        <v>0.99590000000000001</v>
      </c>
      <c r="F752" s="65">
        <v>2.3094544933899841E-2</v>
      </c>
      <c r="G752" s="52">
        <v>2.3342371020855901E-2</v>
      </c>
      <c r="H752" s="68">
        <v>1002</v>
      </c>
      <c r="I752" s="68">
        <v>-0.65676229508196704</v>
      </c>
    </row>
    <row r="753" spans="1:9" x14ac:dyDescent="0.25">
      <c r="A753" s="63" t="s">
        <v>521</v>
      </c>
      <c r="B753" s="70">
        <v>0.50800582241630299</v>
      </c>
      <c r="C753" s="70">
        <v>0.96165644171779097</v>
      </c>
      <c r="D753" s="70">
        <v>0.99039999999999995</v>
      </c>
      <c r="E753" s="71">
        <v>0.99050000000000005</v>
      </c>
      <c r="F753" s="65">
        <v>0.45365061930148798</v>
      </c>
      <c r="G753" s="52">
        <v>0.48249417758369706</v>
      </c>
      <c r="H753" s="68">
        <v>9402</v>
      </c>
      <c r="I753" s="68">
        <v>-0.22094445803768001</v>
      </c>
    </row>
    <row r="754" spans="1:9" x14ac:dyDescent="0.25">
      <c r="A754" s="63" t="s">
        <v>518</v>
      </c>
      <c r="B754" s="70">
        <v>0.91339748334566995</v>
      </c>
      <c r="C754" s="70">
        <v>0.89745836985100802</v>
      </c>
      <c r="D754" s="70">
        <v>0.90890000000000004</v>
      </c>
      <c r="E754" s="71">
        <v>0.90580000000000005</v>
      </c>
      <c r="F754" s="65">
        <v>-1.5939113494661927E-2</v>
      </c>
      <c r="G754" s="52">
        <v>-7.5974833456698976E-3</v>
      </c>
      <c r="H754" s="68">
        <v>2239</v>
      </c>
      <c r="I754" s="68">
        <v>-0.30734767025089599</v>
      </c>
    </row>
    <row r="755" spans="1:9" x14ac:dyDescent="0.25">
      <c r="A755" s="63" t="s">
        <v>519</v>
      </c>
      <c r="B755" s="70">
        <v>0.94440433212996411</v>
      </c>
      <c r="C755" s="70">
        <v>0.84573002754820903</v>
      </c>
      <c r="D755" s="70">
        <v>0.95599999999999996</v>
      </c>
      <c r="E755" s="71">
        <v>0.96540000000000004</v>
      </c>
      <c r="F755" s="65">
        <v>-9.8674304581755079E-2</v>
      </c>
      <c r="G755" s="52">
        <v>2.0995667870035928E-2</v>
      </c>
      <c r="H755" s="68">
        <v>2026</v>
      </c>
      <c r="I755" s="68">
        <v>7.1778140293637896E-2</v>
      </c>
    </row>
    <row r="756" spans="1:9" x14ac:dyDescent="0.25">
      <c r="A756" s="63" t="s">
        <v>513</v>
      </c>
      <c r="B756" s="70">
        <v>0.17092337917485301</v>
      </c>
      <c r="C756" s="70">
        <v>0.163895486935867</v>
      </c>
      <c r="D756" s="70">
        <v>0.39529999999999998</v>
      </c>
      <c r="E756" s="71">
        <v>0.43819999999999998</v>
      </c>
      <c r="F756" s="65">
        <v>-7.0278922389860055E-3</v>
      </c>
      <c r="G756" s="52">
        <v>0.26727662082514697</v>
      </c>
      <c r="H756" s="68">
        <v>4117</v>
      </c>
      <c r="I756" s="68">
        <v>0.65257142857142902</v>
      </c>
    </row>
    <row r="757" spans="1:9" x14ac:dyDescent="0.25">
      <c r="A757" s="62" t="s">
        <v>87</v>
      </c>
      <c r="B757" s="70">
        <v>0.54891752890869705</v>
      </c>
      <c r="C757" s="70">
        <v>0.7299823514157584</v>
      </c>
      <c r="D757" s="70">
        <v>0.95219999999999994</v>
      </c>
      <c r="E757" s="71">
        <v>0.97248888888888885</v>
      </c>
      <c r="F757" s="65">
        <v>8.5987395651474387E-12</v>
      </c>
      <c r="G757" s="52">
        <v>-5.6417840557175187E-9</v>
      </c>
      <c r="H757" s="68">
        <v>43852</v>
      </c>
      <c r="I757" s="68">
        <v>-0.65395245992260898</v>
      </c>
    </row>
    <row r="758" spans="1:9" x14ac:dyDescent="0.25">
      <c r="A758" s="63" t="s">
        <v>535</v>
      </c>
      <c r="B758" s="70">
        <v>0.24565608148592</v>
      </c>
      <c r="C758" s="70">
        <v>1</v>
      </c>
      <c r="D758" s="70">
        <v>1</v>
      </c>
      <c r="E758" s="71">
        <v>1</v>
      </c>
      <c r="F758" s="65">
        <v>0.75434391851408</v>
      </c>
      <c r="G758" s="52">
        <v>0.75434391851408</v>
      </c>
      <c r="H758" s="68">
        <v>3681</v>
      </c>
      <c r="I758" s="68">
        <v>-0.51056179775280897</v>
      </c>
    </row>
    <row r="759" spans="1:9" x14ac:dyDescent="0.25">
      <c r="A759" s="63" t="s">
        <v>529</v>
      </c>
      <c r="B759" s="70">
        <v>0.99523500108295404</v>
      </c>
      <c r="C759" s="70">
        <v>0.99934102141680403</v>
      </c>
      <c r="D759" s="70">
        <v>0.99960000000000004</v>
      </c>
      <c r="E759" s="71">
        <v>0.99890000000000001</v>
      </c>
      <c r="F759" s="65">
        <v>4.1060203338499912E-3</v>
      </c>
      <c r="G759" s="52">
        <v>3.6649989170459696E-3</v>
      </c>
      <c r="H759" s="68">
        <v>7824</v>
      </c>
      <c r="I759" s="68">
        <v>-0.43581616481774998</v>
      </c>
    </row>
    <row r="760" spans="1:9" x14ac:dyDescent="0.25">
      <c r="A760" s="63" t="s">
        <v>538</v>
      </c>
      <c r="B760" s="70">
        <v>0.99902557856272811</v>
      </c>
      <c r="C760" s="70">
        <v>0.99831081081081097</v>
      </c>
      <c r="D760" s="70">
        <v>0.99670000000000003</v>
      </c>
      <c r="E760" s="71">
        <v>0.99790000000000001</v>
      </c>
      <c r="F760" s="65">
        <v>-7.147677519171447E-4</v>
      </c>
      <c r="G760" s="52">
        <v>-1.1255785627281023E-3</v>
      </c>
      <c r="H760" s="68">
        <v>6465</v>
      </c>
      <c r="I760" s="68">
        <v>-0.36280208014683402</v>
      </c>
    </row>
    <row r="761" spans="1:9" x14ac:dyDescent="0.25">
      <c r="A761" s="63" t="s">
        <v>524</v>
      </c>
      <c r="B761" s="70">
        <v>0.90553410553410607</v>
      </c>
      <c r="C761" s="70">
        <v>0.98674096848577997</v>
      </c>
      <c r="D761" s="70">
        <v>0.995</v>
      </c>
      <c r="E761" s="71">
        <v>0.99419999999999997</v>
      </c>
      <c r="F761" s="65">
        <v>8.1206862951673897E-2</v>
      </c>
      <c r="G761" s="52">
        <v>8.8665894465893902E-2</v>
      </c>
      <c r="H761" s="68">
        <v>15286</v>
      </c>
      <c r="I761" s="68">
        <v>-0.40058719906048101</v>
      </c>
    </row>
    <row r="762" spans="1:9" x14ac:dyDescent="0.25">
      <c r="A762" s="63" t="s">
        <v>532</v>
      </c>
      <c r="B762" s="70">
        <v>0.24240940254652302</v>
      </c>
      <c r="C762" s="70">
        <v>0.70739299610894901</v>
      </c>
      <c r="D762" s="70">
        <v>1</v>
      </c>
      <c r="E762" s="71">
        <v>1</v>
      </c>
      <c r="F762" s="65">
        <v>0.46498359356242602</v>
      </c>
      <c r="G762" s="52">
        <v>0.75759059745347701</v>
      </c>
      <c r="H762" s="68">
        <v>4560</v>
      </c>
      <c r="I762" s="68">
        <v>-0.36059629331184501</v>
      </c>
    </row>
    <row r="763" spans="1:9" x14ac:dyDescent="0.25">
      <c r="A763" s="63" t="s">
        <v>528</v>
      </c>
      <c r="B763" s="70">
        <v>0.69083155650319805</v>
      </c>
      <c r="C763" s="70">
        <v>0.63739376770538203</v>
      </c>
      <c r="D763" s="70">
        <v>0.81630000000000003</v>
      </c>
      <c r="E763" s="71">
        <v>0.76590000000000003</v>
      </c>
      <c r="F763" s="65">
        <v>-5.3437788797816022E-2</v>
      </c>
      <c r="G763" s="52">
        <v>7.5068443496801973E-2</v>
      </c>
      <c r="H763" s="68">
        <v>678</v>
      </c>
      <c r="I763" s="68">
        <v>-0.52359550561797796</v>
      </c>
    </row>
    <row r="764" spans="1:9" x14ac:dyDescent="0.25">
      <c r="A764" s="63" t="s">
        <v>525</v>
      </c>
      <c r="B764" s="70">
        <v>0.30069930069930101</v>
      </c>
      <c r="C764" s="70">
        <v>0.45582586427656901</v>
      </c>
      <c r="D764" s="70">
        <v>0.91900000000000004</v>
      </c>
      <c r="E764" s="71">
        <v>0.99739999999999995</v>
      </c>
      <c r="F764" s="65">
        <v>0.15512656357726801</v>
      </c>
      <c r="G764" s="52">
        <v>0.696700699300699</v>
      </c>
      <c r="H764" s="68">
        <v>1733</v>
      </c>
      <c r="I764" s="68">
        <v>-0.47557840616966601</v>
      </c>
    </row>
    <row r="765" spans="1:9" x14ac:dyDescent="0.25">
      <c r="A765" s="63" t="s">
        <v>539</v>
      </c>
      <c r="B765" s="70">
        <v>0.29921259842519704</v>
      </c>
      <c r="C765" s="70">
        <v>0.399700598802395</v>
      </c>
      <c r="D765" s="70">
        <v>0.92620000000000002</v>
      </c>
      <c r="E765" s="71">
        <v>0.99919999999999998</v>
      </c>
      <c r="F765" s="65">
        <v>0.10048800037719796</v>
      </c>
      <c r="G765" s="52">
        <v>0.69998740157480288</v>
      </c>
      <c r="H765" s="68">
        <v>1896</v>
      </c>
      <c r="I765" s="68">
        <v>-0.47018867924528301</v>
      </c>
    </row>
    <row r="766" spans="1:9" x14ac:dyDescent="0.25">
      <c r="A766" s="63" t="s">
        <v>91</v>
      </c>
      <c r="B766" s="70">
        <v>0.26165413533834603</v>
      </c>
      <c r="C766" s="70">
        <v>0.38513513513513498</v>
      </c>
      <c r="D766" s="70">
        <v>0.91700000000000004</v>
      </c>
      <c r="E766" s="71">
        <v>0.99890000000000001</v>
      </c>
      <c r="F766" s="65">
        <v>0.12348099979678895</v>
      </c>
      <c r="G766" s="52">
        <v>0.73724586466165398</v>
      </c>
      <c r="H766" s="68">
        <v>1729</v>
      </c>
      <c r="I766" s="68">
        <v>-0.65395245992260898</v>
      </c>
    </row>
    <row r="767" spans="1:9" x14ac:dyDescent="0.25">
      <c r="A767" s="62" t="s">
        <v>810</v>
      </c>
      <c r="B767" s="70">
        <v>0.59481905663808043</v>
      </c>
      <c r="C767" s="70">
        <v>0.7873135328435461</v>
      </c>
      <c r="D767" s="70">
        <v>0.8546999999999999</v>
      </c>
      <c r="E767" s="71">
        <v>0.87434999999999996</v>
      </c>
      <c r="F767" s="65">
        <v>0</v>
      </c>
      <c r="G767" s="52">
        <v>0</v>
      </c>
      <c r="H767" s="68">
        <v>78038</v>
      </c>
      <c r="I767" s="68">
        <v>-0.64834166288050898</v>
      </c>
    </row>
    <row r="768" spans="1:9" x14ac:dyDescent="0.25">
      <c r="A768" s="63" t="s">
        <v>819</v>
      </c>
      <c r="B768" s="70">
        <v>1</v>
      </c>
      <c r="C768" s="70">
        <v>1</v>
      </c>
      <c r="D768" s="70">
        <v>1</v>
      </c>
      <c r="E768" s="71">
        <v>1</v>
      </c>
      <c r="F768" s="65">
        <v>0</v>
      </c>
      <c r="G768" s="52">
        <v>0</v>
      </c>
      <c r="H768" s="68">
        <v>3973</v>
      </c>
      <c r="I768" s="68">
        <v>-0.48267117497886702</v>
      </c>
    </row>
    <row r="769" spans="1:9" x14ac:dyDescent="0.25">
      <c r="A769" s="63" t="s">
        <v>830</v>
      </c>
      <c r="B769" s="70">
        <v>1</v>
      </c>
      <c r="C769" s="70">
        <v>1</v>
      </c>
      <c r="D769" s="70">
        <v>0.99670000000000003</v>
      </c>
      <c r="E769" s="71">
        <v>1</v>
      </c>
      <c r="F769" s="65">
        <v>0</v>
      </c>
      <c r="G769" s="52">
        <v>0</v>
      </c>
      <c r="H769" s="68">
        <v>1814</v>
      </c>
      <c r="I769" s="68">
        <v>-0.105812220566319</v>
      </c>
    </row>
    <row r="770" spans="1:9" x14ac:dyDescent="0.25">
      <c r="A770" s="63" t="s">
        <v>822</v>
      </c>
      <c r="B770" s="70">
        <v>0.86757795813754812</v>
      </c>
      <c r="C770" s="70">
        <v>1</v>
      </c>
      <c r="D770" s="70">
        <v>1</v>
      </c>
      <c r="E770" s="71">
        <v>1</v>
      </c>
      <c r="F770" s="65">
        <v>0.13242204186245188</v>
      </c>
      <c r="G770" s="52">
        <v>0.13242204186245188</v>
      </c>
      <c r="H770" s="68">
        <v>2386</v>
      </c>
      <c r="I770" s="68">
        <v>-0.64834166288050898</v>
      </c>
    </row>
    <row r="771" spans="1:9" x14ac:dyDescent="0.25">
      <c r="A771" s="63" t="s">
        <v>825</v>
      </c>
      <c r="B771" s="70">
        <v>0.14959349593495902</v>
      </c>
      <c r="C771" s="70">
        <v>0.996434937611408</v>
      </c>
      <c r="D771" s="70">
        <v>0.99839999999999995</v>
      </c>
      <c r="E771" s="71">
        <v>0.99860000000000004</v>
      </c>
      <c r="F771" s="65">
        <v>0.84684144167644892</v>
      </c>
      <c r="G771" s="52">
        <v>0.84900650406504097</v>
      </c>
      <c r="H771" s="68">
        <v>1735</v>
      </c>
      <c r="I771" s="68">
        <v>-0.59594496741491698</v>
      </c>
    </row>
    <row r="772" spans="1:9" x14ac:dyDescent="0.25">
      <c r="A772" s="63" t="s">
        <v>817</v>
      </c>
      <c r="B772" s="70">
        <v>0.68062662716581401</v>
      </c>
      <c r="C772" s="70">
        <v>0.74609695973705803</v>
      </c>
      <c r="D772" s="70">
        <v>0.82589999999999997</v>
      </c>
      <c r="E772" s="71">
        <v>0.86929999999999996</v>
      </c>
      <c r="F772" s="65">
        <v>6.5470332571244017E-2</v>
      </c>
      <c r="G772" s="52">
        <v>0.18867337283418595</v>
      </c>
      <c r="H772" s="68">
        <v>47459</v>
      </c>
      <c r="I772" s="68">
        <v>-0.206307684714476</v>
      </c>
    </row>
    <row r="773" spans="1:9" x14ac:dyDescent="0.25">
      <c r="A773" s="63" t="s">
        <v>828</v>
      </c>
      <c r="B773" s="70">
        <v>0.38614831754328605</v>
      </c>
      <c r="C773" s="70">
        <v>0.53417322834645697</v>
      </c>
      <c r="D773" s="70">
        <v>0.55630000000000002</v>
      </c>
      <c r="E773" s="71">
        <v>0.59299999999999997</v>
      </c>
      <c r="F773" s="65">
        <v>0.14802491080317093</v>
      </c>
      <c r="G773" s="52">
        <v>0.20685168245671393</v>
      </c>
      <c r="H773" s="68">
        <v>8121</v>
      </c>
      <c r="I773" s="68">
        <v>0.14382689859991499</v>
      </c>
    </row>
    <row r="774" spans="1:9" x14ac:dyDescent="0.25">
      <c r="A774" s="63" t="s">
        <v>814</v>
      </c>
      <c r="B774" s="70">
        <v>0.45054945054945106</v>
      </c>
      <c r="C774" s="70">
        <v>0.51891296364304096</v>
      </c>
      <c r="D774" s="70">
        <v>0.56189999999999996</v>
      </c>
      <c r="E774" s="71">
        <v>0.60809999999999997</v>
      </c>
      <c r="F774" s="65">
        <v>6.83635130935899E-2</v>
      </c>
      <c r="G774" s="52">
        <v>0.15755054945054892</v>
      </c>
      <c r="H774" s="68">
        <v>7843</v>
      </c>
      <c r="I774" s="68">
        <v>-2.3246492985971898E-2</v>
      </c>
    </row>
    <row r="775" spans="1:9" x14ac:dyDescent="0.25">
      <c r="A775" s="63" t="s">
        <v>823</v>
      </c>
      <c r="B775" s="70">
        <v>0.22405660377358502</v>
      </c>
      <c r="C775" s="70">
        <v>0.50289017341040498</v>
      </c>
      <c r="D775" s="70">
        <v>0.89839999999999998</v>
      </c>
      <c r="E775" s="71">
        <v>0.92579999999999996</v>
      </c>
      <c r="F775" s="65">
        <v>0.27883356963681993</v>
      </c>
      <c r="G775" s="52">
        <v>0.70174339622641491</v>
      </c>
      <c r="H775" s="68">
        <v>4707</v>
      </c>
      <c r="I775" s="68">
        <v>0.41146711635750399</v>
      </c>
    </row>
    <row r="776" spans="1:9" x14ac:dyDescent="0.25">
      <c r="A776" s="62" t="s">
        <v>73</v>
      </c>
      <c r="B776" s="70">
        <v>0.90041926723986898</v>
      </c>
      <c r="C776" s="70">
        <v>0.90134544538452332</v>
      </c>
      <c r="D776" s="70">
        <v>0.92601</v>
      </c>
      <c r="E776" s="71">
        <v>0.99364000000000008</v>
      </c>
      <c r="F776" s="65">
        <v>0</v>
      </c>
      <c r="G776" s="52">
        <v>0</v>
      </c>
      <c r="H776" s="68">
        <v>26457</v>
      </c>
      <c r="I776" s="68">
        <v>-0.55739851593190703</v>
      </c>
    </row>
    <row r="777" spans="1:9" x14ac:dyDescent="0.25">
      <c r="A777" s="63" t="s">
        <v>849</v>
      </c>
      <c r="B777" s="70">
        <v>1</v>
      </c>
      <c r="C777" s="70">
        <v>1</v>
      </c>
      <c r="D777" s="70">
        <v>1</v>
      </c>
      <c r="E777" s="71">
        <v>1</v>
      </c>
      <c r="F777" s="65">
        <v>0</v>
      </c>
      <c r="G777" s="52">
        <v>0</v>
      </c>
      <c r="H777" s="68">
        <v>1437</v>
      </c>
      <c r="I777" s="68">
        <v>-7.5848303393213606E-2</v>
      </c>
    </row>
    <row r="778" spans="1:9" x14ac:dyDescent="0.25">
      <c r="A778" s="63" t="s">
        <v>853</v>
      </c>
      <c r="B778" s="70">
        <v>1</v>
      </c>
      <c r="C778" s="70">
        <v>1</v>
      </c>
      <c r="D778" s="70">
        <v>1</v>
      </c>
      <c r="E778" s="71">
        <v>1</v>
      </c>
      <c r="F778" s="65">
        <v>0</v>
      </c>
      <c r="G778" s="52">
        <v>0</v>
      </c>
      <c r="H778" s="68">
        <v>1401</v>
      </c>
      <c r="I778" s="68">
        <v>-0.35</v>
      </c>
    </row>
    <row r="779" spans="1:9" x14ac:dyDescent="0.25">
      <c r="A779" s="63" t="s">
        <v>857</v>
      </c>
      <c r="B779" s="70">
        <v>1</v>
      </c>
      <c r="C779" s="70">
        <v>1</v>
      </c>
      <c r="D779" s="70">
        <v>1</v>
      </c>
      <c r="E779" s="71">
        <v>1</v>
      </c>
      <c r="F779" s="65">
        <v>0</v>
      </c>
      <c r="G779" s="52">
        <v>0</v>
      </c>
      <c r="H779" s="68">
        <v>1514</v>
      </c>
      <c r="I779" s="68">
        <v>-0.29305555555555601</v>
      </c>
    </row>
    <row r="780" spans="1:9" x14ac:dyDescent="0.25">
      <c r="A780" s="63" t="s">
        <v>850</v>
      </c>
      <c r="B780" s="70">
        <v>0.99712092130518204</v>
      </c>
      <c r="C780" s="70">
        <v>0.998696219035202</v>
      </c>
      <c r="D780" s="70">
        <v>0.99890000000000001</v>
      </c>
      <c r="E780" s="71">
        <v>0.99790000000000001</v>
      </c>
      <c r="F780" s="65">
        <v>1.5752977300199644E-3</v>
      </c>
      <c r="G780" s="52">
        <v>7.7907869481796954E-4</v>
      </c>
      <c r="H780" s="68">
        <v>1743</v>
      </c>
      <c r="I780" s="68">
        <v>-0.42767295597484301</v>
      </c>
    </row>
    <row r="781" spans="1:9" x14ac:dyDescent="0.25">
      <c r="A781" s="63" t="s">
        <v>99</v>
      </c>
      <c r="B781" s="70">
        <v>0.99924184988627707</v>
      </c>
      <c r="C781" s="70">
        <v>0.99767711962833905</v>
      </c>
      <c r="D781" s="70">
        <v>1</v>
      </c>
      <c r="E781" s="71">
        <v>1</v>
      </c>
      <c r="F781" s="65">
        <v>-1.5647302579380185E-3</v>
      </c>
      <c r="G781" s="52">
        <v>7.5815011372293295E-4</v>
      </c>
      <c r="H781" s="68">
        <v>1558</v>
      </c>
      <c r="I781" s="68">
        <v>-0.3601108033241</v>
      </c>
    </row>
    <row r="782" spans="1:9" x14ac:dyDescent="0.25">
      <c r="A782" s="63" t="s">
        <v>855</v>
      </c>
      <c r="B782" s="70">
        <v>0.97040358744394606</v>
      </c>
      <c r="C782" s="70">
        <v>0.98008534850640106</v>
      </c>
      <c r="D782" s="70">
        <v>0.98419999999999996</v>
      </c>
      <c r="E782" s="71">
        <v>0.98680000000000001</v>
      </c>
      <c r="F782" s="65">
        <v>9.6817610624549966E-3</v>
      </c>
      <c r="G782" s="52">
        <v>1.6396412556053952E-2</v>
      </c>
      <c r="H782" s="68">
        <v>2108</v>
      </c>
      <c r="I782" s="68">
        <v>-0.41599999999999998</v>
      </c>
    </row>
    <row r="783" spans="1:9" x14ac:dyDescent="0.25">
      <c r="A783" s="63" t="s">
        <v>846</v>
      </c>
      <c r="B783" s="70">
        <v>0.99442379182156104</v>
      </c>
      <c r="C783" s="70">
        <v>0.98005698005698005</v>
      </c>
      <c r="D783" s="70">
        <v>0.98909999999999998</v>
      </c>
      <c r="E783" s="71">
        <v>0.99050000000000005</v>
      </c>
      <c r="F783" s="65">
        <v>-1.4366811764580989E-2</v>
      </c>
      <c r="G783" s="52">
        <v>-3.9237918215609957E-3</v>
      </c>
      <c r="H783" s="68">
        <v>3227</v>
      </c>
      <c r="I783" s="68">
        <v>-0.55739851593190703</v>
      </c>
    </row>
    <row r="784" spans="1:9" x14ac:dyDescent="0.25">
      <c r="A784" s="63" t="s">
        <v>852</v>
      </c>
      <c r="B784" s="70">
        <v>0.95261845386533706</v>
      </c>
      <c r="C784" s="70">
        <v>0.95454545454545503</v>
      </c>
      <c r="D784" s="70">
        <v>0.95579999999999998</v>
      </c>
      <c r="E784" s="71">
        <v>0.97840000000000005</v>
      </c>
      <c r="F784" s="65">
        <v>1.927000680117974E-3</v>
      </c>
      <c r="G784" s="52">
        <v>2.5781546134662991E-2</v>
      </c>
      <c r="H784" s="68">
        <v>1423</v>
      </c>
      <c r="I784" s="68">
        <v>-0.50828729281768004</v>
      </c>
    </row>
    <row r="785" spans="1:9" x14ac:dyDescent="0.25">
      <c r="A785" s="63" t="s">
        <v>77</v>
      </c>
      <c r="B785" s="70">
        <v>0.96646341463414609</v>
      </c>
      <c r="C785" s="70">
        <v>0.95284552845528503</v>
      </c>
      <c r="D785" s="70">
        <v>0.97960000000000003</v>
      </c>
      <c r="E785" s="71">
        <v>0.98299999999999998</v>
      </c>
      <c r="F785" s="65">
        <v>-1.3617886178861061E-2</v>
      </c>
      <c r="G785" s="52">
        <v>1.6536585365853895E-2</v>
      </c>
      <c r="H785" s="68">
        <v>2689</v>
      </c>
      <c r="I785" s="68">
        <v>-0.40676745860331198</v>
      </c>
    </row>
    <row r="786" spans="1:9" x14ac:dyDescent="0.25">
      <c r="A786" s="63" t="s">
        <v>847</v>
      </c>
      <c r="B786" s="70">
        <v>0.12392065344224</v>
      </c>
      <c r="C786" s="70">
        <v>0.149547803617571</v>
      </c>
      <c r="D786" s="70">
        <v>0.35249999999999998</v>
      </c>
      <c r="E786" s="71">
        <v>0.99980000000000002</v>
      </c>
      <c r="F786" s="65">
        <v>2.5627150175331001E-2</v>
      </c>
      <c r="G786" s="52">
        <v>0.87587934655776001</v>
      </c>
      <c r="H786" s="68">
        <v>9357</v>
      </c>
      <c r="I786" s="68">
        <v>-0.44893460690668602</v>
      </c>
    </row>
    <row r="787" spans="1:9" x14ac:dyDescent="0.25">
      <c r="A787" s="62" t="s">
        <v>831</v>
      </c>
      <c r="B787" s="70">
        <v>0.43773462446997852</v>
      </c>
      <c r="C787" s="70">
        <v>0.55227569100365359</v>
      </c>
      <c r="D787" s="70">
        <v>0.57336666666666669</v>
      </c>
      <c r="E787" s="71">
        <v>0.73808333333333331</v>
      </c>
      <c r="F787" s="65">
        <v>1.095616347536683E-7</v>
      </c>
      <c r="G787" s="52">
        <v>2.2958495138273743E-7</v>
      </c>
      <c r="H787" s="68">
        <v>87793</v>
      </c>
      <c r="I787" s="68">
        <v>-0.51575663026521101</v>
      </c>
    </row>
    <row r="788" spans="1:9" x14ac:dyDescent="0.25">
      <c r="A788" s="63" t="s">
        <v>837</v>
      </c>
      <c r="B788" s="70">
        <v>0.99396135265700503</v>
      </c>
      <c r="C788" s="70">
        <v>1</v>
      </c>
      <c r="D788" s="70">
        <v>1</v>
      </c>
      <c r="E788" s="71">
        <v>0.99939999999999996</v>
      </c>
      <c r="F788" s="65">
        <v>6.0386473429949739E-3</v>
      </c>
      <c r="G788" s="52">
        <v>5.4386473429949289E-3</v>
      </c>
      <c r="H788" s="68">
        <v>4630</v>
      </c>
      <c r="I788" s="68">
        <v>-0.51575663026521101</v>
      </c>
    </row>
    <row r="789" spans="1:9" x14ac:dyDescent="0.25">
      <c r="A789" s="63" t="s">
        <v>836</v>
      </c>
      <c r="B789" s="70">
        <v>0.95883323669773912</v>
      </c>
      <c r="C789" s="70">
        <v>0.99996953263055299</v>
      </c>
      <c r="D789" s="70">
        <v>0.99990000000000001</v>
      </c>
      <c r="E789" s="71">
        <v>0.99990000000000001</v>
      </c>
      <c r="F789" s="65">
        <v>4.1136295932813871E-2</v>
      </c>
      <c r="G789" s="52">
        <v>4.1066763302260889E-2</v>
      </c>
      <c r="H789" s="68">
        <v>68855</v>
      </c>
      <c r="I789" s="68">
        <v>-0.40840763676542402</v>
      </c>
    </row>
    <row r="790" spans="1:9" x14ac:dyDescent="0.25">
      <c r="A790" s="63" t="s">
        <v>834</v>
      </c>
      <c r="B790" s="70">
        <v>0.108790675084993</v>
      </c>
      <c r="C790" s="70">
        <v>0.35081967213114801</v>
      </c>
      <c r="D790" s="70">
        <v>0.17150000000000001</v>
      </c>
      <c r="E790" s="71">
        <v>1</v>
      </c>
      <c r="F790" s="65">
        <v>0.24202899704615499</v>
      </c>
      <c r="G790" s="52">
        <v>0.89120932491500704</v>
      </c>
      <c r="H790" s="68">
        <v>1467</v>
      </c>
      <c r="I790" s="68">
        <v>-0.39397741530740299</v>
      </c>
    </row>
    <row r="791" spans="1:9" x14ac:dyDescent="0.25">
      <c r="A791" s="63" t="s">
        <v>844</v>
      </c>
      <c r="B791" s="70">
        <v>0.21448313985627401</v>
      </c>
      <c r="C791" s="70">
        <v>0.35017421602787502</v>
      </c>
      <c r="D791" s="70">
        <v>0.87029999999999996</v>
      </c>
      <c r="E791" s="71">
        <v>0.99780000000000002</v>
      </c>
      <c r="F791" s="65">
        <v>0.135691076171601</v>
      </c>
      <c r="G791" s="52">
        <v>0.78331686014372603</v>
      </c>
      <c r="H791" s="68">
        <v>3785</v>
      </c>
      <c r="I791" s="68">
        <v>-0.44565217391304301</v>
      </c>
    </row>
    <row r="792" spans="1:9" x14ac:dyDescent="0.25">
      <c r="A792" s="63" t="s">
        <v>841</v>
      </c>
      <c r="B792" s="70">
        <v>0.13021739130434801</v>
      </c>
      <c r="C792" s="70">
        <v>0.32285115303983197</v>
      </c>
      <c r="D792" s="70">
        <v>0.13270000000000001</v>
      </c>
      <c r="E792" s="71">
        <v>0.15770000000000001</v>
      </c>
      <c r="F792" s="65">
        <v>0.19263376173548397</v>
      </c>
      <c r="G792" s="52">
        <v>2.7482608695652E-2</v>
      </c>
      <c r="H792" s="73">
        <v>6784</v>
      </c>
      <c r="I792" s="68">
        <v>2.4594155844155798</v>
      </c>
    </row>
    <row r="793" spans="1:9" x14ac:dyDescent="0.25">
      <c r="A793" s="63" t="s">
        <v>839</v>
      </c>
      <c r="B793" s="70">
        <v>0.22012195121951203</v>
      </c>
      <c r="C793" s="70">
        <v>0.289839572192513</v>
      </c>
      <c r="D793" s="70">
        <v>0.26579999999999998</v>
      </c>
      <c r="E793" s="71">
        <v>0.2737</v>
      </c>
      <c r="F793" s="65">
        <v>6.9717620973000966E-2</v>
      </c>
      <c r="G793" s="52">
        <v>5.3578048780487969E-2</v>
      </c>
      <c r="H793" s="68">
        <v>2272</v>
      </c>
      <c r="I793" s="68">
        <v>0.85969387755102</v>
      </c>
    </row>
    <row r="794" spans="1:9" x14ac:dyDescent="0.25">
      <c r="A794" s="62" t="s">
        <v>1475</v>
      </c>
      <c r="B794" s="70">
        <v>0.99907180458932032</v>
      </c>
      <c r="C794" s="70">
        <v>0.99904457978742411</v>
      </c>
      <c r="D794" s="70">
        <v>0.99960000000000004</v>
      </c>
      <c r="E794" s="71">
        <v>0.99931999999999999</v>
      </c>
      <c r="F794" s="65">
        <v>0</v>
      </c>
      <c r="G794" s="52">
        <v>0</v>
      </c>
      <c r="H794" s="68">
        <v>32956</v>
      </c>
      <c r="I794" s="68">
        <v>-0.51324359531046504</v>
      </c>
    </row>
    <row r="795" spans="1:9" x14ac:dyDescent="0.25">
      <c r="A795" s="63" t="s">
        <v>1478</v>
      </c>
      <c r="B795" s="70">
        <v>1</v>
      </c>
      <c r="C795" s="70">
        <v>1</v>
      </c>
      <c r="D795" s="70">
        <v>1</v>
      </c>
      <c r="E795" s="71">
        <v>1</v>
      </c>
      <c r="F795" s="65">
        <v>0</v>
      </c>
      <c r="G795" s="52">
        <v>0</v>
      </c>
      <c r="H795" s="68">
        <v>1630</v>
      </c>
      <c r="I795" s="68">
        <v>-0.431111111111111</v>
      </c>
    </row>
    <row r="796" spans="1:9" x14ac:dyDescent="0.25">
      <c r="A796" s="63" t="s">
        <v>1481</v>
      </c>
      <c r="B796" s="70">
        <v>0.99960891669925711</v>
      </c>
      <c r="C796" s="70">
        <v>0.99962894248608503</v>
      </c>
      <c r="D796" s="70">
        <v>0.99950000000000006</v>
      </c>
      <c r="E796" s="71">
        <v>0.99919999999999998</v>
      </c>
      <c r="F796" s="65">
        <v>2.0025786827915226E-5</v>
      </c>
      <c r="G796" s="52">
        <v>-4.0891669925713359E-4</v>
      </c>
      <c r="H796" s="68">
        <v>8379</v>
      </c>
      <c r="I796" s="68">
        <v>-0.44218814753419</v>
      </c>
    </row>
    <row r="797" spans="1:9" x14ac:dyDescent="0.25">
      <c r="A797" s="63" t="s">
        <v>1485</v>
      </c>
      <c r="B797" s="70">
        <v>0.99575010624734406</v>
      </c>
      <c r="C797" s="70">
        <v>0.999626587005228</v>
      </c>
      <c r="D797" s="70">
        <v>1</v>
      </c>
      <c r="E797" s="71">
        <v>0.99980000000000002</v>
      </c>
      <c r="F797" s="65">
        <v>3.8764807578839378E-3</v>
      </c>
      <c r="G797" s="52">
        <v>4.0498937526559642E-3</v>
      </c>
      <c r="H797" s="68">
        <v>13912</v>
      </c>
      <c r="I797" s="68">
        <v>-0.45412627098604902</v>
      </c>
    </row>
    <row r="798" spans="1:9" x14ac:dyDescent="0.25">
      <c r="A798" s="63" t="s">
        <v>1483</v>
      </c>
      <c r="B798" s="70">
        <v>1</v>
      </c>
      <c r="C798" s="70">
        <v>0.99869960988296502</v>
      </c>
      <c r="D798" s="70">
        <v>0.999</v>
      </c>
      <c r="E798" s="71">
        <v>0.99890000000000001</v>
      </c>
      <c r="F798" s="65">
        <v>-1.3003901170349774E-3</v>
      </c>
      <c r="G798" s="52">
        <v>-1.0999999999999899E-3</v>
      </c>
      <c r="H798" s="68">
        <v>5715</v>
      </c>
      <c r="I798" s="68">
        <v>-0.458114459496821</v>
      </c>
    </row>
    <row r="799" spans="1:9" x14ac:dyDescent="0.25">
      <c r="A799" s="63" t="s">
        <v>1479</v>
      </c>
      <c r="B799" s="70">
        <v>1</v>
      </c>
      <c r="C799" s="70">
        <v>0.99726775956284197</v>
      </c>
      <c r="D799" s="70">
        <v>0.99950000000000006</v>
      </c>
      <c r="E799" s="71">
        <v>0.99870000000000003</v>
      </c>
      <c r="F799" s="65">
        <v>-2.7322404371580289E-3</v>
      </c>
      <c r="G799" s="52">
        <v>-1.2999999999999678E-3</v>
      </c>
      <c r="H799" s="68">
        <v>3320</v>
      </c>
      <c r="I799" s="68">
        <v>-0.51324359531046504</v>
      </c>
    </row>
    <row r="800" spans="1:9" x14ac:dyDescent="0.25">
      <c r="A800" s="62" t="s">
        <v>880</v>
      </c>
      <c r="B800" s="70">
        <v>0.92365245664401974</v>
      </c>
      <c r="C800" s="70">
        <v>0.92688738286083994</v>
      </c>
      <c r="D800" s="70">
        <v>0.96958</v>
      </c>
      <c r="E800" s="71">
        <v>0.96991000000000016</v>
      </c>
      <c r="F800" s="65">
        <v>-3.5852237954205356E-17</v>
      </c>
      <c r="G800" s="52">
        <v>-1.2325567719298071E-20</v>
      </c>
      <c r="H800" s="68">
        <v>105866</v>
      </c>
      <c r="I800" s="68">
        <v>-0.55777669429546595</v>
      </c>
    </row>
    <row r="801" spans="1:9" x14ac:dyDescent="0.25">
      <c r="A801" s="63" t="s">
        <v>888</v>
      </c>
      <c r="B801" s="70">
        <v>0.99989749897499003</v>
      </c>
      <c r="C801" s="70">
        <v>0.997079439252336</v>
      </c>
      <c r="D801" s="70">
        <v>0.99970000000000003</v>
      </c>
      <c r="E801" s="71">
        <v>0.99950000000000006</v>
      </c>
      <c r="F801" s="65">
        <v>-2.8180597226540316E-3</v>
      </c>
      <c r="G801" s="52">
        <v>-3.9749897498997377E-4</v>
      </c>
      <c r="H801" s="68">
        <v>16897</v>
      </c>
      <c r="I801" s="68">
        <v>-0.35172903837044101</v>
      </c>
    </row>
    <row r="802" spans="1:9" x14ac:dyDescent="0.25">
      <c r="A802" s="63" t="s">
        <v>894</v>
      </c>
      <c r="B802" s="70">
        <v>0.98128190584231412</v>
      </c>
      <c r="C802" s="70">
        <v>0.99568965517241403</v>
      </c>
      <c r="D802" s="70">
        <v>0.99729999999999996</v>
      </c>
      <c r="E802" s="71">
        <v>0.99850000000000005</v>
      </c>
      <c r="F802" s="65">
        <v>1.4407749330099917E-2</v>
      </c>
      <c r="G802" s="52">
        <v>1.7218094157685937E-2</v>
      </c>
      <c r="H802" s="68">
        <v>2722</v>
      </c>
      <c r="I802" s="68">
        <v>-0.55777669429546595</v>
      </c>
    </row>
    <row r="803" spans="1:9" x14ac:dyDescent="0.25">
      <c r="A803" s="63" t="s">
        <v>896</v>
      </c>
      <c r="B803" s="70">
        <v>0.98980794155767704</v>
      </c>
      <c r="C803" s="70">
        <v>0.99090793219186801</v>
      </c>
      <c r="D803" s="70">
        <v>0.98609999999999998</v>
      </c>
      <c r="E803" s="71">
        <v>0.98839999999999995</v>
      </c>
      <c r="F803" s="65">
        <v>1.0999906341909726E-3</v>
      </c>
      <c r="G803" s="52">
        <v>-1.4079415576770948E-3</v>
      </c>
      <c r="H803" s="68">
        <v>64796</v>
      </c>
      <c r="I803" s="68">
        <v>-0.38640476329461199</v>
      </c>
    </row>
    <row r="804" spans="1:9" x14ac:dyDescent="0.25">
      <c r="A804" s="63" t="s">
        <v>885</v>
      </c>
      <c r="B804" s="70">
        <v>0.98943089430894304</v>
      </c>
      <c r="C804" s="70">
        <v>0.98504983388704304</v>
      </c>
      <c r="D804" s="70">
        <v>0.99419999999999997</v>
      </c>
      <c r="E804" s="71">
        <v>0.99660000000000004</v>
      </c>
      <c r="F804" s="65">
        <v>-4.3810604219000071E-3</v>
      </c>
      <c r="G804" s="52">
        <v>7.1691056910569984E-3</v>
      </c>
      <c r="H804" s="68">
        <v>1466</v>
      </c>
      <c r="I804" s="68">
        <v>-0.48627002288329502</v>
      </c>
    </row>
    <row r="805" spans="1:9" x14ac:dyDescent="0.25">
      <c r="A805" s="63" t="s">
        <v>883</v>
      </c>
      <c r="B805" s="70">
        <v>0.82842287694974004</v>
      </c>
      <c r="C805" s="70">
        <v>0.95402298850574696</v>
      </c>
      <c r="D805" s="70">
        <v>0.97389999999999999</v>
      </c>
      <c r="E805" s="71">
        <v>0.96879999999999999</v>
      </c>
      <c r="F805" s="65">
        <v>0.12560011155600692</v>
      </c>
      <c r="G805" s="52">
        <v>0.14037712305025996</v>
      </c>
      <c r="H805" s="68">
        <v>1526</v>
      </c>
      <c r="I805" s="68">
        <v>-0.48960498960498999</v>
      </c>
    </row>
    <row r="806" spans="1:9" x14ac:dyDescent="0.25">
      <c r="A806" s="63" t="s">
        <v>887</v>
      </c>
      <c r="B806" s="70">
        <v>0.95993953136810306</v>
      </c>
      <c r="C806" s="70">
        <v>0.94267515923566902</v>
      </c>
      <c r="D806" s="70">
        <v>0.95979999999999999</v>
      </c>
      <c r="E806" s="71">
        <v>0.9637</v>
      </c>
      <c r="F806" s="65">
        <v>-1.7264372132434036E-2</v>
      </c>
      <c r="G806" s="52">
        <v>3.7604686318969405E-3</v>
      </c>
      <c r="H806" s="68">
        <v>2211</v>
      </c>
      <c r="I806" s="68">
        <v>-0.43440691280439903</v>
      </c>
    </row>
    <row r="807" spans="1:9" x14ac:dyDescent="0.25">
      <c r="A807" s="63" t="s">
        <v>899</v>
      </c>
      <c r="B807" s="70">
        <v>0.80551865099642306</v>
      </c>
      <c r="C807" s="70">
        <v>0.94129503653313196</v>
      </c>
      <c r="D807" s="70">
        <v>0.97870000000000001</v>
      </c>
      <c r="E807" s="71">
        <v>0.97619999999999996</v>
      </c>
      <c r="F807" s="65">
        <v>0.1357763855367089</v>
      </c>
      <c r="G807" s="52">
        <v>0.1706813490035769</v>
      </c>
      <c r="H807" s="68">
        <v>10167</v>
      </c>
      <c r="I807" s="68">
        <v>-0.345776031434185</v>
      </c>
    </row>
    <row r="808" spans="1:9" x14ac:dyDescent="0.25">
      <c r="A808" s="63" t="s">
        <v>897</v>
      </c>
      <c r="B808" s="70">
        <v>0.87225705329153602</v>
      </c>
      <c r="C808" s="70">
        <v>0.93447580645161299</v>
      </c>
      <c r="D808" s="70">
        <v>0.96430000000000005</v>
      </c>
      <c r="E808" s="71">
        <v>0.96789999999999998</v>
      </c>
      <c r="F808" s="65">
        <v>6.2218753160076967E-2</v>
      </c>
      <c r="G808" s="52">
        <v>9.5642946708463961E-2</v>
      </c>
      <c r="H808" s="68">
        <v>2867</v>
      </c>
      <c r="I808" s="68">
        <v>-0.46568047337278101</v>
      </c>
    </row>
    <row r="809" spans="1:9" x14ac:dyDescent="0.25">
      <c r="A809" s="63" t="s">
        <v>892</v>
      </c>
      <c r="B809" s="70">
        <v>0.92478302796528411</v>
      </c>
      <c r="C809" s="70">
        <v>0.88323353293413198</v>
      </c>
      <c r="D809" s="70">
        <v>0.95720000000000005</v>
      </c>
      <c r="E809" s="71">
        <v>0.95499999999999996</v>
      </c>
      <c r="F809" s="65">
        <v>-4.1549495031152128E-2</v>
      </c>
      <c r="G809" s="52">
        <v>3.021697203471585E-2</v>
      </c>
      <c r="H809" s="68">
        <v>1831</v>
      </c>
      <c r="I809" s="68">
        <v>-0.33771929824561397</v>
      </c>
    </row>
    <row r="810" spans="1:9" x14ac:dyDescent="0.25">
      <c r="A810" s="63" t="s">
        <v>890</v>
      </c>
      <c r="B810" s="70">
        <v>0.88518518518518507</v>
      </c>
      <c r="C810" s="70">
        <v>0.64444444444444404</v>
      </c>
      <c r="D810" s="70">
        <v>0.88460000000000005</v>
      </c>
      <c r="E810" s="71">
        <v>0.88449999999999995</v>
      </c>
      <c r="F810" s="65">
        <v>-0.24074074074074103</v>
      </c>
      <c r="G810" s="52">
        <v>-6.8518518518512206E-4</v>
      </c>
      <c r="H810" s="68">
        <v>1383</v>
      </c>
      <c r="I810" s="68">
        <v>-0.342036553524804</v>
      </c>
    </row>
    <row r="811" spans="1:9" x14ac:dyDescent="0.25">
      <c r="A811" s="62" t="s">
        <v>1115</v>
      </c>
      <c r="B811" s="70">
        <v>0.81126818073836149</v>
      </c>
      <c r="C811" s="70">
        <v>0.96821090100841478</v>
      </c>
      <c r="D811" s="70">
        <v>0.99565999999999999</v>
      </c>
      <c r="E811" s="71">
        <v>0.99453999999999998</v>
      </c>
      <c r="F811" s="65">
        <v>3.8083747865661225E-10</v>
      </c>
      <c r="G811" s="52">
        <v>-2.0801950360062742E-10</v>
      </c>
      <c r="H811" s="68">
        <v>18461</v>
      </c>
      <c r="I811" s="68">
        <v>-0.53026052104208399</v>
      </c>
    </row>
    <row r="812" spans="1:9" x14ac:dyDescent="0.25">
      <c r="A812" s="63" t="s">
        <v>1124</v>
      </c>
      <c r="B812" s="70">
        <v>0.99533799533799505</v>
      </c>
      <c r="C812" s="70">
        <v>0.994360902255639</v>
      </c>
      <c r="D812" s="70">
        <v>0.999</v>
      </c>
      <c r="E812" s="71">
        <v>0.99680000000000002</v>
      </c>
      <c r="F812" s="65">
        <v>-9.7709308235605086E-4</v>
      </c>
      <c r="G812" s="52">
        <v>1.4620046620049676E-3</v>
      </c>
      <c r="H812" s="68">
        <v>2483</v>
      </c>
      <c r="I812" s="68">
        <v>-0.270531400966184</v>
      </c>
    </row>
    <row r="813" spans="1:9" x14ac:dyDescent="0.25">
      <c r="A813" s="63" t="s">
        <v>1125</v>
      </c>
      <c r="B813" s="70">
        <v>0.99382716049382702</v>
      </c>
      <c r="C813" s="70">
        <v>0.98823529411764699</v>
      </c>
      <c r="D813" s="70">
        <v>0.99060000000000004</v>
      </c>
      <c r="E813" s="71">
        <v>0.99</v>
      </c>
      <c r="F813" s="65">
        <v>-5.5918663761800325E-3</v>
      </c>
      <c r="G813" s="52">
        <v>-3.8271604938270309E-3</v>
      </c>
      <c r="H813" s="68">
        <v>1170</v>
      </c>
      <c r="I813" s="68">
        <v>-0.35234899328859098</v>
      </c>
    </row>
    <row r="814" spans="1:9" x14ac:dyDescent="0.25">
      <c r="A814" s="63" t="s">
        <v>1119</v>
      </c>
      <c r="B814" s="70">
        <v>0.98594164456233413</v>
      </c>
      <c r="C814" s="70">
        <v>0.98695405558706795</v>
      </c>
      <c r="D814" s="70">
        <v>0.98870000000000002</v>
      </c>
      <c r="E814" s="71">
        <v>0.98629999999999995</v>
      </c>
      <c r="F814" s="65">
        <v>1.0124110247338169E-3</v>
      </c>
      <c r="G814" s="52">
        <v>3.5835543766582489E-4</v>
      </c>
      <c r="H814" s="68">
        <v>7188</v>
      </c>
      <c r="I814" s="68">
        <v>-0.32081246521981099</v>
      </c>
    </row>
    <row r="815" spans="1:9" x14ac:dyDescent="0.25">
      <c r="A815" s="63" t="s">
        <v>1122</v>
      </c>
      <c r="B815" s="70">
        <v>0.86768542676108806</v>
      </c>
      <c r="C815" s="70">
        <v>0.96738197424892702</v>
      </c>
      <c r="D815" s="70">
        <v>1</v>
      </c>
      <c r="E815" s="71">
        <v>0.99960000000000004</v>
      </c>
      <c r="F815" s="65">
        <v>9.969654748783896E-2</v>
      </c>
      <c r="G815" s="52">
        <v>0.13191457323891198</v>
      </c>
      <c r="H815" s="68">
        <v>3065</v>
      </c>
      <c r="I815" s="68">
        <v>-0.53026052104208399</v>
      </c>
    </row>
    <row r="816" spans="1:9" x14ac:dyDescent="0.25">
      <c r="A816" s="63" t="s">
        <v>1121</v>
      </c>
      <c r="B816" s="70">
        <v>0.21354867653656301</v>
      </c>
      <c r="C816" s="70">
        <v>0.90412227883279295</v>
      </c>
      <c r="D816" s="70">
        <v>1</v>
      </c>
      <c r="E816" s="71">
        <v>1</v>
      </c>
      <c r="F816" s="65">
        <v>0.69057360229622988</v>
      </c>
      <c r="G816" s="52">
        <v>0.78645132346343694</v>
      </c>
      <c r="H816" s="68">
        <v>4555</v>
      </c>
      <c r="I816" s="68">
        <v>-0.40389659048332699</v>
      </c>
    </row>
    <row r="817" spans="1:9" x14ac:dyDescent="0.25">
      <c r="A817" s="62" t="s">
        <v>1136</v>
      </c>
      <c r="B817" s="70">
        <v>0.98481249332264709</v>
      </c>
      <c r="C817" s="70">
        <v>0.96297890317811841</v>
      </c>
      <c r="D817" s="70">
        <v>0.98359999999999981</v>
      </c>
      <c r="E817" s="71">
        <v>0.98570000000000013</v>
      </c>
      <c r="F817" s="65">
        <v>-7.7779677777058175E-10</v>
      </c>
      <c r="G817" s="52">
        <v>0</v>
      </c>
      <c r="H817" s="68">
        <v>10967</v>
      </c>
      <c r="I817" s="68">
        <v>-0.82731958762886604</v>
      </c>
    </row>
    <row r="818" spans="1:9" x14ac:dyDescent="0.25">
      <c r="A818" s="63" t="s">
        <v>1141</v>
      </c>
      <c r="B818" s="70">
        <v>1</v>
      </c>
      <c r="C818" s="70">
        <v>0.99649122807017498</v>
      </c>
      <c r="D818" s="70">
        <v>0.99780000000000002</v>
      </c>
      <c r="E818" s="71">
        <v>1</v>
      </c>
      <c r="F818" s="65">
        <v>-3.5087719298250164E-3</v>
      </c>
      <c r="G818" s="52">
        <v>0</v>
      </c>
      <c r="H818" s="68">
        <v>242</v>
      </c>
      <c r="I818" s="68">
        <v>-0.82731958762886604</v>
      </c>
    </row>
    <row r="819" spans="1:9" x14ac:dyDescent="0.25">
      <c r="A819" s="63" t="s">
        <v>1145</v>
      </c>
      <c r="B819" s="70">
        <v>0.99334945586457113</v>
      </c>
      <c r="C819" s="70">
        <v>0.98376184032476299</v>
      </c>
      <c r="D819" s="70">
        <v>0.99239999999999995</v>
      </c>
      <c r="E819" s="71">
        <v>0.99360000000000004</v>
      </c>
      <c r="F819" s="65">
        <v>-9.5876155398081364E-3</v>
      </c>
      <c r="G819" s="52">
        <v>2.5054413542890952E-4</v>
      </c>
      <c r="H819" s="68">
        <v>1678</v>
      </c>
      <c r="I819" s="68">
        <v>-0.53715670436187402</v>
      </c>
    </row>
    <row r="820" spans="1:9" x14ac:dyDescent="0.25">
      <c r="A820" s="63" t="s">
        <v>1144</v>
      </c>
      <c r="B820" s="70">
        <v>0.98183122161128411</v>
      </c>
      <c r="C820" s="70">
        <v>0.95657078398195206</v>
      </c>
      <c r="D820" s="70">
        <v>0.98129999999999995</v>
      </c>
      <c r="E820" s="71">
        <v>0.9788</v>
      </c>
      <c r="F820" s="65">
        <v>-2.5260437629332055E-2</v>
      </c>
      <c r="G820" s="52">
        <v>-3.0312216112841073E-3</v>
      </c>
      <c r="H820" s="68">
        <v>6846</v>
      </c>
      <c r="I820" s="68">
        <v>-0.26662424435252902</v>
      </c>
    </row>
    <row r="821" spans="1:9" x14ac:dyDescent="0.25">
      <c r="A821" s="63" t="s">
        <v>1139</v>
      </c>
      <c r="B821" s="70">
        <v>1</v>
      </c>
      <c r="C821" s="70">
        <v>0.94620253164557</v>
      </c>
      <c r="D821" s="70">
        <v>1</v>
      </c>
      <c r="E821" s="71">
        <v>0.99880000000000002</v>
      </c>
      <c r="F821" s="65">
        <v>-5.379746835443E-2</v>
      </c>
      <c r="G821" s="52">
        <v>-1.1999999999999789E-3</v>
      </c>
      <c r="H821" s="68">
        <v>1216</v>
      </c>
      <c r="I821" s="68">
        <v>-0.50242130750605296</v>
      </c>
    </row>
    <row r="822" spans="1:9" x14ac:dyDescent="0.25">
      <c r="A822" s="63" t="s">
        <v>1147</v>
      </c>
      <c r="B822" s="70">
        <v>0.94888178913737997</v>
      </c>
      <c r="C822" s="70">
        <v>0.931868131868132</v>
      </c>
      <c r="D822" s="70">
        <v>0.94650000000000001</v>
      </c>
      <c r="E822" s="71">
        <v>0.95730000000000004</v>
      </c>
      <c r="F822" s="65">
        <v>-1.7013657269247973E-2</v>
      </c>
      <c r="G822" s="52">
        <v>8.418210862620068E-3</v>
      </c>
      <c r="H822" s="68">
        <v>985</v>
      </c>
      <c r="I822" s="68">
        <v>-0.49064748201438801</v>
      </c>
    </row>
    <row r="823" spans="1:9" x14ac:dyDescent="0.25">
      <c r="A823" s="62" t="s">
        <v>1486</v>
      </c>
      <c r="B823" s="70">
        <v>0.35077800091042244</v>
      </c>
      <c r="C823" s="70">
        <v>0.36350361383198865</v>
      </c>
      <c r="D823" s="70">
        <v>0.36946666666666667</v>
      </c>
      <c r="E823" s="71">
        <v>0.65869999999999995</v>
      </c>
      <c r="F823" s="65">
        <v>0</v>
      </c>
      <c r="G823" s="52">
        <v>0</v>
      </c>
      <c r="H823" s="68">
        <v>26339</v>
      </c>
      <c r="I823" s="68">
        <v>-0.43772933304554301</v>
      </c>
    </row>
    <row r="824" spans="1:9" x14ac:dyDescent="0.25">
      <c r="A824" s="63" t="s">
        <v>1495</v>
      </c>
      <c r="B824" s="70">
        <v>0.97993664202745512</v>
      </c>
      <c r="C824" s="70">
        <v>0.968992248062015</v>
      </c>
      <c r="D824" s="70">
        <v>0.9708</v>
      </c>
      <c r="E824" s="71">
        <v>0.97609999999999997</v>
      </c>
      <c r="F824" s="65">
        <v>-1.0944393965440113E-2</v>
      </c>
      <c r="G824" s="52">
        <v>-3.8366420274551505E-3</v>
      </c>
      <c r="H824" s="68">
        <v>1522</v>
      </c>
      <c r="I824" s="68">
        <v>-0.41121495327102803</v>
      </c>
    </row>
    <row r="825" spans="1:9" x14ac:dyDescent="0.25">
      <c r="A825" s="63" t="s">
        <v>1493</v>
      </c>
      <c r="B825" s="70">
        <v>7.2397360703812294E-2</v>
      </c>
      <c r="C825" s="70">
        <v>0.12151859343395099</v>
      </c>
      <c r="D825" s="70">
        <v>0.1376</v>
      </c>
      <c r="E825" s="71">
        <v>1</v>
      </c>
      <c r="F825" s="65">
        <v>4.91212327301387E-2</v>
      </c>
      <c r="G825" s="52">
        <v>0.92760263929618769</v>
      </c>
      <c r="H825" s="68">
        <v>22966</v>
      </c>
      <c r="I825" s="68">
        <v>-0.43772933304554301</v>
      </c>
    </row>
    <row r="826" spans="1:9" x14ac:dyDescent="0.25">
      <c r="A826" s="63" t="s">
        <v>1490</v>
      </c>
      <c r="B826" s="70">
        <v>0</v>
      </c>
      <c r="C826" s="70">
        <v>0</v>
      </c>
      <c r="D826" s="70">
        <v>0</v>
      </c>
      <c r="E826" s="71">
        <v>0</v>
      </c>
      <c r="F826" s="65">
        <v>0</v>
      </c>
      <c r="G826" s="52">
        <v>0</v>
      </c>
      <c r="H826" s="73">
        <v>1851</v>
      </c>
      <c r="I826" s="68">
        <v>633</v>
      </c>
    </row>
    <row r="827" spans="1:9" x14ac:dyDescent="0.25">
      <c r="A827" s="62" t="s">
        <v>1751</v>
      </c>
      <c r="B827" s="70">
        <v>0.49535378284162779</v>
      </c>
      <c r="C827" s="70">
        <v>0.55099817993425992</v>
      </c>
      <c r="D827" s="70">
        <v>0.50770000000000004</v>
      </c>
      <c r="E827" s="71">
        <v>0.53012000000000004</v>
      </c>
      <c r="F827" s="65">
        <v>3.8421207364385536E-9</v>
      </c>
      <c r="G827" s="52">
        <v>-4.3857407548094046E-10</v>
      </c>
      <c r="H827" s="68">
        <v>30339</v>
      </c>
      <c r="I827" s="68">
        <v>-0.64861751152073699</v>
      </c>
    </row>
    <row r="828" spans="1:9" x14ac:dyDescent="0.25">
      <c r="A828" s="63" t="s">
        <v>1754</v>
      </c>
      <c r="B828" s="70">
        <v>0.99851698057244609</v>
      </c>
      <c r="C828" s="70">
        <v>0.99944797129450702</v>
      </c>
      <c r="D828" s="70">
        <v>0.99950000000000006</v>
      </c>
      <c r="E828" s="71">
        <v>0.99960000000000004</v>
      </c>
      <c r="F828" s="65">
        <v>9.3099072206093147E-4</v>
      </c>
      <c r="G828" s="52">
        <v>1.0830194275539551E-3</v>
      </c>
      <c r="H828" s="68">
        <v>9874</v>
      </c>
      <c r="I828" s="68">
        <v>-0.41080981368751202</v>
      </c>
    </row>
    <row r="829" spans="1:9" x14ac:dyDescent="0.25">
      <c r="A829" s="63" t="s">
        <v>1758</v>
      </c>
      <c r="B829" s="70">
        <v>0.99265605875152996</v>
      </c>
      <c r="C829" s="70">
        <v>0.99847328244274802</v>
      </c>
      <c r="D829" s="70">
        <v>1</v>
      </c>
      <c r="E829" s="71">
        <v>0.99770000000000003</v>
      </c>
      <c r="F829" s="65">
        <v>5.8172236912180653E-3</v>
      </c>
      <c r="G829" s="52">
        <v>5.0439412484700741E-3</v>
      </c>
      <c r="H829" s="68">
        <v>900</v>
      </c>
      <c r="I829" s="68">
        <v>-0.64861751152073699</v>
      </c>
    </row>
    <row r="830" spans="1:9" x14ac:dyDescent="0.25">
      <c r="A830" s="63" t="s">
        <v>1760</v>
      </c>
      <c r="B830" s="70">
        <v>0.18050541516245502</v>
      </c>
      <c r="C830" s="70">
        <v>0.29350220264317201</v>
      </c>
      <c r="D830" s="70">
        <v>0.22459999999999999</v>
      </c>
      <c r="E830" s="71">
        <v>0.2263</v>
      </c>
      <c r="F830" s="65">
        <v>0.11299678748071698</v>
      </c>
      <c r="G830" s="52">
        <v>4.5794584837544977E-2</v>
      </c>
      <c r="H830" s="68">
        <v>4675</v>
      </c>
      <c r="I830" s="68">
        <v>1.9702380952381</v>
      </c>
    </row>
    <row r="831" spans="1:9" x14ac:dyDescent="0.25">
      <c r="A831" s="63" t="s">
        <v>1761</v>
      </c>
      <c r="B831" s="70">
        <v>0.18569553805774303</v>
      </c>
      <c r="C831" s="70">
        <v>0.26557711950970397</v>
      </c>
      <c r="D831" s="70">
        <v>0.21290000000000001</v>
      </c>
      <c r="E831" s="71">
        <v>0.17269999999999999</v>
      </c>
      <c r="F831" s="65">
        <v>7.9881581451960948E-2</v>
      </c>
      <c r="G831" s="52">
        <v>-1.2995538057743033E-2</v>
      </c>
      <c r="H831" s="73">
        <v>2387</v>
      </c>
      <c r="I831" s="68">
        <v>2.0458333333333298</v>
      </c>
    </row>
    <row r="832" spans="1:9" x14ac:dyDescent="0.25">
      <c r="A832" s="63" t="s">
        <v>1756</v>
      </c>
      <c r="B832" s="70">
        <v>0.11939492166396501</v>
      </c>
      <c r="C832" s="70">
        <v>0.19799032378116899</v>
      </c>
      <c r="D832" s="70">
        <v>0.10150000000000001</v>
      </c>
      <c r="E832" s="71">
        <v>0.25430000000000003</v>
      </c>
      <c r="F832" s="65">
        <v>7.8595402117203977E-2</v>
      </c>
      <c r="G832" s="52">
        <v>0.13490507833603502</v>
      </c>
      <c r="H832" s="68">
        <v>12503</v>
      </c>
      <c r="I832" s="68">
        <v>1.67375886524823</v>
      </c>
    </row>
    <row r="833" spans="1:9" x14ac:dyDescent="0.25">
      <c r="A833" s="62" t="s">
        <v>139</v>
      </c>
      <c r="B833" s="70">
        <v>0.59987292285892513</v>
      </c>
      <c r="C833" s="70">
        <v>0.88365470733544171</v>
      </c>
      <c r="D833" s="70">
        <v>0.94014000000000009</v>
      </c>
      <c r="E833" s="71">
        <v>0.93967999999999985</v>
      </c>
      <c r="F833" s="65">
        <v>-2.0850048868753943E-8</v>
      </c>
      <c r="G833" s="52">
        <v>0</v>
      </c>
      <c r="H833" s="68">
        <v>26267</v>
      </c>
      <c r="I833" s="68">
        <v>-0.45330330330330298</v>
      </c>
    </row>
    <row r="834" spans="1:9" x14ac:dyDescent="0.25">
      <c r="A834" s="63" t="s">
        <v>1767</v>
      </c>
      <c r="B834" s="70">
        <v>0.99924069855732711</v>
      </c>
      <c r="C834" s="70">
        <v>0.99875466998754703</v>
      </c>
      <c r="D834" s="70">
        <v>0.99919999999999998</v>
      </c>
      <c r="E834" s="71">
        <v>0.999</v>
      </c>
      <c r="F834" s="65">
        <v>-4.8602856978008369E-4</v>
      </c>
      <c r="G834" s="52">
        <v>-2.4069855732711254E-4</v>
      </c>
      <c r="H834" s="68">
        <v>2538</v>
      </c>
      <c r="I834" s="68">
        <v>-0.22599418040737199</v>
      </c>
    </row>
    <row r="835" spans="1:9" x14ac:dyDescent="0.25">
      <c r="A835" s="63" t="s">
        <v>1763</v>
      </c>
      <c r="B835" s="70">
        <v>1</v>
      </c>
      <c r="C835" s="70">
        <v>0.99740596627756195</v>
      </c>
      <c r="D835" s="70">
        <v>0.99880000000000002</v>
      </c>
      <c r="E835" s="71">
        <v>1</v>
      </c>
      <c r="F835" s="65">
        <v>-2.5940337224380494E-3</v>
      </c>
      <c r="G835" s="52">
        <v>0</v>
      </c>
      <c r="H835" s="68">
        <v>2400</v>
      </c>
      <c r="I835" s="68">
        <v>-0.154463390170512</v>
      </c>
    </row>
    <row r="836" spans="1:9" x14ac:dyDescent="0.25">
      <c r="A836" s="63" t="s">
        <v>143</v>
      </c>
      <c r="B836" s="70">
        <v>1</v>
      </c>
      <c r="C836" s="70">
        <v>0.96867838044308596</v>
      </c>
      <c r="D836" s="70">
        <v>0.97829999999999995</v>
      </c>
      <c r="E836" s="71">
        <v>0.96389999999999998</v>
      </c>
      <c r="F836" s="65">
        <v>-3.1321619556914038E-2</v>
      </c>
      <c r="G836" s="52">
        <v>-3.6100000000000021E-2</v>
      </c>
      <c r="H836" s="68">
        <v>2599</v>
      </c>
      <c r="I836" s="68">
        <v>-0.28787878787878801</v>
      </c>
    </row>
    <row r="837" spans="1:9" x14ac:dyDescent="0.25">
      <c r="A837" s="63" t="s">
        <v>1765</v>
      </c>
      <c r="B837" s="70">
        <v>1.2391573729863702E-4</v>
      </c>
      <c r="C837" s="70">
        <v>0.73296207902413202</v>
      </c>
      <c r="D837" s="70">
        <v>0.871</v>
      </c>
      <c r="E837" s="71">
        <v>0.86899999999999999</v>
      </c>
      <c r="F837" s="65">
        <v>0.73283816328683338</v>
      </c>
      <c r="G837" s="52">
        <v>0.86887608426270135</v>
      </c>
      <c r="H837" s="68">
        <v>12186</v>
      </c>
      <c r="I837" s="68">
        <v>-0.45330330330330298</v>
      </c>
    </row>
    <row r="838" spans="1:9" x14ac:dyDescent="0.25">
      <c r="A838" s="63" t="s">
        <v>1768</v>
      </c>
      <c r="B838" s="70">
        <v>0</v>
      </c>
      <c r="C838" s="70">
        <v>0.72047244094488205</v>
      </c>
      <c r="D838" s="70">
        <v>0.85340000000000005</v>
      </c>
      <c r="E838" s="71">
        <v>0.86650000000000005</v>
      </c>
      <c r="F838" s="65">
        <v>0.72047244094488205</v>
      </c>
      <c r="G838" s="52">
        <v>0.86650000000000005</v>
      </c>
      <c r="H838" s="68">
        <v>6544</v>
      </c>
      <c r="I838" s="68">
        <v>-6.1812023708721402E-2</v>
      </c>
    </row>
    <row r="839" spans="1:9" x14ac:dyDescent="0.25">
      <c r="A839" s="61" t="s">
        <v>1996</v>
      </c>
      <c r="B839" s="70">
        <v>0.74180699059988686</v>
      </c>
      <c r="C839" s="70">
        <v>0.81305851231615744</v>
      </c>
      <c r="D839" s="70">
        <v>0.83466249999999997</v>
      </c>
      <c r="E839" s="71">
        <v>0.85897291666666675</v>
      </c>
      <c r="F839" s="65">
        <v>0</v>
      </c>
      <c r="G839" s="52">
        <v>0</v>
      </c>
      <c r="H839" s="68">
        <v>305873</v>
      </c>
      <c r="I839" s="68">
        <v>-0.80281690140845097</v>
      </c>
    </row>
    <row r="840" spans="1:9" x14ac:dyDescent="0.25">
      <c r="A840" s="62" t="s">
        <v>234</v>
      </c>
      <c r="B840" s="70">
        <v>0.75500999833716986</v>
      </c>
      <c r="C840" s="70">
        <v>0.81712137953379005</v>
      </c>
      <c r="D840" s="70">
        <v>0.84786153846153856</v>
      </c>
      <c r="E840" s="71">
        <v>0.87464615384615385</v>
      </c>
      <c r="F840" s="65">
        <v>0</v>
      </c>
      <c r="G840" s="52">
        <v>0</v>
      </c>
      <c r="H840" s="68">
        <v>91103</v>
      </c>
      <c r="I840" s="68">
        <v>-0.80281690140845097</v>
      </c>
    </row>
    <row r="841" spans="1:9" x14ac:dyDescent="0.25">
      <c r="A841" s="63" t="s">
        <v>1077</v>
      </c>
      <c r="B841" s="70">
        <v>0.99821109123434704</v>
      </c>
      <c r="C841" s="70">
        <v>1</v>
      </c>
      <c r="D841" s="70">
        <v>1</v>
      </c>
      <c r="E841" s="71">
        <v>1</v>
      </c>
      <c r="F841" s="65">
        <v>1.7889087656529634E-3</v>
      </c>
      <c r="G841" s="52">
        <v>1.7889087656529634E-3</v>
      </c>
      <c r="H841" s="68">
        <v>1457</v>
      </c>
      <c r="I841" s="68">
        <v>-0.47539015606242502</v>
      </c>
    </row>
    <row r="842" spans="1:9" x14ac:dyDescent="0.25">
      <c r="A842" s="63" t="s">
        <v>1080</v>
      </c>
      <c r="B842" s="70">
        <v>1</v>
      </c>
      <c r="C842" s="70">
        <v>1</v>
      </c>
      <c r="D842" s="70">
        <v>1</v>
      </c>
      <c r="E842" s="71">
        <v>1</v>
      </c>
      <c r="F842" s="65">
        <v>0</v>
      </c>
      <c r="G842" s="52">
        <v>0</v>
      </c>
      <c r="H842" s="68">
        <v>106</v>
      </c>
      <c r="I842" s="68">
        <v>-0.80281690140845097</v>
      </c>
    </row>
    <row r="843" spans="1:9" x14ac:dyDescent="0.25">
      <c r="A843" s="63" t="s">
        <v>1072</v>
      </c>
      <c r="B843" s="70">
        <v>0.98057142857142809</v>
      </c>
      <c r="C843" s="70">
        <v>0.99992959729653597</v>
      </c>
      <c r="D843" s="70">
        <v>0.99850000000000005</v>
      </c>
      <c r="E843" s="71">
        <v>0.99909999999999999</v>
      </c>
      <c r="F843" s="65">
        <v>1.9358168725107872E-2</v>
      </c>
      <c r="G843" s="52">
        <v>1.8528571428571894E-2</v>
      </c>
      <c r="H843" s="68">
        <v>54434</v>
      </c>
      <c r="I843" s="68">
        <v>-0.42346253552800101</v>
      </c>
    </row>
    <row r="844" spans="1:9" x14ac:dyDescent="0.25">
      <c r="A844" s="63" t="s">
        <v>1085</v>
      </c>
      <c r="B844" s="70">
        <v>0.99868938401048513</v>
      </c>
      <c r="C844" s="70">
        <v>0.99604743083003999</v>
      </c>
      <c r="D844" s="70">
        <v>0.99729999999999996</v>
      </c>
      <c r="E844" s="71">
        <v>0.99819999999999998</v>
      </c>
      <c r="F844" s="65">
        <v>-2.6419531804451335E-3</v>
      </c>
      <c r="G844" s="52">
        <v>-4.893840104851499E-4</v>
      </c>
      <c r="H844" s="68">
        <v>2358</v>
      </c>
      <c r="I844" s="68">
        <v>-0.51689389448725498</v>
      </c>
    </row>
    <row r="845" spans="1:9" x14ac:dyDescent="0.25">
      <c r="A845" s="63" t="s">
        <v>1090</v>
      </c>
      <c r="B845" s="70">
        <v>0.96632016632016604</v>
      </c>
      <c r="C845" s="70">
        <v>0.95986842105263204</v>
      </c>
      <c r="D845" s="70">
        <v>0.96350000000000002</v>
      </c>
      <c r="E845" s="71">
        <v>0.97040000000000004</v>
      </c>
      <c r="F845" s="65">
        <v>-6.4517452675340037E-3</v>
      </c>
      <c r="G845" s="52">
        <v>4.0798336798339996E-3</v>
      </c>
      <c r="H845" s="68">
        <v>3589</v>
      </c>
      <c r="I845" s="68">
        <v>-0.40640640640640602</v>
      </c>
    </row>
    <row r="846" spans="1:9" x14ac:dyDescent="0.25">
      <c r="A846" s="63" t="s">
        <v>1066</v>
      </c>
      <c r="B846" s="70">
        <v>0.86909090909090903</v>
      </c>
      <c r="C846" s="70">
        <v>0.95121951219512202</v>
      </c>
      <c r="D846" s="70">
        <v>0.95850000000000002</v>
      </c>
      <c r="E846" s="71">
        <v>0.98270000000000002</v>
      </c>
      <c r="F846" s="65">
        <v>8.2128603104212994E-2</v>
      </c>
      <c r="G846" s="52">
        <v>0.11360909090909099</v>
      </c>
      <c r="H846" s="68">
        <v>1523</v>
      </c>
      <c r="I846" s="68">
        <v>8.5714285714285604E-2</v>
      </c>
    </row>
    <row r="847" spans="1:9" x14ac:dyDescent="0.25">
      <c r="A847" s="63" t="s">
        <v>1068</v>
      </c>
      <c r="B847" s="70">
        <v>0.88610478359908906</v>
      </c>
      <c r="C847" s="70">
        <v>0.94479297365119197</v>
      </c>
      <c r="D847" s="70">
        <v>0.96730000000000005</v>
      </c>
      <c r="E847" s="71">
        <v>0.93869999999999998</v>
      </c>
      <c r="F847" s="65">
        <v>5.8688190052102907E-2</v>
      </c>
      <c r="G847" s="52">
        <v>5.2595216400910916E-2</v>
      </c>
      <c r="H847" s="68">
        <v>2138</v>
      </c>
      <c r="I847" s="68">
        <v>-0.23367697594501699</v>
      </c>
    </row>
    <row r="848" spans="1:9" x14ac:dyDescent="0.25">
      <c r="A848" s="63" t="s">
        <v>1088</v>
      </c>
      <c r="B848" s="70">
        <v>0.90942193900773804</v>
      </c>
      <c r="C848" s="70">
        <v>0.94041976980365605</v>
      </c>
      <c r="D848" s="70">
        <v>0.94899999999999995</v>
      </c>
      <c r="E848" s="71">
        <v>0.95089999999999997</v>
      </c>
      <c r="F848" s="65">
        <v>3.0997830795918002E-2</v>
      </c>
      <c r="G848" s="52">
        <v>4.1478060992261923E-2</v>
      </c>
      <c r="H848" s="68">
        <v>3489</v>
      </c>
      <c r="I848" s="68">
        <v>-0.39598044541010302</v>
      </c>
    </row>
    <row r="849" spans="1:9" x14ac:dyDescent="0.25">
      <c r="A849" s="63" t="s">
        <v>238</v>
      </c>
      <c r="B849" s="70">
        <v>0.40164369034994701</v>
      </c>
      <c r="C849" s="70">
        <v>0.93651419558359605</v>
      </c>
      <c r="D849" s="70">
        <v>0.92159999999999997</v>
      </c>
      <c r="E849" s="71">
        <v>0.90269999999999995</v>
      </c>
      <c r="F849" s="65">
        <v>0.5348705052336491</v>
      </c>
      <c r="G849" s="52">
        <v>0.50105630965005288</v>
      </c>
      <c r="H849" s="68">
        <v>5130</v>
      </c>
      <c r="I849" s="68">
        <v>-0.52319216364160204</v>
      </c>
    </row>
    <row r="850" spans="1:9" x14ac:dyDescent="0.25">
      <c r="A850" s="63" t="s">
        <v>1070</v>
      </c>
      <c r="B850" s="70">
        <v>0.95090634441087607</v>
      </c>
      <c r="C850" s="70">
        <v>0.92042755344418004</v>
      </c>
      <c r="D850" s="70">
        <v>0.95050000000000001</v>
      </c>
      <c r="E850" s="71">
        <v>0.95309999999999995</v>
      </c>
      <c r="F850" s="65">
        <v>-3.0478790966696034E-2</v>
      </c>
      <c r="G850" s="52">
        <v>2.1936555891238774E-3</v>
      </c>
      <c r="H850" s="68">
        <v>2082</v>
      </c>
      <c r="I850" s="68">
        <v>-0.52846153846153898</v>
      </c>
    </row>
    <row r="851" spans="1:9" x14ac:dyDescent="0.25">
      <c r="A851" s="63" t="s">
        <v>1075</v>
      </c>
      <c r="B851" s="70">
        <v>0.85321100917431203</v>
      </c>
      <c r="C851" s="70">
        <v>0.78151027207107204</v>
      </c>
      <c r="D851" s="70">
        <v>0.83760000000000001</v>
      </c>
      <c r="E851" s="71">
        <v>0.84460000000000002</v>
      </c>
      <c r="F851" s="65">
        <v>-7.1700737103239987E-2</v>
      </c>
      <c r="G851" s="52">
        <v>-8.6110091743120121E-3</v>
      </c>
      <c r="H851" s="68">
        <v>7595</v>
      </c>
      <c r="I851" s="68">
        <v>-0.424605074198181</v>
      </c>
    </row>
    <row r="852" spans="1:9" x14ac:dyDescent="0.25">
      <c r="A852" s="63" t="s">
        <v>1083</v>
      </c>
      <c r="B852" s="70">
        <v>9.5923261390887303E-4</v>
      </c>
      <c r="C852" s="70">
        <v>0.191848208011244</v>
      </c>
      <c r="D852" s="70">
        <v>0.47839999999999999</v>
      </c>
      <c r="E852" s="71">
        <v>0.83</v>
      </c>
      <c r="F852" s="65">
        <v>0.19088897539733513</v>
      </c>
      <c r="G852" s="52">
        <v>0.82904076738609112</v>
      </c>
      <c r="H852" s="68">
        <v>2926</v>
      </c>
      <c r="I852" s="68">
        <v>-0.218165627782725</v>
      </c>
    </row>
    <row r="853" spans="1:9" x14ac:dyDescent="0.25">
      <c r="A853" s="63" t="s">
        <v>300</v>
      </c>
      <c r="B853" s="70">
        <v>0</v>
      </c>
      <c r="C853" s="70">
        <v>0</v>
      </c>
      <c r="D853" s="70">
        <v>0</v>
      </c>
      <c r="E853" s="71">
        <v>0</v>
      </c>
      <c r="F853" s="65">
        <v>0</v>
      </c>
      <c r="G853" s="52">
        <v>0</v>
      </c>
      <c r="H853" s="73">
        <v>4276</v>
      </c>
      <c r="I853" s="68">
        <v>1367</v>
      </c>
    </row>
    <row r="854" spans="1:9" x14ac:dyDescent="0.25">
      <c r="A854" s="62" t="s">
        <v>1148</v>
      </c>
      <c r="B854" s="70">
        <v>0.49430921721864723</v>
      </c>
      <c r="C854" s="70">
        <v>0.58460061505231187</v>
      </c>
      <c r="D854" s="70">
        <v>0.63185000000000002</v>
      </c>
      <c r="E854" s="71">
        <v>0.70526999999999995</v>
      </c>
      <c r="F854" s="65">
        <v>0</v>
      </c>
      <c r="G854" s="52">
        <v>0</v>
      </c>
      <c r="H854" s="68">
        <v>75161</v>
      </c>
      <c r="I854" s="68">
        <v>-0.61554026709834098</v>
      </c>
    </row>
    <row r="855" spans="1:9" x14ac:dyDescent="0.25">
      <c r="A855" s="63" t="s">
        <v>1157</v>
      </c>
      <c r="B855" s="70">
        <v>0.89844464775846311</v>
      </c>
      <c r="C855" s="70">
        <v>0.99932409597837102</v>
      </c>
      <c r="D855" s="70">
        <v>0.99970000000000003</v>
      </c>
      <c r="E855" s="71">
        <v>0.99960000000000004</v>
      </c>
      <c r="F855" s="65">
        <v>0.10087944821990791</v>
      </c>
      <c r="G855" s="52">
        <v>0.10115535224153693</v>
      </c>
      <c r="H855" s="68">
        <v>11920</v>
      </c>
      <c r="I855" s="68">
        <v>-0.54322013773450495</v>
      </c>
    </row>
    <row r="856" spans="1:9" x14ac:dyDescent="0.25">
      <c r="A856" s="63" t="s">
        <v>1155</v>
      </c>
      <c r="B856" s="70">
        <v>0.9960899315738031</v>
      </c>
      <c r="C856" s="70">
        <v>0.98989898989898994</v>
      </c>
      <c r="D856" s="70">
        <v>0.99570000000000003</v>
      </c>
      <c r="E856" s="71">
        <v>0.99199999999999999</v>
      </c>
      <c r="F856" s="65">
        <v>-6.1909416748131552E-3</v>
      </c>
      <c r="G856" s="52">
        <v>-4.0899315738031072E-3</v>
      </c>
      <c r="H856" s="68">
        <v>1629</v>
      </c>
      <c r="I856" s="68">
        <v>-0.46044624746450302</v>
      </c>
    </row>
    <row r="857" spans="1:9" x14ac:dyDescent="0.25">
      <c r="A857" s="63" t="s">
        <v>1164</v>
      </c>
      <c r="B857" s="70">
        <v>0.94603709949409809</v>
      </c>
      <c r="C857" s="70">
        <v>0.95330012453300095</v>
      </c>
      <c r="D857" s="70">
        <v>0.96919999999999995</v>
      </c>
      <c r="E857" s="71">
        <v>0.97209999999999996</v>
      </c>
      <c r="F857" s="65">
        <v>7.2630250389028594E-3</v>
      </c>
      <c r="G857" s="52">
        <v>2.6062900505901876E-2</v>
      </c>
      <c r="H857" s="68">
        <v>6975</v>
      </c>
      <c r="I857" s="68">
        <v>-0.117164179104478</v>
      </c>
    </row>
    <row r="858" spans="1:9" x14ac:dyDescent="0.25">
      <c r="A858" s="63" t="s">
        <v>1159</v>
      </c>
      <c r="B858" s="70">
        <v>0.92209536601746112</v>
      </c>
      <c r="C858" s="70">
        <v>0.93495934959349603</v>
      </c>
      <c r="D858" s="70">
        <v>0.97189999999999999</v>
      </c>
      <c r="E858" s="71">
        <v>0.98</v>
      </c>
      <c r="F858" s="65">
        <v>1.286398357603491E-2</v>
      </c>
      <c r="G858" s="52">
        <v>5.7904633982538867E-2</v>
      </c>
      <c r="H858" s="68">
        <v>1737</v>
      </c>
      <c r="I858" s="68">
        <v>-0.59058988764044895</v>
      </c>
    </row>
    <row r="859" spans="1:9" x14ac:dyDescent="0.25">
      <c r="A859" s="63" t="s">
        <v>1154</v>
      </c>
      <c r="B859" s="70">
        <v>0.53732604373757409</v>
      </c>
      <c r="C859" s="70">
        <v>0.68653867744470598</v>
      </c>
      <c r="D859" s="70">
        <v>0.7298</v>
      </c>
      <c r="E859" s="71">
        <v>0.76559999999999995</v>
      </c>
      <c r="F859" s="65">
        <v>0.14921263370713189</v>
      </c>
      <c r="G859" s="52">
        <v>0.22827395626242586</v>
      </c>
      <c r="H859" s="68">
        <v>40109</v>
      </c>
      <c r="I859" s="68">
        <v>-0.158899130209009</v>
      </c>
    </row>
    <row r="860" spans="1:9" x14ac:dyDescent="0.25">
      <c r="A860" s="63" t="s">
        <v>1166</v>
      </c>
      <c r="B860" s="70">
        <v>0.17177722152690902</v>
      </c>
      <c r="C860" s="70">
        <v>0.39077144917087198</v>
      </c>
      <c r="D860" s="70">
        <v>0.19189999999999999</v>
      </c>
      <c r="E860" s="71">
        <v>0.83819999999999995</v>
      </c>
      <c r="F860" s="65">
        <v>0.21899422764396295</v>
      </c>
      <c r="G860" s="52">
        <v>0.66642277847309095</v>
      </c>
      <c r="H860" s="68">
        <v>3144</v>
      </c>
      <c r="I860" s="68">
        <v>-0.61554026709834098</v>
      </c>
    </row>
    <row r="861" spans="1:9" x14ac:dyDescent="0.25">
      <c r="A861" s="63" t="s">
        <v>1168</v>
      </c>
      <c r="B861" s="70">
        <v>0.20261437908496702</v>
      </c>
      <c r="C861" s="70">
        <v>0.350162866449511</v>
      </c>
      <c r="D861" s="70">
        <v>0.1603</v>
      </c>
      <c r="E861" s="71">
        <v>0.14169999999999999</v>
      </c>
      <c r="F861" s="65">
        <v>0.14754848736454398</v>
      </c>
      <c r="G861" s="52">
        <v>-6.0914379084967024E-2</v>
      </c>
      <c r="H861" s="73">
        <v>2591</v>
      </c>
      <c r="I861" s="68">
        <v>2.7772925764192098</v>
      </c>
    </row>
    <row r="862" spans="1:9" x14ac:dyDescent="0.25">
      <c r="A862" s="63" t="s">
        <v>1161</v>
      </c>
      <c r="B862" s="70">
        <v>0</v>
      </c>
      <c r="C862" s="70">
        <v>0.31862745098039202</v>
      </c>
      <c r="D862" s="70">
        <v>0.98919999999999997</v>
      </c>
      <c r="E862" s="71">
        <v>0.99139999999999995</v>
      </c>
      <c r="F862" s="65">
        <v>0.31862745098039202</v>
      </c>
      <c r="G862" s="52">
        <v>0.99139999999999995</v>
      </c>
      <c r="H862" s="68">
        <v>1565</v>
      </c>
      <c r="I862" s="68">
        <v>-0.33703703703703702</v>
      </c>
    </row>
    <row r="863" spans="1:9" x14ac:dyDescent="0.25">
      <c r="A863" s="63" t="s">
        <v>1171</v>
      </c>
      <c r="B863" s="70">
        <v>0.26870748299319702</v>
      </c>
      <c r="C863" s="70">
        <v>0.222423146473779</v>
      </c>
      <c r="D863" s="70">
        <v>0.31080000000000002</v>
      </c>
      <c r="E863" s="71">
        <v>0.37209999999999999</v>
      </c>
      <c r="F863" s="65">
        <v>-4.6284336519418018E-2</v>
      </c>
      <c r="G863" s="52">
        <v>0.10339251700680296</v>
      </c>
      <c r="H863" s="68">
        <v>2777</v>
      </c>
      <c r="I863" s="68">
        <v>0.87291666666666701</v>
      </c>
    </row>
    <row r="864" spans="1:9" x14ac:dyDescent="0.25">
      <c r="A864" s="63" t="s">
        <v>1152</v>
      </c>
      <c r="B864" s="70">
        <v>0</v>
      </c>
      <c r="C864" s="70">
        <v>0</v>
      </c>
      <c r="D864" s="70">
        <v>0</v>
      </c>
      <c r="E864" s="71">
        <v>0</v>
      </c>
      <c r="F864" s="65">
        <v>0</v>
      </c>
      <c r="G864" s="52">
        <v>0</v>
      </c>
      <c r="H864" s="73">
        <v>2714</v>
      </c>
      <c r="I864" s="68">
        <v>868</v>
      </c>
    </row>
    <row r="865" spans="1:9" x14ac:dyDescent="0.25">
      <c r="A865" s="62" t="s">
        <v>1225</v>
      </c>
      <c r="B865" s="70">
        <v>0.8349162476169173</v>
      </c>
      <c r="C865" s="70">
        <v>0.90705886956691339</v>
      </c>
      <c r="D865" s="70">
        <v>0.94157142857142861</v>
      </c>
      <c r="E865" s="71">
        <v>0.93654285714285712</v>
      </c>
      <c r="F865" s="65">
        <v>0</v>
      </c>
      <c r="G865" s="52">
        <v>5.7051741755438585E-15</v>
      </c>
      <c r="H865" s="68">
        <v>35805</v>
      </c>
      <c r="I865" s="68">
        <v>-0.47415575465196402</v>
      </c>
    </row>
    <row r="866" spans="1:9" x14ac:dyDescent="0.25">
      <c r="A866" s="63" t="s">
        <v>1231</v>
      </c>
      <c r="B866" s="70">
        <v>1</v>
      </c>
      <c r="C866" s="70">
        <v>1</v>
      </c>
      <c r="D866" s="70">
        <v>1</v>
      </c>
      <c r="E866" s="71">
        <v>0.98870000000000002</v>
      </c>
      <c r="F866" s="65">
        <v>0</v>
      </c>
      <c r="G866" s="52">
        <v>-1.1299999999999977E-2</v>
      </c>
      <c r="H866" s="68">
        <v>2524</v>
      </c>
      <c r="I866" s="68">
        <v>-0.45332437877770299</v>
      </c>
    </row>
    <row r="867" spans="1:9" x14ac:dyDescent="0.25">
      <c r="A867" s="63" t="s">
        <v>1234</v>
      </c>
      <c r="B867" s="70">
        <v>0.99459301475960804</v>
      </c>
      <c r="C867" s="70">
        <v>1</v>
      </c>
      <c r="D867" s="70">
        <v>1</v>
      </c>
      <c r="E867" s="71">
        <v>0.99970000000000003</v>
      </c>
      <c r="F867" s="65">
        <v>5.4069852403919594E-3</v>
      </c>
      <c r="G867" s="52">
        <v>5.1069852403919924E-3</v>
      </c>
      <c r="H867" s="68">
        <v>12418</v>
      </c>
      <c r="I867" s="68">
        <v>-0.45545345585297597</v>
      </c>
    </row>
    <row r="868" spans="1:9" x14ac:dyDescent="0.25">
      <c r="A868" s="63" t="s">
        <v>1238</v>
      </c>
      <c r="B868" s="70">
        <v>0.99547169811320713</v>
      </c>
      <c r="C868" s="70">
        <v>0.99089529590288306</v>
      </c>
      <c r="D868" s="70">
        <v>0.99790000000000001</v>
      </c>
      <c r="E868" s="71">
        <v>0.99729999999999996</v>
      </c>
      <c r="F868" s="65">
        <v>-4.5764022103240709E-3</v>
      </c>
      <c r="G868" s="52">
        <v>1.828301886792838E-3</v>
      </c>
      <c r="H868" s="68">
        <v>2501</v>
      </c>
      <c r="I868" s="68">
        <v>-0.47415575465196402</v>
      </c>
    </row>
    <row r="869" spans="1:9" x14ac:dyDescent="0.25">
      <c r="A869" s="63" t="s">
        <v>1233</v>
      </c>
      <c r="B869" s="70">
        <v>0.97435897435897412</v>
      </c>
      <c r="C869" s="70">
        <v>0.97683786505538805</v>
      </c>
      <c r="D869" s="70">
        <v>0.98019999999999996</v>
      </c>
      <c r="E869" s="71">
        <v>0.98060000000000003</v>
      </c>
      <c r="F869" s="65">
        <v>2.4788906964139379E-3</v>
      </c>
      <c r="G869" s="52">
        <v>6.2410256410259102E-3</v>
      </c>
      <c r="H869" s="68">
        <v>2316</v>
      </c>
      <c r="I869" s="68">
        <v>-0.379025598678778</v>
      </c>
    </row>
    <row r="870" spans="1:9" x14ac:dyDescent="0.25">
      <c r="A870" s="63" t="s">
        <v>1237</v>
      </c>
      <c r="B870" s="70">
        <v>0.98342059336823706</v>
      </c>
      <c r="C870" s="70">
        <v>0.97088791848617195</v>
      </c>
      <c r="D870" s="70">
        <v>0.9798</v>
      </c>
      <c r="E870" s="71">
        <v>0.97060000000000002</v>
      </c>
      <c r="F870" s="65">
        <v>-1.2532674882065109E-2</v>
      </c>
      <c r="G870" s="52">
        <v>-1.2820593368237043E-2</v>
      </c>
      <c r="H870" s="68">
        <v>1577</v>
      </c>
      <c r="I870" s="68">
        <v>-0.42985409652076301</v>
      </c>
    </row>
    <row r="871" spans="1:9" x14ac:dyDescent="0.25">
      <c r="A871" s="63" t="s">
        <v>1236</v>
      </c>
      <c r="B871" s="70">
        <v>0.87346321165121998</v>
      </c>
      <c r="C871" s="70">
        <v>0.74762808349146104</v>
      </c>
      <c r="D871" s="70">
        <v>0.86709999999999998</v>
      </c>
      <c r="E871" s="71">
        <v>0.87439999999999996</v>
      </c>
      <c r="F871" s="65">
        <v>-0.12583512815975895</v>
      </c>
      <c r="G871" s="52">
        <v>9.3678834877997108E-4</v>
      </c>
      <c r="H871" s="68">
        <v>7887</v>
      </c>
      <c r="I871" s="68">
        <v>-0.43369565217391298</v>
      </c>
    </row>
    <row r="872" spans="1:9" x14ac:dyDescent="0.25">
      <c r="A872" s="63" t="s">
        <v>1229</v>
      </c>
      <c r="B872" s="70">
        <v>2.31062410671748E-2</v>
      </c>
      <c r="C872" s="70">
        <v>0.663162924032489</v>
      </c>
      <c r="D872" s="70">
        <v>0.76600000000000001</v>
      </c>
      <c r="E872" s="71">
        <v>0.74450000000000005</v>
      </c>
      <c r="F872" s="65">
        <v>0.64005668296531415</v>
      </c>
      <c r="G872" s="52">
        <v>0.7213937589328252</v>
      </c>
      <c r="H872" s="68">
        <v>6582</v>
      </c>
      <c r="I872" s="68">
        <v>-0.236456558773424</v>
      </c>
    </row>
    <row r="873" spans="1:9" x14ac:dyDescent="0.25">
      <c r="A873" s="62" t="s">
        <v>1614</v>
      </c>
      <c r="B873" s="70">
        <v>0.75621913439301569</v>
      </c>
      <c r="C873" s="70">
        <v>0.85682797013865619</v>
      </c>
      <c r="D873" s="70">
        <v>0.85140999999999989</v>
      </c>
      <c r="E873" s="71">
        <v>0.86790999999999996</v>
      </c>
      <c r="F873" s="65">
        <v>0</v>
      </c>
      <c r="G873" s="52">
        <v>0</v>
      </c>
      <c r="H873" s="68">
        <v>54233</v>
      </c>
      <c r="I873" s="68">
        <v>-0.57922350472193096</v>
      </c>
    </row>
    <row r="874" spans="1:9" x14ac:dyDescent="0.25">
      <c r="A874" s="63" t="s">
        <v>1625</v>
      </c>
      <c r="B874" s="70">
        <v>1</v>
      </c>
      <c r="C874" s="70">
        <v>1</v>
      </c>
      <c r="D874" s="70">
        <v>1</v>
      </c>
      <c r="E874" s="71">
        <v>1</v>
      </c>
      <c r="F874" s="65">
        <v>0</v>
      </c>
      <c r="G874" s="52">
        <v>0</v>
      </c>
      <c r="H874" s="68">
        <v>1317</v>
      </c>
      <c r="I874" s="68">
        <v>-0.407407407407407</v>
      </c>
    </row>
    <row r="875" spans="1:9" x14ac:dyDescent="0.25">
      <c r="A875" s="63" t="s">
        <v>1617</v>
      </c>
      <c r="B875" s="70">
        <v>1</v>
      </c>
      <c r="C875" s="70">
        <v>1</v>
      </c>
      <c r="D875" s="70">
        <v>1</v>
      </c>
      <c r="E875" s="71">
        <v>1</v>
      </c>
      <c r="F875" s="65">
        <v>0</v>
      </c>
      <c r="G875" s="52">
        <v>0</v>
      </c>
      <c r="H875" s="68">
        <v>1175</v>
      </c>
      <c r="I875" s="68">
        <v>-0.50522193211488298</v>
      </c>
    </row>
    <row r="876" spans="1:9" x14ac:dyDescent="0.25">
      <c r="A876" s="63" t="s">
        <v>1633</v>
      </c>
      <c r="B876" s="70">
        <v>0.99934296977660997</v>
      </c>
      <c r="C876" s="70">
        <v>1</v>
      </c>
      <c r="D876" s="70">
        <v>0.98980000000000001</v>
      </c>
      <c r="E876" s="71">
        <v>1</v>
      </c>
      <c r="F876" s="65">
        <v>6.5703022339003159E-4</v>
      </c>
      <c r="G876" s="52">
        <v>6.5703022339003159E-4</v>
      </c>
      <c r="H876" s="68">
        <v>4871</v>
      </c>
      <c r="I876" s="68">
        <v>-0.57922350472193096</v>
      </c>
    </row>
    <row r="877" spans="1:9" x14ac:dyDescent="0.25">
      <c r="A877" s="63" t="s">
        <v>1631</v>
      </c>
      <c r="B877" s="70">
        <v>0.99934383202099708</v>
      </c>
      <c r="C877" s="70">
        <v>0.99885844748858399</v>
      </c>
      <c r="D877" s="70">
        <v>1</v>
      </c>
      <c r="E877" s="71">
        <v>1</v>
      </c>
      <c r="F877" s="65">
        <v>-4.8538453241309121E-4</v>
      </c>
      <c r="G877" s="52">
        <v>6.5616797900291957E-4</v>
      </c>
      <c r="H877" s="68">
        <v>3765</v>
      </c>
      <c r="I877" s="68">
        <v>-9.8634294385432503E-2</v>
      </c>
    </row>
    <row r="878" spans="1:9" x14ac:dyDescent="0.25">
      <c r="A878" s="63" t="s">
        <v>1635</v>
      </c>
      <c r="B878" s="70">
        <v>0.24040186580552603</v>
      </c>
      <c r="C878" s="70">
        <v>0.97179921037789097</v>
      </c>
      <c r="D878" s="70">
        <v>0.98470000000000002</v>
      </c>
      <c r="E878" s="71">
        <v>0.98440000000000005</v>
      </c>
      <c r="F878" s="65">
        <v>0.73139734457236494</v>
      </c>
      <c r="G878" s="52">
        <v>0.74399813419447403</v>
      </c>
      <c r="H878" s="68">
        <v>6876</v>
      </c>
      <c r="I878" s="68">
        <v>-0.27756286266924601</v>
      </c>
    </row>
    <row r="879" spans="1:9" x14ac:dyDescent="0.25">
      <c r="A879" s="63" t="s">
        <v>1629</v>
      </c>
      <c r="B879" s="70">
        <v>0.83709606020363003</v>
      </c>
      <c r="C879" s="70">
        <v>0.95044247787610603</v>
      </c>
      <c r="D879" s="70">
        <v>0.96550000000000002</v>
      </c>
      <c r="E879" s="71">
        <v>0.97050000000000003</v>
      </c>
      <c r="F879" s="65">
        <v>0.113346417672476</v>
      </c>
      <c r="G879" s="52">
        <v>0.13340393979637</v>
      </c>
      <c r="H879" s="68">
        <v>4264</v>
      </c>
      <c r="I879" s="68">
        <v>-0.22855561704482599</v>
      </c>
    </row>
    <row r="880" spans="1:9" x14ac:dyDescent="0.25">
      <c r="A880" s="63" t="s">
        <v>1619</v>
      </c>
      <c r="B880" s="70">
        <v>0.94796747967479711</v>
      </c>
      <c r="C880" s="70">
        <v>0.94374120956399399</v>
      </c>
      <c r="D880" s="70">
        <v>0.96489999999999998</v>
      </c>
      <c r="E880" s="71">
        <v>0.96970000000000001</v>
      </c>
      <c r="F880" s="65">
        <v>-4.2262701108031209E-3</v>
      </c>
      <c r="G880" s="52">
        <v>2.1732520325202898E-2</v>
      </c>
      <c r="H880" s="68">
        <v>3474</v>
      </c>
      <c r="I880" s="68">
        <v>-0.21341463414634099</v>
      </c>
    </row>
    <row r="881" spans="1:9" x14ac:dyDescent="0.25">
      <c r="A881" s="63" t="s">
        <v>1627</v>
      </c>
      <c r="B881" s="70">
        <v>0.91044776119403004</v>
      </c>
      <c r="C881" s="70">
        <v>0.84615384615384603</v>
      </c>
      <c r="D881" s="70">
        <v>0.89829999999999999</v>
      </c>
      <c r="E881" s="71">
        <v>0.90480000000000005</v>
      </c>
      <c r="F881" s="65">
        <v>-6.4293915040184002E-2</v>
      </c>
      <c r="G881" s="52">
        <v>-5.6477611940299877E-3</v>
      </c>
      <c r="H881" s="73">
        <v>721</v>
      </c>
      <c r="I881" s="68">
        <v>2.42105263157895</v>
      </c>
    </row>
    <row r="882" spans="1:9" x14ac:dyDescent="0.25">
      <c r="A882" s="63" t="s">
        <v>1620</v>
      </c>
      <c r="B882" s="70">
        <v>0.46234228655468701</v>
      </c>
      <c r="C882" s="70">
        <v>0.57292432035268204</v>
      </c>
      <c r="D882" s="70">
        <v>0.63</v>
      </c>
      <c r="E882" s="71">
        <v>0.69130000000000003</v>
      </c>
      <c r="F882" s="65">
        <v>0.11058203379799503</v>
      </c>
      <c r="G882" s="52">
        <v>0.22895771344531302</v>
      </c>
      <c r="H882" s="68">
        <v>26518</v>
      </c>
      <c r="I882" s="68">
        <v>8.7524177949709805E-2</v>
      </c>
    </row>
    <row r="883" spans="1:9" x14ac:dyDescent="0.25">
      <c r="A883" s="63" t="s">
        <v>1622</v>
      </c>
      <c r="B883" s="70">
        <v>0.165249088699879</v>
      </c>
      <c r="C883" s="70">
        <v>0.28436018957345999</v>
      </c>
      <c r="D883" s="70">
        <v>8.09E-2</v>
      </c>
      <c r="E883" s="71">
        <v>0.15840000000000001</v>
      </c>
      <c r="F883" s="65">
        <v>0.11911110087358098</v>
      </c>
      <c r="G883" s="52">
        <v>-6.8490886998789913E-3</v>
      </c>
      <c r="H883" s="68">
        <v>1252</v>
      </c>
      <c r="I883" s="68">
        <v>1.3293413173652699</v>
      </c>
    </row>
    <row r="884" spans="1:9" x14ac:dyDescent="0.25">
      <c r="A884" s="62" t="s">
        <v>261</v>
      </c>
      <c r="B884" s="70">
        <v>0.93023854012203833</v>
      </c>
      <c r="C884" s="70">
        <v>0.9550665897947751</v>
      </c>
      <c r="D884" s="70">
        <v>0.95225000000000004</v>
      </c>
      <c r="E884" s="71">
        <v>0.94658750000000003</v>
      </c>
      <c r="F884" s="65">
        <v>0</v>
      </c>
      <c r="G884" s="52">
        <v>0</v>
      </c>
      <c r="H884" s="68">
        <v>49571</v>
      </c>
      <c r="I884" s="68">
        <v>-0.68049792531120301</v>
      </c>
    </row>
    <row r="885" spans="1:9" x14ac:dyDescent="0.25">
      <c r="A885" s="63" t="s">
        <v>1815</v>
      </c>
      <c r="B885" s="70">
        <v>1</v>
      </c>
      <c r="C885" s="70">
        <v>1</v>
      </c>
      <c r="D885" s="70">
        <v>1</v>
      </c>
      <c r="E885" s="71">
        <v>1</v>
      </c>
      <c r="F885" s="65">
        <v>0</v>
      </c>
      <c r="G885" s="52">
        <v>0</v>
      </c>
      <c r="H885" s="68">
        <v>5229</v>
      </c>
      <c r="I885" s="68">
        <v>-0.51638667033874996</v>
      </c>
    </row>
    <row r="886" spans="1:9" x14ac:dyDescent="0.25">
      <c r="A886" s="63" t="s">
        <v>1819</v>
      </c>
      <c r="B886" s="70">
        <v>1</v>
      </c>
      <c r="C886" s="70">
        <v>1</v>
      </c>
      <c r="D886" s="70">
        <v>1</v>
      </c>
      <c r="E886" s="71">
        <v>1</v>
      </c>
      <c r="F886" s="65">
        <v>0</v>
      </c>
      <c r="G886" s="52">
        <v>0</v>
      </c>
      <c r="H886" s="68">
        <v>688</v>
      </c>
      <c r="I886" s="68">
        <v>-0.47874720357941802</v>
      </c>
    </row>
    <row r="887" spans="1:9" x14ac:dyDescent="0.25">
      <c r="A887" s="63" t="s">
        <v>1821</v>
      </c>
      <c r="B887" s="70">
        <v>0.99563318777292609</v>
      </c>
      <c r="C887" s="70">
        <v>1</v>
      </c>
      <c r="D887" s="70">
        <v>0.99970000000000003</v>
      </c>
      <c r="E887" s="71">
        <v>0.99929999999999997</v>
      </c>
      <c r="F887" s="65">
        <v>4.3668122270739129E-3</v>
      </c>
      <c r="G887" s="52">
        <v>3.666812227073879E-3</v>
      </c>
      <c r="H887" s="68">
        <v>5309</v>
      </c>
      <c r="I887" s="68">
        <v>-0.58468677494199495</v>
      </c>
    </row>
    <row r="888" spans="1:9" x14ac:dyDescent="0.25">
      <c r="A888" s="63" t="s">
        <v>1826</v>
      </c>
      <c r="B888" s="70">
        <v>0.99830985915492998</v>
      </c>
      <c r="C888" s="70">
        <v>1</v>
      </c>
      <c r="D888" s="70">
        <v>0.99529999999999996</v>
      </c>
      <c r="E888" s="71">
        <v>0.99980000000000002</v>
      </c>
      <c r="F888" s="65">
        <v>1.6901408450700206E-3</v>
      </c>
      <c r="G888" s="52">
        <v>1.4901408450700426E-3</v>
      </c>
      <c r="H888" s="68">
        <v>8832</v>
      </c>
      <c r="I888" s="68">
        <v>-0.53629606199588797</v>
      </c>
    </row>
    <row r="889" spans="1:9" x14ac:dyDescent="0.25">
      <c r="A889" s="63" t="s">
        <v>1822</v>
      </c>
      <c r="B889" s="70">
        <v>0.88215200683176809</v>
      </c>
      <c r="C889" s="70">
        <v>1</v>
      </c>
      <c r="D889" s="70">
        <v>1</v>
      </c>
      <c r="E889" s="71">
        <v>0.99880000000000002</v>
      </c>
      <c r="F889" s="65">
        <v>0.11784799316823191</v>
      </c>
      <c r="G889" s="52">
        <v>0.11664799316823193</v>
      </c>
      <c r="H889" s="68">
        <v>3940</v>
      </c>
      <c r="I889" s="68">
        <v>-0.61805979255643695</v>
      </c>
    </row>
    <row r="890" spans="1:9" x14ac:dyDescent="0.25">
      <c r="A890" s="63" t="s">
        <v>1823</v>
      </c>
      <c r="B890" s="70">
        <v>0.99399439476844997</v>
      </c>
      <c r="C890" s="70">
        <v>0.99874386205321497</v>
      </c>
      <c r="D890" s="70">
        <v>0.99890000000000001</v>
      </c>
      <c r="E890" s="71">
        <v>0.999</v>
      </c>
      <c r="F890" s="65">
        <v>4.7494672847649966E-3</v>
      </c>
      <c r="G890" s="52">
        <v>5.0056052315500255E-3</v>
      </c>
      <c r="H890" s="68">
        <v>22810</v>
      </c>
      <c r="I890" s="68">
        <v>-0.392805291175996</v>
      </c>
    </row>
    <row r="891" spans="1:9" x14ac:dyDescent="0.25">
      <c r="A891" s="63" t="s">
        <v>264</v>
      </c>
      <c r="B891" s="70">
        <v>0.98890429958391113</v>
      </c>
      <c r="C891" s="70">
        <v>0.98118279569892497</v>
      </c>
      <c r="D891" s="70">
        <v>0.98650000000000004</v>
      </c>
      <c r="E891" s="71">
        <v>0.99229999999999996</v>
      </c>
      <c r="F891" s="65">
        <v>-7.7215038849861584E-3</v>
      </c>
      <c r="G891" s="52">
        <v>3.3957004160888316E-3</v>
      </c>
      <c r="H891" s="68">
        <v>2577</v>
      </c>
      <c r="I891" s="68">
        <v>-0.38618745595489801</v>
      </c>
    </row>
    <row r="892" spans="1:9" x14ac:dyDescent="0.25">
      <c r="A892" s="63" t="s">
        <v>1817</v>
      </c>
      <c r="B892" s="70">
        <v>0.58291457286432202</v>
      </c>
      <c r="C892" s="70">
        <v>0.66060606060606097</v>
      </c>
      <c r="D892" s="70">
        <v>0.63759999999999994</v>
      </c>
      <c r="E892" s="71">
        <v>0.58350000000000002</v>
      </c>
      <c r="F892" s="65">
        <v>7.7691487741738952E-2</v>
      </c>
      <c r="G892" s="52">
        <v>5.8542713567799609E-4</v>
      </c>
      <c r="H892" s="68">
        <v>186</v>
      </c>
      <c r="I892" s="68">
        <v>-0.68049792531120301</v>
      </c>
    </row>
    <row r="893" spans="1:9" x14ac:dyDescent="0.25">
      <c r="A893" s="61" t="s">
        <v>1984</v>
      </c>
      <c r="B893" s="70">
        <v>0.80190487106676289</v>
      </c>
      <c r="C893" s="70">
        <v>0.9403895740470376</v>
      </c>
      <c r="D893" s="70">
        <v>0.97058983050847447</v>
      </c>
      <c r="E893" s="71">
        <v>0.9769949152542371</v>
      </c>
      <c r="F893" s="65">
        <v>0</v>
      </c>
      <c r="G893" s="52">
        <v>0</v>
      </c>
      <c r="H893" s="68">
        <v>422162</v>
      </c>
      <c r="I893" s="68">
        <v>-0.73846153846153895</v>
      </c>
    </row>
    <row r="894" spans="1:9" x14ac:dyDescent="0.25">
      <c r="A894" s="62" t="s">
        <v>396</v>
      </c>
      <c r="B894" s="70">
        <v>0.76604905492020181</v>
      </c>
      <c r="C894" s="70">
        <v>0.95848568726348937</v>
      </c>
      <c r="D894" s="70">
        <v>0.99245555555555554</v>
      </c>
      <c r="E894" s="71">
        <v>0.99482222222222227</v>
      </c>
      <c r="F894" s="65">
        <v>2.5998905333036969E-11</v>
      </c>
      <c r="G894" s="52">
        <v>0</v>
      </c>
      <c r="H894" s="68">
        <v>19729</v>
      </c>
      <c r="I894" s="68">
        <v>-0.73846153846153895</v>
      </c>
    </row>
    <row r="895" spans="1:9" x14ac:dyDescent="0.25">
      <c r="A895" s="63" t="s">
        <v>406</v>
      </c>
      <c r="B895" s="70">
        <v>0.14516129032258102</v>
      </c>
      <c r="C895" s="70">
        <v>0.99456521739130399</v>
      </c>
      <c r="D895" s="70">
        <v>1</v>
      </c>
      <c r="E895" s="71">
        <v>1</v>
      </c>
      <c r="F895" s="65">
        <v>0.84940392706872303</v>
      </c>
      <c r="G895" s="52">
        <v>0.85483870967741904</v>
      </c>
      <c r="H895" s="68">
        <v>1240</v>
      </c>
      <c r="I895" s="68">
        <v>3.6144578313252997E-2</v>
      </c>
    </row>
    <row r="896" spans="1:9" x14ac:dyDescent="0.25">
      <c r="A896" s="63" t="s">
        <v>401</v>
      </c>
      <c r="B896" s="70">
        <v>0.97165991902834004</v>
      </c>
      <c r="C896" s="70">
        <v>0.99079754601226999</v>
      </c>
      <c r="D896" s="70">
        <v>0.99199999999999999</v>
      </c>
      <c r="E896" s="71">
        <v>0.99519999999999997</v>
      </c>
      <c r="F896" s="65">
        <v>1.9137626983929956E-2</v>
      </c>
      <c r="G896" s="52">
        <v>2.3540080971659938E-2</v>
      </c>
      <c r="H896" s="68">
        <v>1424</v>
      </c>
      <c r="I896" s="68">
        <v>-0.40314769975786902</v>
      </c>
    </row>
    <row r="897" spans="1:9" x14ac:dyDescent="0.25">
      <c r="A897" s="63" t="s">
        <v>413</v>
      </c>
      <c r="B897" s="70">
        <v>0.97231944002545312</v>
      </c>
      <c r="C897" s="70">
        <v>0.98745098039215695</v>
      </c>
      <c r="D897" s="70">
        <v>0.98299999999999998</v>
      </c>
      <c r="E897" s="71">
        <v>0.9849</v>
      </c>
      <c r="F897" s="65">
        <v>1.5131540366703833E-2</v>
      </c>
      <c r="G897" s="52">
        <v>1.2580559974546879E-2</v>
      </c>
      <c r="H897" s="68">
        <v>6609</v>
      </c>
      <c r="I897" s="68">
        <v>-0.31804281345565799</v>
      </c>
    </row>
    <row r="898" spans="1:9" x14ac:dyDescent="0.25">
      <c r="A898" s="63" t="s">
        <v>416</v>
      </c>
      <c r="B898" s="70">
        <v>0.30430754979156999</v>
      </c>
      <c r="C898" s="70">
        <v>0.987237237237237</v>
      </c>
      <c r="D898" s="70">
        <v>0.98760000000000003</v>
      </c>
      <c r="E898" s="71">
        <v>0.98929999999999996</v>
      </c>
      <c r="F898" s="65">
        <v>0.68292968744566696</v>
      </c>
      <c r="G898" s="52">
        <v>0.68499245020842991</v>
      </c>
      <c r="H898" s="68">
        <v>7562</v>
      </c>
      <c r="I898" s="68">
        <v>-0.53690108191653796</v>
      </c>
    </row>
    <row r="899" spans="1:9" x14ac:dyDescent="0.25">
      <c r="A899" s="63" t="s">
        <v>399</v>
      </c>
      <c r="B899" s="70">
        <v>0.99441340782122911</v>
      </c>
      <c r="C899" s="70">
        <v>0.986206896551724</v>
      </c>
      <c r="D899" s="70">
        <v>1</v>
      </c>
      <c r="E899" s="71">
        <v>0.99639999999999995</v>
      </c>
      <c r="F899" s="65">
        <v>-8.2065112695051123E-3</v>
      </c>
      <c r="G899" s="52">
        <v>1.9865921787708407E-3</v>
      </c>
      <c r="H899" s="68">
        <v>541</v>
      </c>
      <c r="I899" s="68">
        <v>-0.23913043478260901</v>
      </c>
    </row>
    <row r="900" spans="1:9" x14ac:dyDescent="0.25">
      <c r="A900" s="63" t="s">
        <v>410</v>
      </c>
      <c r="B900" s="70">
        <v>1</v>
      </c>
      <c r="C900" s="70">
        <v>0.96256684491978595</v>
      </c>
      <c r="D900" s="70">
        <v>0.98019999999999996</v>
      </c>
      <c r="E900" s="71">
        <v>0.99239999999999995</v>
      </c>
      <c r="F900" s="65">
        <v>-3.7433155080214053E-2</v>
      </c>
      <c r="G900" s="52">
        <v>-7.6000000000000512E-3</v>
      </c>
      <c r="H900" s="68">
        <v>185</v>
      </c>
      <c r="I900" s="68">
        <v>-0.73846153846153895</v>
      </c>
    </row>
    <row r="901" spans="1:9" x14ac:dyDescent="0.25">
      <c r="A901" s="63" t="s">
        <v>403</v>
      </c>
      <c r="B901" s="70">
        <v>0.64651162790697703</v>
      </c>
      <c r="C901" s="70">
        <v>0.95811518324607303</v>
      </c>
      <c r="D901" s="70">
        <v>0.99199999999999999</v>
      </c>
      <c r="E901" s="71">
        <v>0.99519999999999997</v>
      </c>
      <c r="F901" s="65">
        <v>0.31160355533909601</v>
      </c>
      <c r="G901" s="52">
        <v>0.34868837209302295</v>
      </c>
      <c r="H901" s="68">
        <v>929</v>
      </c>
      <c r="I901" s="68">
        <v>-0.40314769975786902</v>
      </c>
    </row>
    <row r="902" spans="1:9" x14ac:dyDescent="0.25">
      <c r="A902" s="63" t="s">
        <v>404</v>
      </c>
      <c r="B902" s="70">
        <v>1</v>
      </c>
      <c r="C902" s="70">
        <v>0.91943127962085303</v>
      </c>
      <c r="D902" s="70">
        <v>0.99729999999999996</v>
      </c>
      <c r="E902" s="71">
        <v>1</v>
      </c>
      <c r="F902" s="65">
        <v>-8.0568720379146974E-2</v>
      </c>
      <c r="G902" s="52">
        <v>0</v>
      </c>
      <c r="H902" s="68">
        <v>1003</v>
      </c>
      <c r="I902" s="68">
        <v>-0.37103174603174599</v>
      </c>
    </row>
    <row r="903" spans="1:9" x14ac:dyDescent="0.25">
      <c r="A903" s="63" t="s">
        <v>408</v>
      </c>
      <c r="B903" s="70">
        <v>0.86006825938566611</v>
      </c>
      <c r="C903" s="70">
        <v>0.84</v>
      </c>
      <c r="D903" s="70">
        <v>1</v>
      </c>
      <c r="E903" s="71">
        <v>1</v>
      </c>
      <c r="F903" s="65">
        <v>-2.0068259385666143E-2</v>
      </c>
      <c r="G903" s="52">
        <v>0.13993174061433389</v>
      </c>
      <c r="H903" s="68">
        <v>236</v>
      </c>
      <c r="I903" s="68">
        <v>-0.72222222222222199</v>
      </c>
    </row>
    <row r="904" spans="1:9" x14ac:dyDescent="0.25">
      <c r="A904" s="62" t="s">
        <v>426</v>
      </c>
      <c r="B904" s="70">
        <v>0.77702528378713642</v>
      </c>
      <c r="C904" s="70">
        <v>0.98214180138257057</v>
      </c>
      <c r="D904" s="70">
        <v>0.98597499999999993</v>
      </c>
      <c r="E904" s="71">
        <v>0.98914999999999997</v>
      </c>
      <c r="F904" s="65">
        <v>1.4234191202096483E-21</v>
      </c>
      <c r="G904" s="52">
        <v>-1.9771667848923516E-23</v>
      </c>
      <c r="H904" s="68">
        <v>80555</v>
      </c>
      <c r="I904" s="68">
        <v>-0.58306188925081404</v>
      </c>
    </row>
    <row r="905" spans="1:9" x14ac:dyDescent="0.25">
      <c r="A905" s="63" t="s">
        <v>433</v>
      </c>
      <c r="B905" s="70">
        <v>0.99610894941634209</v>
      </c>
      <c r="C905" s="70">
        <v>1</v>
      </c>
      <c r="D905" s="70">
        <v>0.99619999999999997</v>
      </c>
      <c r="E905" s="71">
        <v>0.99680000000000002</v>
      </c>
      <c r="F905" s="65">
        <v>3.8910505836579068E-3</v>
      </c>
      <c r="G905" s="52">
        <v>6.9105058365792615E-4</v>
      </c>
      <c r="H905" s="68">
        <v>405</v>
      </c>
      <c r="I905" s="68">
        <v>-0.58306188925081404</v>
      </c>
    </row>
    <row r="906" spans="1:9" x14ac:dyDescent="0.25">
      <c r="A906" s="63" t="s">
        <v>443</v>
      </c>
      <c r="B906" s="70">
        <v>0.41666666666666702</v>
      </c>
      <c r="C906" s="70">
        <v>1</v>
      </c>
      <c r="D906" s="70">
        <v>1</v>
      </c>
      <c r="E906" s="71">
        <v>0.97560000000000002</v>
      </c>
      <c r="F906" s="65">
        <v>0.58333333333333304</v>
      </c>
      <c r="G906" s="52">
        <v>0.55893333333333306</v>
      </c>
      <c r="H906" s="73">
        <v>1181</v>
      </c>
      <c r="I906" s="68">
        <v>10</v>
      </c>
    </row>
    <row r="907" spans="1:9" x14ac:dyDescent="0.25">
      <c r="A907" s="63" t="s">
        <v>451</v>
      </c>
      <c r="B907" s="70">
        <v>0.505003807244643</v>
      </c>
      <c r="C907" s="70">
        <v>1</v>
      </c>
      <c r="D907" s="70">
        <v>1</v>
      </c>
      <c r="E907" s="71">
        <v>1</v>
      </c>
      <c r="F907" s="65">
        <v>0.494996192755357</v>
      </c>
      <c r="G907" s="52">
        <v>0.494996192755357</v>
      </c>
      <c r="H907" s="68">
        <v>38096</v>
      </c>
      <c r="I907" s="68">
        <v>-0.394943848018602</v>
      </c>
    </row>
    <row r="908" spans="1:9" x14ac:dyDescent="0.25">
      <c r="A908" s="63" t="s">
        <v>446</v>
      </c>
      <c r="B908" s="70">
        <v>0.9998161088635531</v>
      </c>
      <c r="C908" s="70">
        <v>1</v>
      </c>
      <c r="D908" s="70">
        <v>1</v>
      </c>
      <c r="E908" s="71">
        <v>0.99839999999999995</v>
      </c>
      <c r="F908" s="65">
        <v>1.8389113644690092E-4</v>
      </c>
      <c r="G908" s="52">
        <v>-1.4161088635531449E-3</v>
      </c>
      <c r="H908" s="68">
        <v>10072</v>
      </c>
      <c r="I908" s="68">
        <v>-0.39197145405887601</v>
      </c>
    </row>
    <row r="909" spans="1:9" x14ac:dyDescent="0.25">
      <c r="A909" s="63" t="s">
        <v>448</v>
      </c>
      <c r="B909" s="70">
        <v>0.99919061108862806</v>
      </c>
      <c r="C909" s="70">
        <v>1</v>
      </c>
      <c r="D909" s="70">
        <v>0.99870000000000003</v>
      </c>
      <c r="E909" s="71">
        <v>0.99829999999999997</v>
      </c>
      <c r="F909" s="65">
        <v>8.0938891137194435E-4</v>
      </c>
      <c r="G909" s="52">
        <v>-8.9061108862809046E-4</v>
      </c>
      <c r="H909" s="68">
        <v>4382</v>
      </c>
      <c r="I909" s="68">
        <v>-0.25196408529741898</v>
      </c>
    </row>
    <row r="910" spans="1:9" x14ac:dyDescent="0.25">
      <c r="A910" s="63" t="s">
        <v>439</v>
      </c>
      <c r="B910" s="70">
        <v>2.1050480277948098E-2</v>
      </c>
      <c r="C910" s="70">
        <v>0.99411764705882399</v>
      </c>
      <c r="D910" s="70">
        <v>0.99770000000000003</v>
      </c>
      <c r="E910" s="71">
        <v>0.99539999999999995</v>
      </c>
      <c r="F910" s="65">
        <v>0.9730671667808759</v>
      </c>
      <c r="G910" s="52">
        <v>0.97434951972205186</v>
      </c>
      <c r="H910" s="68">
        <v>10015</v>
      </c>
      <c r="I910" s="68">
        <v>-0.27780091628488102</v>
      </c>
    </row>
    <row r="911" spans="1:9" x14ac:dyDescent="0.25">
      <c r="A911" s="63" t="s">
        <v>453</v>
      </c>
      <c r="B911" s="70">
        <v>0.99175824175824212</v>
      </c>
      <c r="C911" s="70">
        <v>0.99108027750247796</v>
      </c>
      <c r="D911" s="70">
        <v>0.98939999999999995</v>
      </c>
      <c r="E911" s="71">
        <v>0.99419999999999997</v>
      </c>
      <c r="F911" s="65">
        <v>-6.7796425576416297E-4</v>
      </c>
      <c r="G911" s="52">
        <v>2.4417582417578521E-3</v>
      </c>
      <c r="H911" s="68">
        <v>2661</v>
      </c>
      <c r="I911" s="68">
        <v>-0.34036363636363598</v>
      </c>
    </row>
    <row r="912" spans="1:9" x14ac:dyDescent="0.25">
      <c r="A912" s="63" t="s">
        <v>435</v>
      </c>
      <c r="B912" s="70">
        <v>0.99898887765419608</v>
      </c>
      <c r="C912" s="70">
        <v>0.99040307101727398</v>
      </c>
      <c r="D912" s="70">
        <v>0.97299999999999998</v>
      </c>
      <c r="E912" s="71">
        <v>1</v>
      </c>
      <c r="F912" s="65">
        <v>-8.5858066369220998E-3</v>
      </c>
      <c r="G912" s="52">
        <v>1.0111223458039165E-3</v>
      </c>
      <c r="H912" s="68">
        <v>1428</v>
      </c>
      <c r="I912" s="68">
        <v>-0.45229681978798603</v>
      </c>
    </row>
    <row r="913" spans="1:9" x14ac:dyDescent="0.25">
      <c r="A913" s="63" t="s">
        <v>442</v>
      </c>
      <c r="B913" s="70">
        <v>0.95065274151435997</v>
      </c>
      <c r="C913" s="70">
        <v>0.96806282722513104</v>
      </c>
      <c r="D913" s="70">
        <v>0.98550000000000004</v>
      </c>
      <c r="E913" s="71">
        <v>0.97970000000000002</v>
      </c>
      <c r="F913" s="65">
        <v>1.7410085710771073E-2</v>
      </c>
      <c r="G913" s="52">
        <v>2.9047258485640048E-2</v>
      </c>
      <c r="H913" s="68">
        <v>7910</v>
      </c>
      <c r="I913" s="68">
        <v>-0.26798866855524101</v>
      </c>
    </row>
    <row r="914" spans="1:9" x14ac:dyDescent="0.25">
      <c r="A914" s="63" t="s">
        <v>429</v>
      </c>
      <c r="B914" s="70">
        <v>0.97139055222887605</v>
      </c>
      <c r="C914" s="70">
        <v>0.96344647519582205</v>
      </c>
      <c r="D914" s="70">
        <v>0.94979999999999998</v>
      </c>
      <c r="E914" s="71">
        <v>0.97119999999999995</v>
      </c>
      <c r="F914" s="65">
        <v>-7.9440770330539978E-3</v>
      </c>
      <c r="G914" s="52">
        <v>-1.9055222887609524E-4</v>
      </c>
      <c r="H914" s="68">
        <v>1741</v>
      </c>
      <c r="I914" s="68">
        <v>-0.41491395793498997</v>
      </c>
    </row>
    <row r="915" spans="1:9" x14ac:dyDescent="0.25">
      <c r="A915" s="63" t="s">
        <v>431</v>
      </c>
      <c r="B915" s="70">
        <v>0.524781341107872</v>
      </c>
      <c r="C915" s="70">
        <v>0.95495495495495497</v>
      </c>
      <c r="D915" s="70">
        <v>0.98819999999999997</v>
      </c>
      <c r="E915" s="71">
        <v>0.99829999999999997</v>
      </c>
      <c r="F915" s="65">
        <v>0.43017361384708297</v>
      </c>
      <c r="G915" s="52">
        <v>0.47351865889212796</v>
      </c>
      <c r="H915" s="68">
        <v>1512</v>
      </c>
      <c r="I915" s="68">
        <v>-0.57583333333333298</v>
      </c>
    </row>
    <row r="916" spans="1:9" x14ac:dyDescent="0.25">
      <c r="A916" s="63" t="s">
        <v>436</v>
      </c>
      <c r="B916" s="70">
        <v>0.94889502762430911</v>
      </c>
      <c r="C916" s="70">
        <v>0.92363636363636403</v>
      </c>
      <c r="D916" s="70">
        <v>0.95320000000000005</v>
      </c>
      <c r="E916" s="71">
        <v>0.96189999999999998</v>
      </c>
      <c r="F916" s="65">
        <v>-2.5258663987945074E-2</v>
      </c>
      <c r="G916" s="52">
        <v>1.3004972375690871E-2</v>
      </c>
      <c r="H916" s="68">
        <v>1152</v>
      </c>
      <c r="I916" s="68">
        <v>-0.45120226308345102</v>
      </c>
    </row>
    <row r="917" spans="1:9" x14ac:dyDescent="0.25">
      <c r="A917" s="62" t="s">
        <v>52</v>
      </c>
      <c r="B917" s="70">
        <v>0.71293326204688234</v>
      </c>
      <c r="C917" s="70">
        <v>0.91218935017568037</v>
      </c>
      <c r="D917" s="70">
        <v>0.92936153846153846</v>
      </c>
      <c r="E917" s="71">
        <v>0.93858461538461535</v>
      </c>
      <c r="F917" s="65">
        <v>-5.6042291605696069E-18</v>
      </c>
      <c r="G917" s="52">
        <v>2.2385280402827037E-17</v>
      </c>
      <c r="H917" s="68">
        <v>186953</v>
      </c>
      <c r="I917" s="68">
        <v>-0.72504159733776996</v>
      </c>
    </row>
    <row r="918" spans="1:9" x14ac:dyDescent="0.25">
      <c r="A918" s="63" t="s">
        <v>558</v>
      </c>
      <c r="B918" s="70">
        <v>0.99905682622023106</v>
      </c>
      <c r="C918" s="70">
        <v>1</v>
      </c>
      <c r="D918" s="70">
        <v>1</v>
      </c>
      <c r="E918" s="71">
        <v>1</v>
      </c>
      <c r="F918" s="65">
        <v>9.4317377976893546E-4</v>
      </c>
      <c r="G918" s="52">
        <v>9.4317377976893546E-4</v>
      </c>
      <c r="H918" s="68">
        <v>5322</v>
      </c>
      <c r="I918" s="68">
        <v>-0.590148022324678</v>
      </c>
    </row>
    <row r="919" spans="1:9" x14ac:dyDescent="0.25">
      <c r="A919" s="63" t="s">
        <v>544</v>
      </c>
      <c r="B919" s="70">
        <v>0.64945589256772407</v>
      </c>
      <c r="C919" s="70">
        <v>1</v>
      </c>
      <c r="D919" s="70">
        <v>0.99939999999999996</v>
      </c>
      <c r="E919" s="71">
        <v>0.99780000000000002</v>
      </c>
      <c r="F919" s="65">
        <v>0.35054410743227593</v>
      </c>
      <c r="G919" s="52">
        <v>0.34834410743227595</v>
      </c>
      <c r="H919" s="68">
        <v>5251</v>
      </c>
      <c r="I919" s="68">
        <v>-0.50422535211267605</v>
      </c>
    </row>
    <row r="920" spans="1:9" x14ac:dyDescent="0.25">
      <c r="A920" s="63" t="s">
        <v>551</v>
      </c>
      <c r="B920" s="70">
        <v>0.99915895710681213</v>
      </c>
      <c r="C920" s="70">
        <v>1</v>
      </c>
      <c r="D920" s="70">
        <v>0.99890000000000001</v>
      </c>
      <c r="E920" s="71">
        <v>1</v>
      </c>
      <c r="F920" s="65">
        <v>8.4104289318787107E-4</v>
      </c>
      <c r="G920" s="52">
        <v>8.4104289318787107E-4</v>
      </c>
      <c r="H920" s="68">
        <v>2269</v>
      </c>
      <c r="I920" s="68">
        <v>-0.72504159733776996</v>
      </c>
    </row>
    <row r="921" spans="1:9" x14ac:dyDescent="0.25">
      <c r="A921" s="63" t="s">
        <v>146</v>
      </c>
      <c r="B921" s="70">
        <v>0.99802185380557606</v>
      </c>
      <c r="C921" s="70">
        <v>1</v>
      </c>
      <c r="D921" s="70">
        <v>0.99990000000000001</v>
      </c>
      <c r="E921" s="71">
        <v>0.99980000000000002</v>
      </c>
      <c r="F921" s="65">
        <v>1.9781461944239354E-3</v>
      </c>
      <c r="G921" s="52">
        <v>1.7781461944239574E-3</v>
      </c>
      <c r="H921" s="68">
        <v>17404</v>
      </c>
      <c r="I921" s="68">
        <v>-0.54039274173502405</v>
      </c>
    </row>
    <row r="922" spans="1:9" x14ac:dyDescent="0.25">
      <c r="A922" s="63" t="s">
        <v>549</v>
      </c>
      <c r="B922" s="70">
        <v>0.80926724137931005</v>
      </c>
      <c r="C922" s="70">
        <v>1</v>
      </c>
      <c r="D922" s="70">
        <v>1</v>
      </c>
      <c r="E922" s="71">
        <v>0.99970000000000003</v>
      </c>
      <c r="F922" s="65">
        <v>0.19073275862068995</v>
      </c>
      <c r="G922" s="52">
        <v>0.19043275862068998</v>
      </c>
      <c r="H922" s="68">
        <v>4318</v>
      </c>
      <c r="I922" s="68">
        <v>-0.55615311610249896</v>
      </c>
    </row>
    <row r="923" spans="1:9" x14ac:dyDescent="0.25">
      <c r="A923" s="63" t="s">
        <v>547</v>
      </c>
      <c r="B923" s="70">
        <v>0.36492027334851901</v>
      </c>
      <c r="C923" s="70">
        <v>1</v>
      </c>
      <c r="D923" s="70">
        <v>1</v>
      </c>
      <c r="E923" s="71">
        <v>1</v>
      </c>
      <c r="F923" s="65">
        <v>0.63507972665148094</v>
      </c>
      <c r="G923" s="52">
        <v>0.63507972665148094</v>
      </c>
      <c r="H923" s="68">
        <v>2659</v>
      </c>
      <c r="I923" s="68">
        <v>-0.60098743267504495</v>
      </c>
    </row>
    <row r="924" spans="1:9" x14ac:dyDescent="0.25">
      <c r="A924" s="63" t="s">
        <v>541</v>
      </c>
      <c r="B924" s="70">
        <v>0.90959595959595996</v>
      </c>
      <c r="C924" s="70">
        <v>0.99949773982923196</v>
      </c>
      <c r="D924" s="70">
        <v>0.99919999999999998</v>
      </c>
      <c r="E924" s="71">
        <v>0.99919999999999998</v>
      </c>
      <c r="F924" s="65">
        <v>8.9901780233272E-2</v>
      </c>
      <c r="G924" s="52">
        <v>8.960404040404002E-2</v>
      </c>
      <c r="H924" s="68">
        <v>3046</v>
      </c>
      <c r="I924" s="68">
        <v>-0.58859470468431796</v>
      </c>
    </row>
    <row r="925" spans="1:9" x14ac:dyDescent="0.25">
      <c r="A925" s="63" t="s">
        <v>565</v>
      </c>
      <c r="B925" s="70">
        <v>0.91536388140161706</v>
      </c>
      <c r="C925" s="70">
        <v>0.99873444421008195</v>
      </c>
      <c r="D925" s="70">
        <v>0.99929999999999997</v>
      </c>
      <c r="E925" s="71">
        <v>0.99909999999999999</v>
      </c>
      <c r="F925" s="65">
        <v>8.3370562808464888E-2</v>
      </c>
      <c r="G925" s="52">
        <v>8.3736118598382925E-2</v>
      </c>
      <c r="H925" s="68">
        <v>10266</v>
      </c>
      <c r="I925" s="68">
        <v>-0.42589703588143502</v>
      </c>
    </row>
    <row r="926" spans="1:9" x14ac:dyDescent="0.25">
      <c r="A926" s="63" t="s">
        <v>563</v>
      </c>
      <c r="B926" s="70">
        <v>0.9900376952073241</v>
      </c>
      <c r="C926" s="70">
        <v>0.97382732834806296</v>
      </c>
      <c r="D926" s="70">
        <v>0.99150000000000005</v>
      </c>
      <c r="E926" s="71">
        <v>0.99970000000000003</v>
      </c>
      <c r="F926" s="65">
        <v>-1.6210366859261138E-2</v>
      </c>
      <c r="G926" s="52">
        <v>9.6623047926759353E-3</v>
      </c>
      <c r="H926" s="68">
        <v>7811</v>
      </c>
      <c r="I926" s="68">
        <v>-0.20704708450265</v>
      </c>
    </row>
    <row r="927" spans="1:9" x14ac:dyDescent="0.25">
      <c r="A927" s="63" t="s">
        <v>553</v>
      </c>
      <c r="B927" s="70">
        <v>0.30201121002307901</v>
      </c>
      <c r="C927" s="70">
        <v>0.95328208160851602</v>
      </c>
      <c r="D927" s="70">
        <v>0.96609999999999996</v>
      </c>
      <c r="E927" s="71">
        <v>0.98009999999999997</v>
      </c>
      <c r="F927" s="65">
        <v>0.65127087158543695</v>
      </c>
      <c r="G927" s="52">
        <v>0.67808878997692101</v>
      </c>
      <c r="H927" s="68">
        <v>4395</v>
      </c>
      <c r="I927" s="68">
        <v>-0.56953447259870404</v>
      </c>
    </row>
    <row r="928" spans="1:9" x14ac:dyDescent="0.25">
      <c r="A928" s="63" t="s">
        <v>556</v>
      </c>
      <c r="B928" s="70">
        <v>0.91499342142897999</v>
      </c>
      <c r="C928" s="70">
        <v>0.93787595241277899</v>
      </c>
      <c r="D928" s="70">
        <v>0.96089999999999998</v>
      </c>
      <c r="E928" s="71">
        <v>0.96240000000000003</v>
      </c>
      <c r="F928" s="65">
        <v>2.2882530983798999E-2</v>
      </c>
      <c r="G928" s="52">
        <v>4.7406578571020042E-2</v>
      </c>
      <c r="H928" s="68">
        <v>112631</v>
      </c>
      <c r="I928" s="68">
        <v>-0.21362709460058499</v>
      </c>
    </row>
    <row r="929" spans="1:9" x14ac:dyDescent="0.25">
      <c r="A929" s="63" t="s">
        <v>56</v>
      </c>
      <c r="B929" s="70">
        <v>0.41017964071856305</v>
      </c>
      <c r="C929" s="70">
        <v>0.89295392953929498</v>
      </c>
      <c r="D929" s="70">
        <v>0.97799999999999998</v>
      </c>
      <c r="E929" s="71">
        <v>0.96789999999999998</v>
      </c>
      <c r="F929" s="65">
        <v>0.48277428882073192</v>
      </c>
      <c r="G929" s="52">
        <v>0.55772035928143693</v>
      </c>
      <c r="H929" s="68">
        <v>2125</v>
      </c>
      <c r="I929" s="68">
        <v>-0.37084870848708501</v>
      </c>
    </row>
    <row r="930" spans="1:9" x14ac:dyDescent="0.25">
      <c r="A930" s="63" t="s">
        <v>561</v>
      </c>
      <c r="B930" s="70">
        <v>6.0695538057742807E-3</v>
      </c>
      <c r="C930" s="70">
        <v>0.102290076335878</v>
      </c>
      <c r="D930" s="70">
        <v>0.1885</v>
      </c>
      <c r="E930" s="71">
        <v>0.2959</v>
      </c>
      <c r="F930" s="65">
        <v>9.6220522530103714E-2</v>
      </c>
      <c r="G930" s="52">
        <v>0.28983044619422571</v>
      </c>
      <c r="H930" s="68">
        <v>9456</v>
      </c>
      <c r="I930" s="68">
        <v>0.98165717900063298</v>
      </c>
    </row>
    <row r="931" spans="1:9" x14ac:dyDescent="0.25">
      <c r="A931" s="62" t="s">
        <v>167</v>
      </c>
      <c r="B931" s="70">
        <v>0.85181463120445677</v>
      </c>
      <c r="C931" s="70">
        <v>0.95619958907286118</v>
      </c>
      <c r="D931" s="70">
        <v>0.99992000000000003</v>
      </c>
      <c r="E931" s="71">
        <v>0.99992000000000003</v>
      </c>
      <c r="F931" s="65">
        <v>0</v>
      </c>
      <c r="G931" s="52">
        <v>0</v>
      </c>
      <c r="H931" s="68">
        <v>18974</v>
      </c>
      <c r="I931" s="68">
        <v>-0.56428214107053498</v>
      </c>
    </row>
    <row r="932" spans="1:9" x14ac:dyDescent="0.25">
      <c r="A932" s="63" t="s">
        <v>421</v>
      </c>
      <c r="B932" s="70">
        <v>0.99937926753569206</v>
      </c>
      <c r="C932" s="70">
        <v>1</v>
      </c>
      <c r="D932" s="70">
        <v>1</v>
      </c>
      <c r="E932" s="71">
        <v>1</v>
      </c>
      <c r="F932" s="65">
        <v>6.2073246430793816E-4</v>
      </c>
      <c r="G932" s="52">
        <v>6.2073246430793816E-4</v>
      </c>
      <c r="H932" s="68">
        <v>1928</v>
      </c>
      <c r="I932" s="68">
        <v>-0.46617915904936003</v>
      </c>
    </row>
    <row r="933" spans="1:9" x14ac:dyDescent="0.25">
      <c r="A933" s="63" t="s">
        <v>171</v>
      </c>
      <c r="B933" s="70">
        <v>1</v>
      </c>
      <c r="C933" s="70">
        <v>1</v>
      </c>
      <c r="D933" s="70">
        <v>1</v>
      </c>
      <c r="E933" s="71">
        <v>1</v>
      </c>
      <c r="F933" s="65">
        <v>0</v>
      </c>
      <c r="G933" s="52">
        <v>0</v>
      </c>
      <c r="H933" s="68">
        <v>2618</v>
      </c>
      <c r="I933" s="68">
        <v>-0.46382730455075799</v>
      </c>
    </row>
    <row r="934" spans="1:9" x14ac:dyDescent="0.25">
      <c r="A934" s="63" t="s">
        <v>418</v>
      </c>
      <c r="B934" s="70">
        <v>1</v>
      </c>
      <c r="C934" s="70">
        <v>1</v>
      </c>
      <c r="D934" s="70">
        <v>1</v>
      </c>
      <c r="E934" s="71">
        <v>1</v>
      </c>
      <c r="F934" s="65">
        <v>0</v>
      </c>
      <c r="G934" s="52">
        <v>0</v>
      </c>
      <c r="H934" s="68">
        <v>1245</v>
      </c>
      <c r="I934" s="68">
        <v>-2.3913043478260801E-2</v>
      </c>
    </row>
    <row r="935" spans="1:9" x14ac:dyDescent="0.25">
      <c r="A935" s="63" t="s">
        <v>425</v>
      </c>
      <c r="B935" s="70">
        <v>0.9992034252713331</v>
      </c>
      <c r="C935" s="70">
        <v>0.99944454730605403</v>
      </c>
      <c r="D935" s="70">
        <v>0.99960000000000004</v>
      </c>
      <c r="E935" s="71">
        <v>0.99960000000000004</v>
      </c>
      <c r="F935" s="65">
        <v>2.4112203472093086E-4</v>
      </c>
      <c r="G935" s="52">
        <v>3.9657472866694299E-4</v>
      </c>
      <c r="H935" s="68">
        <v>10763</v>
      </c>
      <c r="I935" s="68">
        <v>-0.53894972623195603</v>
      </c>
    </row>
    <row r="936" spans="1:9" x14ac:dyDescent="0.25">
      <c r="A936" s="63" t="s">
        <v>423</v>
      </c>
      <c r="B936" s="70">
        <v>0.26049046321525904</v>
      </c>
      <c r="C936" s="70">
        <v>0.78155339805825197</v>
      </c>
      <c r="D936" s="70">
        <v>1</v>
      </c>
      <c r="E936" s="71">
        <v>1</v>
      </c>
      <c r="F936" s="65">
        <v>0.52106293484299293</v>
      </c>
      <c r="G936" s="52">
        <v>0.73950953678474096</v>
      </c>
      <c r="H936" s="68">
        <v>2420</v>
      </c>
      <c r="I936" s="68">
        <v>-0.56428214107053498</v>
      </c>
    </row>
    <row r="937" spans="1:9" x14ac:dyDescent="0.25">
      <c r="A937" s="62" t="s">
        <v>1769</v>
      </c>
      <c r="B937" s="70">
        <v>0.87077583776909062</v>
      </c>
      <c r="C937" s="70">
        <v>0.97472789859912901</v>
      </c>
      <c r="D937" s="70">
        <v>0.98356250000000001</v>
      </c>
      <c r="E937" s="71">
        <v>0.98497499999999993</v>
      </c>
      <c r="F937" s="65">
        <v>0</v>
      </c>
      <c r="G937" s="52">
        <v>0</v>
      </c>
      <c r="H937" s="68">
        <v>58173</v>
      </c>
      <c r="I937" s="68">
        <v>-0.59764150943396199</v>
      </c>
    </row>
    <row r="938" spans="1:9" x14ac:dyDescent="0.25">
      <c r="A938" s="63" t="s">
        <v>1773</v>
      </c>
      <c r="B938" s="70">
        <v>1</v>
      </c>
      <c r="C938" s="70">
        <v>1</v>
      </c>
      <c r="D938" s="70">
        <v>1</v>
      </c>
      <c r="E938" s="71">
        <v>1</v>
      </c>
      <c r="F938" s="65">
        <v>0</v>
      </c>
      <c r="G938" s="52">
        <v>0</v>
      </c>
      <c r="H938" s="68">
        <v>7168</v>
      </c>
      <c r="I938" s="68">
        <v>-0.39716135458167301</v>
      </c>
    </row>
    <row r="939" spans="1:9" x14ac:dyDescent="0.25">
      <c r="A939" s="63" t="s">
        <v>1787</v>
      </c>
      <c r="B939" s="70">
        <v>1</v>
      </c>
      <c r="C939" s="70">
        <v>0.99918166939443498</v>
      </c>
      <c r="D939" s="70">
        <v>0.99860000000000004</v>
      </c>
      <c r="E939" s="71">
        <v>0.99950000000000006</v>
      </c>
      <c r="F939" s="65">
        <v>-8.183306055650208E-4</v>
      </c>
      <c r="G939" s="52">
        <v>-4.9999999999994493E-4</v>
      </c>
      <c r="H939" s="68">
        <v>2675</v>
      </c>
      <c r="I939" s="68">
        <v>-0.59764150943396199</v>
      </c>
    </row>
    <row r="940" spans="1:9" x14ac:dyDescent="0.25">
      <c r="A940" s="63" t="s">
        <v>1782</v>
      </c>
      <c r="B940" s="70">
        <v>0.99860307323887409</v>
      </c>
      <c r="C940" s="70">
        <v>0.99910098891219701</v>
      </c>
      <c r="D940" s="70">
        <v>0.99839999999999995</v>
      </c>
      <c r="E940" s="71">
        <v>0.99950000000000006</v>
      </c>
      <c r="F940" s="65">
        <v>4.9791567332291287E-4</v>
      </c>
      <c r="G940" s="52">
        <v>8.9692676112596015E-4</v>
      </c>
      <c r="H940" s="68">
        <v>7836</v>
      </c>
      <c r="I940" s="68">
        <v>-0.56463271138006399</v>
      </c>
    </row>
    <row r="941" spans="1:9" x14ac:dyDescent="0.25">
      <c r="A941" s="63" t="s">
        <v>1779</v>
      </c>
      <c r="B941" s="70">
        <v>0.99260113385221505</v>
      </c>
      <c r="C941" s="70">
        <v>0.98798397863818399</v>
      </c>
      <c r="D941" s="70">
        <v>0.99509999999999998</v>
      </c>
      <c r="E941" s="71">
        <v>0.99560000000000004</v>
      </c>
      <c r="F941" s="65">
        <v>-4.6171552140310546E-3</v>
      </c>
      <c r="G941" s="52">
        <v>2.9988661477849954E-3</v>
      </c>
      <c r="H941" s="68">
        <v>19979</v>
      </c>
      <c r="I941" s="68">
        <v>-0.39166304819800302</v>
      </c>
    </row>
    <row r="942" spans="1:9" x14ac:dyDescent="0.25">
      <c r="A942" s="63" t="s">
        <v>1775</v>
      </c>
      <c r="B942" s="70">
        <v>0.99911660777385203</v>
      </c>
      <c r="C942" s="70">
        <v>0.98545047565752697</v>
      </c>
      <c r="D942" s="70">
        <v>0.99939999999999996</v>
      </c>
      <c r="E942" s="71">
        <v>0.99939999999999996</v>
      </c>
      <c r="F942" s="65">
        <v>-1.3666132116325058E-2</v>
      </c>
      <c r="G942" s="52">
        <v>2.8339222614792714E-4</v>
      </c>
      <c r="H942" s="68">
        <v>7294</v>
      </c>
      <c r="I942" s="68">
        <v>-0.50771869639794198</v>
      </c>
    </row>
    <row r="943" spans="1:9" x14ac:dyDescent="0.25">
      <c r="A943" s="63" t="s">
        <v>1784</v>
      </c>
      <c r="B943" s="70">
        <v>0.86920017675651806</v>
      </c>
      <c r="C943" s="70">
        <v>0.96100403406544199</v>
      </c>
      <c r="D943" s="70">
        <v>0.98260000000000003</v>
      </c>
      <c r="E943" s="71">
        <v>0.98409999999999997</v>
      </c>
      <c r="F943" s="65">
        <v>9.1803857308923931E-2</v>
      </c>
      <c r="G943" s="52">
        <v>0.11489982324348191</v>
      </c>
      <c r="H943" s="68">
        <v>8132</v>
      </c>
      <c r="I943" s="68">
        <v>-0.33457943925233602</v>
      </c>
    </row>
    <row r="944" spans="1:9" x14ac:dyDescent="0.25">
      <c r="A944" s="63" t="s">
        <v>1785</v>
      </c>
      <c r="B944" s="70">
        <v>0.66636851520572404</v>
      </c>
      <c r="C944" s="70">
        <v>0.94569672131147497</v>
      </c>
      <c r="D944" s="70">
        <v>0.94399999999999995</v>
      </c>
      <c r="E944" s="71">
        <v>0.94450000000000001</v>
      </c>
      <c r="F944" s="65">
        <v>0.27932820610575093</v>
      </c>
      <c r="G944" s="52">
        <v>0.27813148479427596</v>
      </c>
      <c r="H944" s="68">
        <v>1943</v>
      </c>
      <c r="I944" s="68">
        <v>-0.24206815511163299</v>
      </c>
    </row>
    <row r="945" spans="1:9" x14ac:dyDescent="0.25">
      <c r="A945" s="63" t="s">
        <v>1777</v>
      </c>
      <c r="B945" s="70">
        <v>0.44031719532554303</v>
      </c>
      <c r="C945" s="70">
        <v>0.91940532081377102</v>
      </c>
      <c r="D945" s="70">
        <v>0.95040000000000002</v>
      </c>
      <c r="E945" s="71">
        <v>0.95720000000000005</v>
      </c>
      <c r="F945" s="65">
        <v>0.47908812548822799</v>
      </c>
      <c r="G945" s="52">
        <v>0.51688280467445702</v>
      </c>
      <c r="H945" s="68">
        <v>3146</v>
      </c>
      <c r="I945" s="68">
        <v>-0.43526904635055902</v>
      </c>
    </row>
    <row r="946" spans="1:9" x14ac:dyDescent="0.25">
      <c r="A946" s="62" t="s">
        <v>1788</v>
      </c>
      <c r="B946" s="70">
        <v>0.88335251903559042</v>
      </c>
      <c r="C946" s="70">
        <v>0.8861357816976495</v>
      </c>
      <c r="D946" s="70">
        <v>0.96260000000000001</v>
      </c>
      <c r="E946" s="71">
        <v>0.97820833333333324</v>
      </c>
      <c r="F946" s="65">
        <v>0</v>
      </c>
      <c r="G946" s="52">
        <v>0</v>
      </c>
      <c r="H946" s="68">
        <v>57778</v>
      </c>
      <c r="I946" s="68">
        <v>-0.51238619521490603</v>
      </c>
    </row>
    <row r="947" spans="1:9" x14ac:dyDescent="0.25">
      <c r="A947" s="63" t="s">
        <v>1813</v>
      </c>
      <c r="B947" s="70">
        <v>0.99762066621346002</v>
      </c>
      <c r="C947" s="70">
        <v>1</v>
      </c>
      <c r="D947" s="70">
        <v>0.99970000000000003</v>
      </c>
      <c r="E947" s="71">
        <v>1</v>
      </c>
      <c r="F947" s="65">
        <v>2.3793337865399833E-3</v>
      </c>
      <c r="G947" s="52">
        <v>2.3793337865399833E-3</v>
      </c>
      <c r="H947" s="68">
        <v>4821</v>
      </c>
      <c r="I947" s="68">
        <v>-0.43789163287873201</v>
      </c>
    </row>
    <row r="948" spans="1:9" x14ac:dyDescent="0.25">
      <c r="A948" s="63" t="s">
        <v>1804</v>
      </c>
      <c r="B948" s="70">
        <v>0.99924868519909804</v>
      </c>
      <c r="C948" s="70">
        <v>1</v>
      </c>
      <c r="D948" s="70">
        <v>0.99690000000000001</v>
      </c>
      <c r="E948" s="71">
        <v>0.99929999999999997</v>
      </c>
      <c r="F948" s="65">
        <v>7.5131480090195879E-4</v>
      </c>
      <c r="G948" s="52">
        <v>5.1314800901924862E-5</v>
      </c>
      <c r="H948" s="68">
        <v>2881</v>
      </c>
      <c r="I948" s="68">
        <v>-0.36614730878187002</v>
      </c>
    </row>
    <row r="949" spans="1:9" x14ac:dyDescent="0.25">
      <c r="A949" s="63" t="s">
        <v>1806</v>
      </c>
      <c r="B949" s="70">
        <v>1</v>
      </c>
      <c r="C949" s="70">
        <v>1</v>
      </c>
      <c r="D949" s="70">
        <v>1</v>
      </c>
      <c r="E949" s="71">
        <v>1</v>
      </c>
      <c r="F949" s="65">
        <v>0</v>
      </c>
      <c r="G949" s="52">
        <v>0</v>
      </c>
      <c r="H949" s="68">
        <v>742</v>
      </c>
      <c r="I949" s="68">
        <v>-0.31531531531531498</v>
      </c>
    </row>
    <row r="950" spans="1:9" x14ac:dyDescent="0.25">
      <c r="A950" s="63" t="s">
        <v>1803</v>
      </c>
      <c r="B950" s="70">
        <v>1</v>
      </c>
      <c r="C950" s="70">
        <v>1</v>
      </c>
      <c r="D950" s="70">
        <v>1</v>
      </c>
      <c r="E950" s="71">
        <v>0.99919999999999998</v>
      </c>
      <c r="F950" s="65">
        <v>0</v>
      </c>
      <c r="G950" s="52">
        <v>-8.0000000000002292E-4</v>
      </c>
      <c r="H950" s="68">
        <v>2235</v>
      </c>
      <c r="I950" s="68">
        <v>-0.48711943793911</v>
      </c>
    </row>
    <row r="951" spans="1:9" x14ac:dyDescent="0.25">
      <c r="A951" s="63" t="s">
        <v>1811</v>
      </c>
      <c r="B951" s="70">
        <v>1</v>
      </c>
      <c r="C951" s="70">
        <v>1</v>
      </c>
      <c r="D951" s="70">
        <v>1</v>
      </c>
      <c r="E951" s="71">
        <v>1</v>
      </c>
      <c r="F951" s="65">
        <v>0</v>
      </c>
      <c r="G951" s="52">
        <v>0</v>
      </c>
      <c r="H951" s="68">
        <v>1159</v>
      </c>
      <c r="I951" s="68">
        <v>-0.27859778597786</v>
      </c>
    </row>
    <row r="952" spans="1:9" x14ac:dyDescent="0.25">
      <c r="A952" s="63" t="s">
        <v>1802</v>
      </c>
      <c r="B952" s="70">
        <v>0.99872574005097003</v>
      </c>
      <c r="C952" s="70">
        <v>0.99952267303102604</v>
      </c>
      <c r="D952" s="70">
        <v>0.99909999999999999</v>
      </c>
      <c r="E952" s="71">
        <v>0.99960000000000004</v>
      </c>
      <c r="F952" s="65">
        <v>7.9693298005600877E-4</v>
      </c>
      <c r="G952" s="52">
        <v>8.7425994903000959E-4</v>
      </c>
      <c r="H952" s="68">
        <v>17634</v>
      </c>
      <c r="I952" s="68">
        <v>-0.45604857543204103</v>
      </c>
    </row>
    <row r="953" spans="1:9" x14ac:dyDescent="0.25">
      <c r="A953" s="63" t="s">
        <v>1810</v>
      </c>
      <c r="B953" s="70">
        <v>0.95479951397326812</v>
      </c>
      <c r="C953" s="70">
        <v>0.97698334965719902</v>
      </c>
      <c r="D953" s="70">
        <v>0.98760000000000003</v>
      </c>
      <c r="E953" s="71">
        <v>0.98899999999999999</v>
      </c>
      <c r="F953" s="65">
        <v>2.2183835683930897E-2</v>
      </c>
      <c r="G953" s="52">
        <v>3.4200486026731869E-2</v>
      </c>
      <c r="H953" s="68">
        <v>8710</v>
      </c>
      <c r="I953" s="68">
        <v>-0.219063092336854</v>
      </c>
    </row>
    <row r="954" spans="1:9" x14ac:dyDescent="0.25">
      <c r="A954" s="63" t="s">
        <v>1792</v>
      </c>
      <c r="B954" s="70">
        <v>0.96505652620760507</v>
      </c>
      <c r="C954" s="70">
        <v>0.96139705882352899</v>
      </c>
      <c r="D954" s="70">
        <v>0.97240000000000004</v>
      </c>
      <c r="E954" s="71">
        <v>0.96009999999999995</v>
      </c>
      <c r="F954" s="65">
        <v>-3.6594673840760761E-3</v>
      </c>
      <c r="G954" s="52">
        <v>-4.9565262076051164E-3</v>
      </c>
      <c r="H954" s="68">
        <v>3346</v>
      </c>
      <c r="I954" s="68">
        <v>4.648862512364E-2</v>
      </c>
    </row>
    <row r="955" spans="1:9" x14ac:dyDescent="0.25">
      <c r="A955" s="63" t="s">
        <v>1799</v>
      </c>
      <c r="B955" s="70">
        <v>0.93919793014230313</v>
      </c>
      <c r="C955" s="70">
        <v>0.96114864864864902</v>
      </c>
      <c r="D955" s="70">
        <v>0.95009999999999994</v>
      </c>
      <c r="E955" s="71">
        <v>0.96889999999999998</v>
      </c>
      <c r="F955" s="65">
        <v>2.195071850634589E-2</v>
      </c>
      <c r="G955" s="52">
        <v>2.9702069857696856E-2</v>
      </c>
      <c r="H955" s="68">
        <v>1462</v>
      </c>
      <c r="I955" s="68">
        <v>-0.25320512820512803</v>
      </c>
    </row>
    <row r="956" spans="1:9" x14ac:dyDescent="0.25">
      <c r="A956" s="63" t="s">
        <v>1808</v>
      </c>
      <c r="B956" s="70">
        <v>0.99900133155792303</v>
      </c>
      <c r="C956" s="70">
        <v>0.94274809160305295</v>
      </c>
      <c r="D956" s="70">
        <v>0.99639999999999995</v>
      </c>
      <c r="E956" s="71">
        <v>0.99609999999999999</v>
      </c>
      <c r="F956" s="65">
        <v>-5.6253239954870082E-2</v>
      </c>
      <c r="G956" s="52">
        <v>-2.9013315579230481E-3</v>
      </c>
      <c r="H956" s="68">
        <v>5527</v>
      </c>
      <c r="I956" s="68">
        <v>-0.390589009542613</v>
      </c>
    </row>
    <row r="957" spans="1:9" x14ac:dyDescent="0.25">
      <c r="A957" s="63" t="s">
        <v>1798</v>
      </c>
      <c r="B957" s="70">
        <v>0.74611801242235998</v>
      </c>
      <c r="C957" s="70">
        <v>0.72116903633491303</v>
      </c>
      <c r="D957" s="70">
        <v>0.81340000000000001</v>
      </c>
      <c r="E957" s="71">
        <v>0.95809999999999995</v>
      </c>
      <c r="F957" s="65">
        <v>-2.494897608744695E-2</v>
      </c>
      <c r="G957" s="52">
        <v>0.21198198757763997</v>
      </c>
      <c r="H957" s="68">
        <v>2047</v>
      </c>
      <c r="I957" s="68">
        <v>-0.38369781312127199</v>
      </c>
    </row>
    <row r="958" spans="1:9" x14ac:dyDescent="0.25">
      <c r="A958" s="63" t="s">
        <v>1795</v>
      </c>
      <c r="B958" s="70">
        <v>4.6182266009852204E-4</v>
      </c>
      <c r="C958" s="70">
        <v>7.0660522273425494E-2</v>
      </c>
      <c r="D958" s="70">
        <v>0.83560000000000001</v>
      </c>
      <c r="E958" s="71">
        <v>0.86819999999999997</v>
      </c>
      <c r="F958" s="65">
        <v>7.0198699613326976E-2</v>
      </c>
      <c r="G958" s="52">
        <v>0.86773817733990144</v>
      </c>
      <c r="H958" s="68">
        <v>7214</v>
      </c>
      <c r="I958" s="68">
        <v>-0.51238619521490603</v>
      </c>
    </row>
    <row r="959" spans="1:9" x14ac:dyDescent="0.25">
      <c r="A959" s="61" t="s">
        <v>1981</v>
      </c>
      <c r="B959" s="64">
        <v>0.62128383088519168</v>
      </c>
      <c r="C959" s="64">
        <v>0.72104366030749456</v>
      </c>
      <c r="D959" s="64" t="e">
        <v>#REF!</v>
      </c>
      <c r="E959" s="52">
        <v>0.79439736211031098</v>
      </c>
      <c r="F959" s="65">
        <v>0</v>
      </c>
      <c r="G959" s="64">
        <v>0</v>
      </c>
      <c r="H959" s="35">
        <v>5530098</v>
      </c>
      <c r="I959" s="68">
        <v>-0.97897897897897901</v>
      </c>
    </row>
    <row r="960" spans="1:9" x14ac:dyDescent="0.25">
      <c r="D960" s="33"/>
    </row>
    <row r="961" spans="1:5" x14ac:dyDescent="0.25">
      <c r="D961"/>
      <c r="E961"/>
    </row>
    <row r="962" spans="1:5" ht="39" customHeight="1" x14ac:dyDescent="0.3">
      <c r="A962" s="75" t="s">
        <v>2044</v>
      </c>
      <c r="B962" s="76"/>
      <c r="C962" s="37">
        <f>COUNTIFS(F4:F959,"&gt;0,30")</f>
        <v>118</v>
      </c>
      <c r="D962"/>
      <c r="E962" s="74">
        <f>COUNTIFS(G5:G958,"&gt;0,30")</f>
        <v>182</v>
      </c>
    </row>
    <row r="963" spans="1:5" ht="14.25" customHeight="1" x14ac:dyDescent="0.25">
      <c r="D963"/>
      <c r="E963"/>
    </row>
    <row r="964" spans="1:5" ht="14.25" customHeight="1" x14ac:dyDescent="0.25">
      <c r="D964" s="33"/>
    </row>
    <row r="965" spans="1:5" x14ac:dyDescent="0.25">
      <c r="D965" s="33"/>
    </row>
    <row r="966" spans="1:5" x14ac:dyDescent="0.25">
      <c r="D966" s="33"/>
    </row>
    <row r="967" spans="1:5" x14ac:dyDescent="0.25">
      <c r="D967" s="33"/>
    </row>
    <row r="968" spans="1:5" x14ac:dyDescent="0.25">
      <c r="D968" s="33"/>
    </row>
    <row r="969" spans="1:5" x14ac:dyDescent="0.25">
      <c r="D969" s="33"/>
    </row>
    <row r="970" spans="1:5" x14ac:dyDescent="0.25">
      <c r="D970" s="33"/>
    </row>
    <row r="971" spans="1:5" x14ac:dyDescent="0.25">
      <c r="D971" s="33"/>
    </row>
    <row r="972" spans="1:5" x14ac:dyDescent="0.25">
      <c r="D972" s="33"/>
    </row>
    <row r="973" spans="1:5" x14ac:dyDescent="0.25">
      <c r="D973" s="33"/>
    </row>
    <row r="974" spans="1:5" x14ac:dyDescent="0.25">
      <c r="D974" s="33"/>
    </row>
    <row r="975" spans="1:5" x14ac:dyDescent="0.25">
      <c r="D975" s="33"/>
    </row>
    <row r="976" spans="1:5" x14ac:dyDescent="0.25">
      <c r="D976" s="33"/>
    </row>
    <row r="977" spans="4:4" x14ac:dyDescent="0.25">
      <c r="D977" s="33"/>
    </row>
    <row r="978" spans="4:4" x14ac:dyDescent="0.25">
      <c r="D978" s="33"/>
    </row>
    <row r="979" spans="4:4" x14ac:dyDescent="0.25">
      <c r="D979" s="33"/>
    </row>
    <row r="980" spans="4:4" x14ac:dyDescent="0.25">
      <c r="D980" s="33"/>
    </row>
    <row r="981" spans="4:4" x14ac:dyDescent="0.25">
      <c r="D981" s="33"/>
    </row>
    <row r="982" spans="4:4" x14ac:dyDescent="0.25">
      <c r="D982" s="33"/>
    </row>
    <row r="983" spans="4:4" x14ac:dyDescent="0.25">
      <c r="D983" s="33"/>
    </row>
    <row r="984" spans="4:4" x14ac:dyDescent="0.25">
      <c r="D984" s="33"/>
    </row>
    <row r="985" spans="4:4" x14ac:dyDescent="0.25">
      <c r="D985" s="33"/>
    </row>
    <row r="986" spans="4:4" x14ac:dyDescent="0.25">
      <c r="D986" s="33"/>
    </row>
    <row r="987" spans="4:4" x14ac:dyDescent="0.25">
      <c r="D987" s="33"/>
    </row>
    <row r="988" spans="4:4" x14ac:dyDescent="0.25">
      <c r="D988" s="33"/>
    </row>
    <row r="989" spans="4:4" x14ac:dyDescent="0.25">
      <c r="D989" s="33"/>
    </row>
    <row r="990" spans="4:4" x14ac:dyDescent="0.25">
      <c r="D990" s="33"/>
    </row>
    <row r="991" spans="4:4" x14ac:dyDescent="0.25">
      <c r="D991" s="33"/>
    </row>
    <row r="992" spans="4:4" x14ac:dyDescent="0.25">
      <c r="D992" s="33"/>
    </row>
    <row r="993" spans="4:4" x14ac:dyDescent="0.25">
      <c r="D993" s="33"/>
    </row>
    <row r="994" spans="4:4" x14ac:dyDescent="0.25">
      <c r="D994" s="33"/>
    </row>
    <row r="995" spans="4:4" x14ac:dyDescent="0.25">
      <c r="D995" s="33"/>
    </row>
    <row r="996" spans="4:4" x14ac:dyDescent="0.25">
      <c r="D996" s="33"/>
    </row>
    <row r="997" spans="4:4" x14ac:dyDescent="0.25">
      <c r="D997" s="33"/>
    </row>
    <row r="998" spans="4:4" x14ac:dyDescent="0.25">
      <c r="D998" s="33"/>
    </row>
    <row r="999" spans="4:4" x14ac:dyDescent="0.25">
      <c r="D999" s="33"/>
    </row>
    <row r="1000" spans="4:4" x14ac:dyDescent="0.25">
      <c r="D1000" s="33"/>
    </row>
    <row r="1001" spans="4:4" x14ac:dyDescent="0.25">
      <c r="D1001" s="33"/>
    </row>
    <row r="1002" spans="4:4" x14ac:dyDescent="0.25">
      <c r="D1002" s="33"/>
    </row>
    <row r="1003" spans="4:4" x14ac:dyDescent="0.25">
      <c r="D1003" s="33"/>
    </row>
    <row r="1004" spans="4:4" x14ac:dyDescent="0.25">
      <c r="D1004" s="33"/>
    </row>
    <row r="1005" spans="4:4" x14ac:dyDescent="0.25">
      <c r="D1005" s="33"/>
    </row>
    <row r="1006" spans="4:4" x14ac:dyDescent="0.25">
      <c r="D1006" s="33"/>
    </row>
    <row r="1007" spans="4:4" x14ac:dyDescent="0.25">
      <c r="D1007" s="33"/>
    </row>
    <row r="1008" spans="4:4" x14ac:dyDescent="0.25">
      <c r="D1008" s="33"/>
    </row>
    <row r="1009" spans="4:4" x14ac:dyDescent="0.25">
      <c r="D1009" s="33"/>
    </row>
    <row r="1010" spans="4:4" x14ac:dyDescent="0.25">
      <c r="D1010" s="33"/>
    </row>
    <row r="1011" spans="4:4" x14ac:dyDescent="0.25">
      <c r="D1011" s="33"/>
    </row>
    <row r="1012" spans="4:4" x14ac:dyDescent="0.25">
      <c r="D1012" s="33"/>
    </row>
    <row r="1013" spans="4:4" x14ac:dyDescent="0.25">
      <c r="D1013" s="33"/>
    </row>
    <row r="1014" spans="4:4" x14ac:dyDescent="0.25">
      <c r="D1014" s="33"/>
    </row>
    <row r="1015" spans="4:4" x14ac:dyDescent="0.25">
      <c r="D1015" s="33"/>
    </row>
    <row r="1016" spans="4:4" x14ac:dyDescent="0.25">
      <c r="D1016" s="33"/>
    </row>
    <row r="1017" spans="4:4" x14ac:dyDescent="0.25">
      <c r="D1017" s="33"/>
    </row>
    <row r="1018" spans="4:4" x14ac:dyDescent="0.25">
      <c r="D1018" s="33"/>
    </row>
    <row r="1019" spans="4:4" x14ac:dyDescent="0.25">
      <c r="D1019" s="33"/>
    </row>
    <row r="1020" spans="4:4" x14ac:dyDescent="0.25">
      <c r="D1020" s="33"/>
    </row>
    <row r="1021" spans="4:4" x14ac:dyDescent="0.25">
      <c r="D1021" s="33"/>
    </row>
    <row r="1022" spans="4:4" x14ac:dyDescent="0.25">
      <c r="D1022" s="33"/>
    </row>
    <row r="1023" spans="4:4" x14ac:dyDescent="0.25">
      <c r="D1023" s="33"/>
    </row>
    <row r="1024" spans="4:4" x14ac:dyDescent="0.25">
      <c r="D1024" s="33"/>
    </row>
    <row r="1025" spans="4:4" x14ac:dyDescent="0.25">
      <c r="D1025" s="33"/>
    </row>
    <row r="1026" spans="4:4" x14ac:dyDescent="0.25">
      <c r="D1026" s="33"/>
    </row>
    <row r="1027" spans="4:4" x14ac:dyDescent="0.25">
      <c r="D1027" s="33"/>
    </row>
    <row r="1028" spans="4:4" x14ac:dyDescent="0.25">
      <c r="D1028" s="33"/>
    </row>
    <row r="1029" spans="4:4" x14ac:dyDescent="0.25">
      <c r="D1029" s="33"/>
    </row>
    <row r="1030" spans="4:4" x14ac:dyDescent="0.25">
      <c r="D1030" s="33"/>
    </row>
    <row r="1031" spans="4:4" x14ac:dyDescent="0.25">
      <c r="D1031" s="33"/>
    </row>
    <row r="1032" spans="4:4" x14ac:dyDescent="0.25">
      <c r="D1032" s="33"/>
    </row>
    <row r="1033" spans="4:4" x14ac:dyDescent="0.25">
      <c r="D1033" s="33"/>
    </row>
    <row r="1034" spans="4:4" x14ac:dyDescent="0.25">
      <c r="D1034" s="33"/>
    </row>
    <row r="1035" spans="4:4" x14ac:dyDescent="0.25">
      <c r="D1035" s="33"/>
    </row>
    <row r="1036" spans="4:4" x14ac:dyDescent="0.25">
      <c r="D1036" s="33"/>
    </row>
    <row r="1037" spans="4:4" x14ac:dyDescent="0.25">
      <c r="D1037" s="33"/>
    </row>
    <row r="1038" spans="4:4" x14ac:dyDescent="0.25">
      <c r="D1038" s="33"/>
    </row>
    <row r="1039" spans="4:4" x14ac:dyDescent="0.25">
      <c r="D1039" s="33"/>
    </row>
    <row r="1040" spans="4:4" x14ac:dyDescent="0.25">
      <c r="D1040" s="33"/>
    </row>
    <row r="1041" spans="4:4" x14ac:dyDescent="0.25">
      <c r="D1041" s="33"/>
    </row>
    <row r="1042" spans="4:4" x14ac:dyDescent="0.25">
      <c r="D1042" s="33"/>
    </row>
    <row r="1043" spans="4:4" x14ac:dyDescent="0.25">
      <c r="D1043" s="33"/>
    </row>
    <row r="1044" spans="4:4" x14ac:dyDescent="0.25">
      <c r="D1044" s="33"/>
    </row>
    <row r="1045" spans="4:4" x14ac:dyDescent="0.25">
      <c r="D1045" s="33"/>
    </row>
    <row r="1046" spans="4:4" x14ac:dyDescent="0.25">
      <c r="D1046" s="33"/>
    </row>
    <row r="1047" spans="4:4" x14ac:dyDescent="0.25">
      <c r="D1047" s="33"/>
    </row>
    <row r="1048" spans="4:4" x14ac:dyDescent="0.25">
      <c r="D1048" s="33"/>
    </row>
    <row r="1049" spans="4:4" x14ac:dyDescent="0.25">
      <c r="D1049" s="33"/>
    </row>
    <row r="1050" spans="4:4" x14ac:dyDescent="0.25">
      <c r="D1050" s="33"/>
    </row>
    <row r="1051" spans="4:4" x14ac:dyDescent="0.25">
      <c r="D1051" s="33"/>
    </row>
    <row r="1052" spans="4:4" x14ac:dyDescent="0.25">
      <c r="D1052" s="33"/>
    </row>
    <row r="1053" spans="4:4" x14ac:dyDescent="0.25">
      <c r="D1053" s="33"/>
    </row>
    <row r="1054" spans="4:4" x14ac:dyDescent="0.25">
      <c r="D1054" s="33"/>
    </row>
    <row r="1055" spans="4:4" x14ac:dyDescent="0.25">
      <c r="D1055" s="33"/>
    </row>
    <row r="1056" spans="4:4" x14ac:dyDescent="0.25">
      <c r="D1056" s="33"/>
    </row>
    <row r="1057" spans="4:4" x14ac:dyDescent="0.25">
      <c r="D1057" s="33"/>
    </row>
    <row r="1058" spans="4:4" x14ac:dyDescent="0.25">
      <c r="D1058" s="33"/>
    </row>
    <row r="1059" spans="4:4" x14ac:dyDescent="0.25">
      <c r="D1059" s="33"/>
    </row>
    <row r="1060" spans="4:4" x14ac:dyDescent="0.25">
      <c r="D1060" s="33"/>
    </row>
    <row r="1061" spans="4:4" x14ac:dyDescent="0.25">
      <c r="D1061" s="33"/>
    </row>
    <row r="1062" spans="4:4" x14ac:dyDescent="0.25">
      <c r="D1062" s="33"/>
    </row>
    <row r="1063" spans="4:4" x14ac:dyDescent="0.25">
      <c r="D1063" s="33"/>
    </row>
    <row r="1064" spans="4:4" x14ac:dyDescent="0.25">
      <c r="D1064" s="33"/>
    </row>
    <row r="1065" spans="4:4" x14ac:dyDescent="0.25">
      <c r="D1065" s="33"/>
    </row>
    <row r="1066" spans="4:4" x14ac:dyDescent="0.25">
      <c r="D1066" s="33"/>
    </row>
    <row r="1067" spans="4:4" x14ac:dyDescent="0.25">
      <c r="D1067" s="33"/>
    </row>
    <row r="1068" spans="4:4" x14ac:dyDescent="0.25">
      <c r="D1068" s="33"/>
    </row>
    <row r="1069" spans="4:4" x14ac:dyDescent="0.25">
      <c r="D1069" s="33"/>
    </row>
    <row r="1070" spans="4:4" x14ac:dyDescent="0.25">
      <c r="D1070" s="33"/>
    </row>
    <row r="1071" spans="4:4" x14ac:dyDescent="0.25">
      <c r="D1071" s="33"/>
    </row>
    <row r="1072" spans="4:4" x14ac:dyDescent="0.25">
      <c r="D1072" s="33"/>
    </row>
    <row r="1073" spans="4:4" x14ac:dyDescent="0.25">
      <c r="D1073" s="33"/>
    </row>
    <row r="1074" spans="4:4" x14ac:dyDescent="0.25">
      <c r="D1074" s="33"/>
    </row>
    <row r="1075" spans="4:4" x14ac:dyDescent="0.25">
      <c r="D1075" s="33"/>
    </row>
    <row r="1076" spans="4:4" x14ac:dyDescent="0.25">
      <c r="D1076" s="33"/>
    </row>
    <row r="1077" spans="4:4" x14ac:dyDescent="0.25">
      <c r="D1077" s="33"/>
    </row>
    <row r="1078" spans="4:4" x14ac:dyDescent="0.25">
      <c r="D1078" s="33"/>
    </row>
    <row r="1079" spans="4:4" x14ac:dyDescent="0.25">
      <c r="D1079" s="33"/>
    </row>
    <row r="1080" spans="4:4" x14ac:dyDescent="0.25">
      <c r="D1080" s="33"/>
    </row>
    <row r="1081" spans="4:4" x14ac:dyDescent="0.25">
      <c r="D1081" s="33"/>
    </row>
    <row r="1082" spans="4:4" x14ac:dyDescent="0.25">
      <c r="D1082" s="33"/>
    </row>
    <row r="1083" spans="4:4" x14ac:dyDescent="0.25">
      <c r="D1083" s="33"/>
    </row>
    <row r="1084" spans="4:4" x14ac:dyDescent="0.25">
      <c r="D1084" s="33"/>
    </row>
    <row r="1085" spans="4:4" x14ac:dyDescent="0.25">
      <c r="D1085" s="33"/>
    </row>
    <row r="1086" spans="4:4" x14ac:dyDescent="0.25">
      <c r="D1086" s="33"/>
    </row>
    <row r="1087" spans="4:4" x14ac:dyDescent="0.25">
      <c r="D1087" s="33"/>
    </row>
    <row r="1088" spans="4:4" x14ac:dyDescent="0.25">
      <c r="D1088" s="33"/>
    </row>
    <row r="1089" spans="4:4" x14ac:dyDescent="0.25">
      <c r="D1089" s="33"/>
    </row>
    <row r="1090" spans="4:4" x14ac:dyDescent="0.25">
      <c r="D1090" s="33"/>
    </row>
    <row r="1091" spans="4:4" x14ac:dyDescent="0.25">
      <c r="D1091" s="33"/>
    </row>
    <row r="1092" spans="4:4" x14ac:dyDescent="0.25">
      <c r="D1092" s="33"/>
    </row>
    <row r="1093" spans="4:4" x14ac:dyDescent="0.25">
      <c r="D1093" s="33"/>
    </row>
    <row r="1094" spans="4:4" x14ac:dyDescent="0.25">
      <c r="D1094" s="33"/>
    </row>
    <row r="1095" spans="4:4" x14ac:dyDescent="0.25">
      <c r="D1095" s="33"/>
    </row>
    <row r="1096" spans="4:4" x14ac:dyDescent="0.25">
      <c r="D1096" s="33"/>
    </row>
    <row r="1097" spans="4:4" x14ac:dyDescent="0.25">
      <c r="D1097" s="33"/>
    </row>
    <row r="1098" spans="4:4" x14ac:dyDescent="0.25">
      <c r="D1098" s="33"/>
    </row>
    <row r="1099" spans="4:4" x14ac:dyDescent="0.25">
      <c r="D1099" s="33"/>
    </row>
    <row r="1100" spans="4:4" x14ac:dyDescent="0.25">
      <c r="D1100" s="33"/>
    </row>
    <row r="1101" spans="4:4" x14ac:dyDescent="0.25">
      <c r="D1101" s="33"/>
    </row>
    <row r="1102" spans="4:4" x14ac:dyDescent="0.25">
      <c r="D1102" s="33"/>
    </row>
    <row r="1103" spans="4:4" x14ac:dyDescent="0.25">
      <c r="D1103" s="33"/>
    </row>
    <row r="1104" spans="4:4" x14ac:dyDescent="0.25">
      <c r="D1104" s="33"/>
    </row>
    <row r="1105" spans="4:4" x14ac:dyDescent="0.25">
      <c r="D1105" s="33"/>
    </row>
    <row r="1106" spans="4:4" x14ac:dyDescent="0.25">
      <c r="D1106" s="33"/>
    </row>
    <row r="1107" spans="4:4" x14ac:dyDescent="0.25">
      <c r="D1107" s="33"/>
    </row>
    <row r="1108" spans="4:4" x14ac:dyDescent="0.25">
      <c r="D1108" s="33"/>
    </row>
    <row r="1109" spans="4:4" x14ac:dyDescent="0.25">
      <c r="D1109" s="33"/>
    </row>
    <row r="1110" spans="4:4" x14ac:dyDescent="0.25">
      <c r="D1110" s="33"/>
    </row>
    <row r="1111" spans="4:4" x14ac:dyDescent="0.25">
      <c r="D1111" s="33"/>
    </row>
    <row r="1112" spans="4:4" x14ac:dyDescent="0.25">
      <c r="D1112" s="33"/>
    </row>
    <row r="1113" spans="4:4" x14ac:dyDescent="0.25">
      <c r="D1113" s="33"/>
    </row>
    <row r="1114" spans="4:4" x14ac:dyDescent="0.25">
      <c r="D1114" s="33"/>
    </row>
    <row r="1115" spans="4:4" x14ac:dyDescent="0.25">
      <c r="D1115" s="33"/>
    </row>
    <row r="1116" spans="4:4" x14ac:dyDescent="0.25">
      <c r="D1116" s="33"/>
    </row>
    <row r="1117" spans="4:4" x14ac:dyDescent="0.25">
      <c r="D1117" s="33"/>
    </row>
    <row r="1118" spans="4:4" x14ac:dyDescent="0.25">
      <c r="D1118" s="33"/>
    </row>
    <row r="1119" spans="4:4" x14ac:dyDescent="0.25">
      <c r="D1119" s="33"/>
    </row>
    <row r="1120" spans="4:4" x14ac:dyDescent="0.25">
      <c r="D1120" s="33"/>
    </row>
    <row r="1121" spans="4:4" x14ac:dyDescent="0.25">
      <c r="D1121" s="33"/>
    </row>
    <row r="1122" spans="4:4" x14ac:dyDescent="0.25">
      <c r="D1122" s="33"/>
    </row>
    <row r="1123" spans="4:4" x14ac:dyDescent="0.25">
      <c r="D1123" s="33"/>
    </row>
    <row r="1124" spans="4:4" x14ac:dyDescent="0.25">
      <c r="D1124" s="33"/>
    </row>
    <row r="1125" spans="4:4" x14ac:dyDescent="0.25">
      <c r="D1125" s="33"/>
    </row>
    <row r="1126" spans="4:4" x14ac:dyDescent="0.25">
      <c r="D1126" s="33"/>
    </row>
    <row r="1127" spans="4:4" x14ac:dyDescent="0.25">
      <c r="D1127" s="33"/>
    </row>
    <row r="1128" spans="4:4" x14ac:dyDescent="0.25">
      <c r="D1128" s="33"/>
    </row>
    <row r="1129" spans="4:4" x14ac:dyDescent="0.25">
      <c r="D1129" s="33"/>
    </row>
    <row r="1130" spans="4:4" x14ac:dyDescent="0.25">
      <c r="D1130" s="33"/>
    </row>
    <row r="1131" spans="4:4" x14ac:dyDescent="0.25">
      <c r="D1131" s="33"/>
    </row>
    <row r="1132" spans="4:4" x14ac:dyDescent="0.25">
      <c r="D1132" s="33"/>
    </row>
    <row r="1133" spans="4:4" x14ac:dyDescent="0.25">
      <c r="D1133" s="33"/>
    </row>
    <row r="1134" spans="4:4" x14ac:dyDescent="0.25">
      <c r="D1134" s="33"/>
    </row>
    <row r="1135" spans="4:4" x14ac:dyDescent="0.25">
      <c r="D1135" s="33"/>
    </row>
    <row r="1136" spans="4:4" x14ac:dyDescent="0.25">
      <c r="D1136" s="33"/>
    </row>
    <row r="1137" spans="4:4" x14ac:dyDescent="0.25">
      <c r="D1137" s="33"/>
    </row>
    <row r="1138" spans="4:4" x14ac:dyDescent="0.25">
      <c r="D1138" s="33"/>
    </row>
    <row r="1139" spans="4:4" x14ac:dyDescent="0.25">
      <c r="D1139" s="33"/>
    </row>
    <row r="1140" spans="4:4" x14ac:dyDescent="0.25">
      <c r="D1140" s="33"/>
    </row>
    <row r="1141" spans="4:4" x14ac:dyDescent="0.25">
      <c r="D1141" s="33"/>
    </row>
    <row r="1142" spans="4:4" x14ac:dyDescent="0.25">
      <c r="D1142" s="33"/>
    </row>
    <row r="1143" spans="4:4" x14ac:dyDescent="0.25">
      <c r="D1143" s="33"/>
    </row>
    <row r="1144" spans="4:4" x14ac:dyDescent="0.25">
      <c r="D1144" s="33"/>
    </row>
    <row r="1145" spans="4:4" x14ac:dyDescent="0.25">
      <c r="D1145" s="33"/>
    </row>
    <row r="1146" spans="4:4" x14ac:dyDescent="0.25">
      <c r="D1146" s="33"/>
    </row>
    <row r="1147" spans="4:4" x14ac:dyDescent="0.25">
      <c r="D1147" s="33"/>
    </row>
    <row r="1148" spans="4:4" x14ac:dyDescent="0.25">
      <c r="D1148" s="33"/>
    </row>
    <row r="1149" spans="4:4" x14ac:dyDescent="0.25">
      <c r="D1149" s="33"/>
    </row>
    <row r="1150" spans="4:4" x14ac:dyDescent="0.25">
      <c r="D1150" s="33"/>
    </row>
    <row r="1151" spans="4:4" x14ac:dyDescent="0.25">
      <c r="D1151" s="33"/>
    </row>
    <row r="1152" spans="4:4" x14ac:dyDescent="0.25">
      <c r="D1152" s="33"/>
    </row>
    <row r="1153" spans="4:4" x14ac:dyDescent="0.25">
      <c r="D1153" s="33"/>
    </row>
    <row r="1154" spans="4:4" x14ac:dyDescent="0.25">
      <c r="D1154" s="33"/>
    </row>
    <row r="1155" spans="4:4" x14ac:dyDescent="0.25">
      <c r="D1155" s="33"/>
    </row>
    <row r="1156" spans="4:4" x14ac:dyDescent="0.25">
      <c r="D1156" s="33"/>
    </row>
    <row r="1157" spans="4:4" x14ac:dyDescent="0.25">
      <c r="D1157" s="33"/>
    </row>
    <row r="1158" spans="4:4" x14ac:dyDescent="0.25">
      <c r="D1158" s="33"/>
    </row>
    <row r="1159" spans="4:4" x14ac:dyDescent="0.25">
      <c r="D1159" s="33"/>
    </row>
    <row r="1160" spans="4:4" x14ac:dyDescent="0.25">
      <c r="D1160" s="33"/>
    </row>
    <row r="1161" spans="4:4" x14ac:dyDescent="0.25">
      <c r="D1161" s="33"/>
    </row>
    <row r="1162" spans="4:4" x14ac:dyDescent="0.25">
      <c r="D1162" s="33"/>
    </row>
    <row r="1163" spans="4:4" x14ac:dyDescent="0.25">
      <c r="D1163" s="33"/>
    </row>
    <row r="1164" spans="4:4" x14ac:dyDescent="0.25">
      <c r="D1164" s="33"/>
    </row>
    <row r="1165" spans="4:4" x14ac:dyDescent="0.25">
      <c r="D1165" s="33"/>
    </row>
    <row r="1166" spans="4:4" x14ac:dyDescent="0.25">
      <c r="D1166" s="33"/>
    </row>
    <row r="1167" spans="4:4" x14ac:dyDescent="0.25">
      <c r="D1167" s="33"/>
    </row>
    <row r="1168" spans="4:4" x14ac:dyDescent="0.25">
      <c r="D1168" s="33"/>
    </row>
    <row r="1169" spans="4:4" x14ac:dyDescent="0.25">
      <c r="D1169" s="33"/>
    </row>
    <row r="1170" spans="4:4" x14ac:dyDescent="0.25">
      <c r="D1170" s="33"/>
    </row>
    <row r="1171" spans="4:4" x14ac:dyDescent="0.25">
      <c r="D1171" s="33"/>
    </row>
    <row r="1172" spans="4:4" x14ac:dyDescent="0.25">
      <c r="D1172" s="33"/>
    </row>
    <row r="1173" spans="4:4" x14ac:dyDescent="0.25">
      <c r="D1173" s="33"/>
    </row>
    <row r="1174" spans="4:4" x14ac:dyDescent="0.25">
      <c r="D1174" s="33"/>
    </row>
    <row r="1175" spans="4:4" x14ac:dyDescent="0.25">
      <c r="D1175" s="33"/>
    </row>
    <row r="1176" spans="4:4" x14ac:dyDescent="0.25">
      <c r="D1176" s="33"/>
    </row>
    <row r="1177" spans="4:4" x14ac:dyDescent="0.25">
      <c r="D1177" s="33"/>
    </row>
    <row r="1178" spans="4:4" x14ac:dyDescent="0.25">
      <c r="D1178" s="33"/>
    </row>
    <row r="1179" spans="4:4" x14ac:dyDescent="0.25">
      <c r="D1179" s="33"/>
    </row>
    <row r="1180" spans="4:4" x14ac:dyDescent="0.25">
      <c r="D1180" s="33"/>
    </row>
    <row r="1181" spans="4:4" x14ac:dyDescent="0.25">
      <c r="D1181" s="33"/>
    </row>
    <row r="1182" spans="4:4" x14ac:dyDescent="0.25">
      <c r="D1182" s="33"/>
    </row>
    <row r="1183" spans="4:4" x14ac:dyDescent="0.25">
      <c r="D1183" s="33"/>
    </row>
    <row r="1184" spans="4:4" x14ac:dyDescent="0.25">
      <c r="D1184" s="33"/>
    </row>
    <row r="1185" spans="4:4" x14ac:dyDescent="0.25">
      <c r="D1185" s="33"/>
    </row>
    <row r="1186" spans="4:4" x14ac:dyDescent="0.25">
      <c r="D1186" s="33"/>
    </row>
    <row r="1187" spans="4:4" x14ac:dyDescent="0.25">
      <c r="D1187" s="33"/>
    </row>
    <row r="1188" spans="4:4" x14ac:dyDescent="0.25">
      <c r="D1188" s="33"/>
    </row>
    <row r="1189" spans="4:4" x14ac:dyDescent="0.25">
      <c r="D1189" s="33"/>
    </row>
    <row r="1190" spans="4:4" x14ac:dyDescent="0.25">
      <c r="D1190" s="33"/>
    </row>
    <row r="1191" spans="4:4" x14ac:dyDescent="0.25">
      <c r="D1191" s="33"/>
    </row>
    <row r="1192" spans="4:4" x14ac:dyDescent="0.25">
      <c r="D1192" s="33"/>
    </row>
    <row r="1193" spans="4:4" x14ac:dyDescent="0.25">
      <c r="D1193" s="33"/>
    </row>
    <row r="1194" spans="4:4" x14ac:dyDescent="0.25">
      <c r="D1194" s="33"/>
    </row>
    <row r="1195" spans="4:4" x14ac:dyDescent="0.25">
      <c r="D1195" s="33"/>
    </row>
    <row r="1196" spans="4:4" x14ac:dyDescent="0.25">
      <c r="D1196" s="33"/>
    </row>
    <row r="1197" spans="4:4" x14ac:dyDescent="0.25">
      <c r="D1197" s="33"/>
    </row>
    <row r="1198" spans="4:4" x14ac:dyDescent="0.25">
      <c r="D1198" s="33"/>
    </row>
    <row r="1199" spans="4:4" x14ac:dyDescent="0.25">
      <c r="D1199" s="33"/>
    </row>
    <row r="1200" spans="4:4" x14ac:dyDescent="0.25">
      <c r="D1200" s="33"/>
    </row>
    <row r="1201" spans="4:4" x14ac:dyDescent="0.25">
      <c r="D1201" s="33"/>
    </row>
    <row r="1202" spans="4:4" x14ac:dyDescent="0.25">
      <c r="D1202" s="33"/>
    </row>
    <row r="1203" spans="4:4" x14ac:dyDescent="0.25">
      <c r="D1203" s="33"/>
    </row>
    <row r="1204" spans="4:4" x14ac:dyDescent="0.25">
      <c r="D1204" s="33"/>
    </row>
    <row r="1205" spans="4:4" x14ac:dyDescent="0.25">
      <c r="D1205" s="33"/>
    </row>
    <row r="1206" spans="4:4" x14ac:dyDescent="0.25">
      <c r="D1206" s="33"/>
    </row>
    <row r="1207" spans="4:4" x14ac:dyDescent="0.25">
      <c r="D1207" s="33"/>
    </row>
    <row r="1208" spans="4:4" x14ac:dyDescent="0.25">
      <c r="D1208" s="33"/>
    </row>
    <row r="1209" spans="4:4" x14ac:dyDescent="0.25">
      <c r="D1209" s="33"/>
    </row>
    <row r="1210" spans="4:4" x14ac:dyDescent="0.25">
      <c r="D1210" s="33"/>
    </row>
    <row r="1211" spans="4:4" x14ac:dyDescent="0.25">
      <c r="D1211" s="33"/>
    </row>
    <row r="1212" spans="4:4" x14ac:dyDescent="0.25">
      <c r="D1212" s="33"/>
    </row>
    <row r="1213" spans="4:4" x14ac:dyDescent="0.25">
      <c r="D1213" s="33"/>
    </row>
    <row r="1214" spans="4:4" x14ac:dyDescent="0.25">
      <c r="D1214" s="33"/>
    </row>
    <row r="1215" spans="4:4" x14ac:dyDescent="0.25">
      <c r="D1215" s="33"/>
    </row>
    <row r="1216" spans="4:4" x14ac:dyDescent="0.25">
      <c r="D1216" s="33"/>
    </row>
    <row r="1217" spans="4:4" x14ac:dyDescent="0.25">
      <c r="D1217" s="33"/>
    </row>
    <row r="1218" spans="4:4" x14ac:dyDescent="0.25">
      <c r="D1218" s="33"/>
    </row>
    <row r="1219" spans="4:4" x14ac:dyDescent="0.25">
      <c r="D1219" s="33"/>
    </row>
    <row r="1220" spans="4:4" x14ac:dyDescent="0.25">
      <c r="D1220" s="33"/>
    </row>
    <row r="1221" spans="4:4" x14ac:dyDescent="0.25">
      <c r="D1221" s="33"/>
    </row>
    <row r="1222" spans="4:4" x14ac:dyDescent="0.25">
      <c r="D1222" s="33"/>
    </row>
    <row r="1223" spans="4:4" x14ac:dyDescent="0.25">
      <c r="D1223" s="33"/>
    </row>
    <row r="1224" spans="4:4" x14ac:dyDescent="0.25">
      <c r="D1224" s="33"/>
    </row>
    <row r="1225" spans="4:4" x14ac:dyDescent="0.25">
      <c r="D1225" s="33"/>
    </row>
    <row r="1226" spans="4:4" x14ac:dyDescent="0.25">
      <c r="D1226" s="33"/>
    </row>
    <row r="1227" spans="4:4" x14ac:dyDescent="0.25">
      <c r="D1227" s="33"/>
    </row>
    <row r="1228" spans="4:4" x14ac:dyDescent="0.25">
      <c r="D1228" s="33"/>
    </row>
    <row r="1229" spans="4:4" x14ac:dyDescent="0.25">
      <c r="D1229" s="33"/>
    </row>
    <row r="1230" spans="4:4" x14ac:dyDescent="0.25">
      <c r="D1230" s="33"/>
    </row>
    <row r="1231" spans="4:4" x14ac:dyDescent="0.25">
      <c r="D1231" s="33"/>
    </row>
    <row r="1232" spans="4:4" x14ac:dyDescent="0.25">
      <c r="D1232" s="33"/>
    </row>
    <row r="1233" spans="4:4" x14ac:dyDescent="0.25">
      <c r="D1233" s="33"/>
    </row>
    <row r="1234" spans="4:4" x14ac:dyDescent="0.25">
      <c r="D1234" s="33"/>
    </row>
    <row r="1235" spans="4:4" x14ac:dyDescent="0.25">
      <c r="D1235" s="33"/>
    </row>
    <row r="1236" spans="4:4" x14ac:dyDescent="0.25">
      <c r="D1236" s="33"/>
    </row>
    <row r="1237" spans="4:4" x14ac:dyDescent="0.25">
      <c r="D1237" s="33"/>
    </row>
    <row r="1238" spans="4:4" x14ac:dyDescent="0.25">
      <c r="D1238" s="33"/>
    </row>
    <row r="1239" spans="4:4" x14ac:dyDescent="0.25">
      <c r="D1239" s="33"/>
    </row>
    <row r="1240" spans="4:4" x14ac:dyDescent="0.25">
      <c r="D1240" s="33"/>
    </row>
    <row r="1241" spans="4:4" x14ac:dyDescent="0.25">
      <c r="D1241" s="33"/>
    </row>
    <row r="1242" spans="4:4" x14ac:dyDescent="0.25">
      <c r="D1242" s="33"/>
    </row>
    <row r="1243" spans="4:4" x14ac:dyDescent="0.25">
      <c r="D1243" s="33"/>
    </row>
    <row r="1244" spans="4:4" x14ac:dyDescent="0.25">
      <c r="D1244" s="33"/>
    </row>
    <row r="1245" spans="4:4" x14ac:dyDescent="0.25">
      <c r="D1245" s="33"/>
    </row>
    <row r="1246" spans="4:4" x14ac:dyDescent="0.25">
      <c r="D1246" s="33"/>
    </row>
    <row r="1247" spans="4:4" x14ac:dyDescent="0.25">
      <c r="D1247" s="33"/>
    </row>
    <row r="1248" spans="4:4" x14ac:dyDescent="0.25">
      <c r="D1248" s="33"/>
    </row>
    <row r="1249" spans="4:4" x14ac:dyDescent="0.25">
      <c r="D1249" s="33"/>
    </row>
    <row r="1250" spans="4:4" x14ac:dyDescent="0.25">
      <c r="D1250" s="33"/>
    </row>
    <row r="1251" spans="4:4" x14ac:dyDescent="0.25">
      <c r="D1251" s="33"/>
    </row>
    <row r="1252" spans="4:4" x14ac:dyDescent="0.25">
      <c r="D1252" s="33"/>
    </row>
    <row r="1253" spans="4:4" x14ac:dyDescent="0.25">
      <c r="D1253" s="33"/>
    </row>
    <row r="1254" spans="4:4" x14ac:dyDescent="0.25">
      <c r="D1254" s="33"/>
    </row>
    <row r="1255" spans="4:4" x14ac:dyDescent="0.25">
      <c r="D1255" s="33"/>
    </row>
    <row r="1256" spans="4:4" x14ac:dyDescent="0.25">
      <c r="D1256" s="33"/>
    </row>
    <row r="1257" spans="4:4" x14ac:dyDescent="0.25">
      <c r="D1257" s="33"/>
    </row>
    <row r="1258" spans="4:4" x14ac:dyDescent="0.25">
      <c r="D1258" s="33"/>
    </row>
    <row r="1259" spans="4:4" x14ac:dyDescent="0.25">
      <c r="D1259" s="33"/>
    </row>
    <row r="1260" spans="4:4" x14ac:dyDescent="0.25">
      <c r="D1260" s="33"/>
    </row>
    <row r="1261" spans="4:4" x14ac:dyDescent="0.25">
      <c r="D1261" s="33"/>
    </row>
    <row r="1262" spans="4:4" x14ac:dyDescent="0.25">
      <c r="D1262" s="33"/>
    </row>
    <row r="1263" spans="4:4" x14ac:dyDescent="0.25">
      <c r="D1263" s="33"/>
    </row>
    <row r="1264" spans="4:4" x14ac:dyDescent="0.25">
      <c r="D1264" s="33"/>
    </row>
    <row r="1265" spans="4:4" x14ac:dyDescent="0.25">
      <c r="D1265" s="33"/>
    </row>
    <row r="1266" spans="4:4" x14ac:dyDescent="0.25">
      <c r="D1266" s="33"/>
    </row>
    <row r="1267" spans="4:4" x14ac:dyDescent="0.25">
      <c r="D1267" s="33"/>
    </row>
    <row r="1268" spans="4:4" x14ac:dyDescent="0.25">
      <c r="D1268" s="33"/>
    </row>
    <row r="1269" spans="4:4" x14ac:dyDescent="0.25">
      <c r="D1269" s="33"/>
    </row>
    <row r="1270" spans="4:4" x14ac:dyDescent="0.25">
      <c r="D1270" s="33"/>
    </row>
    <row r="1271" spans="4:4" x14ac:dyDescent="0.25">
      <c r="D1271" s="33"/>
    </row>
    <row r="1272" spans="4:4" x14ac:dyDescent="0.25">
      <c r="D1272" s="33"/>
    </row>
    <row r="1273" spans="4:4" x14ac:dyDescent="0.25">
      <c r="D1273" s="33"/>
    </row>
    <row r="1274" spans="4:4" x14ac:dyDescent="0.25">
      <c r="D1274" s="33"/>
    </row>
    <row r="1275" spans="4:4" x14ac:dyDescent="0.25">
      <c r="D1275" s="33"/>
    </row>
    <row r="1276" spans="4:4" x14ac:dyDescent="0.25">
      <c r="D1276" s="33"/>
    </row>
    <row r="1277" spans="4:4" x14ac:dyDescent="0.25">
      <c r="D1277" s="33"/>
    </row>
    <row r="1278" spans="4:4" x14ac:dyDescent="0.25">
      <c r="D1278" s="33"/>
    </row>
    <row r="1279" spans="4:4" x14ac:dyDescent="0.25">
      <c r="D1279" s="33"/>
    </row>
    <row r="1280" spans="4:4" x14ac:dyDescent="0.25">
      <c r="D1280" s="33"/>
    </row>
    <row r="1281" spans="4:4" x14ac:dyDescent="0.25">
      <c r="D1281" s="33"/>
    </row>
    <row r="1282" spans="4:4" x14ac:dyDescent="0.25">
      <c r="D1282" s="33"/>
    </row>
    <row r="1283" spans="4:4" x14ac:dyDescent="0.25">
      <c r="D1283" s="33"/>
    </row>
    <row r="1284" spans="4:4" x14ac:dyDescent="0.25">
      <c r="D1284" s="33"/>
    </row>
    <row r="1285" spans="4:4" x14ac:dyDescent="0.25">
      <c r="D1285" s="33"/>
    </row>
    <row r="1286" spans="4:4" x14ac:dyDescent="0.25">
      <c r="D1286" s="33"/>
    </row>
    <row r="1287" spans="4:4" x14ac:dyDescent="0.25">
      <c r="D1287" s="33"/>
    </row>
    <row r="1288" spans="4:4" x14ac:dyDescent="0.25">
      <c r="D1288" s="33"/>
    </row>
    <row r="1289" spans="4:4" x14ac:dyDescent="0.25">
      <c r="D1289" s="33"/>
    </row>
    <row r="1290" spans="4:4" x14ac:dyDescent="0.25">
      <c r="D1290" s="33"/>
    </row>
    <row r="1291" spans="4:4" x14ac:dyDescent="0.25">
      <c r="D1291" s="33"/>
    </row>
    <row r="1292" spans="4:4" x14ac:dyDescent="0.25">
      <c r="D1292" s="33"/>
    </row>
    <row r="1293" spans="4:4" x14ac:dyDescent="0.25">
      <c r="D1293" s="33"/>
    </row>
    <row r="1294" spans="4:4" x14ac:dyDescent="0.25">
      <c r="D1294" s="33"/>
    </row>
    <row r="1295" spans="4:4" x14ac:dyDescent="0.25">
      <c r="D1295" s="33"/>
    </row>
    <row r="1296" spans="4:4" x14ac:dyDescent="0.25">
      <c r="D1296" s="33"/>
    </row>
    <row r="1297" spans="4:4" x14ac:dyDescent="0.25">
      <c r="D1297" s="33"/>
    </row>
    <row r="1298" spans="4:4" x14ac:dyDescent="0.25">
      <c r="D1298" s="33"/>
    </row>
    <row r="1299" spans="4:4" x14ac:dyDescent="0.25">
      <c r="D1299" s="33"/>
    </row>
    <row r="1300" spans="4:4" x14ac:dyDescent="0.25">
      <c r="D1300" s="33"/>
    </row>
    <row r="1301" spans="4:4" x14ac:dyDescent="0.25">
      <c r="D1301" s="33"/>
    </row>
    <row r="1302" spans="4:4" x14ac:dyDescent="0.25">
      <c r="D1302" s="33"/>
    </row>
    <row r="1303" spans="4:4" x14ac:dyDescent="0.25">
      <c r="D1303" s="33"/>
    </row>
    <row r="1304" spans="4:4" x14ac:dyDescent="0.25">
      <c r="D1304" s="33"/>
    </row>
    <row r="1305" spans="4:4" x14ac:dyDescent="0.25">
      <c r="D1305" s="33"/>
    </row>
    <row r="1306" spans="4:4" x14ac:dyDescent="0.25">
      <c r="D1306" s="33"/>
    </row>
    <row r="1307" spans="4:4" x14ac:dyDescent="0.25">
      <c r="D1307" s="33"/>
    </row>
    <row r="1308" spans="4:4" x14ac:dyDescent="0.25">
      <c r="D1308" s="33"/>
    </row>
    <row r="1309" spans="4:4" x14ac:dyDescent="0.25">
      <c r="D1309" s="33"/>
    </row>
    <row r="1310" spans="4:4" x14ac:dyDescent="0.25">
      <c r="D1310" s="33"/>
    </row>
    <row r="1311" spans="4:4" x14ac:dyDescent="0.25">
      <c r="D1311" s="33"/>
    </row>
    <row r="1312" spans="4:4" x14ac:dyDescent="0.25">
      <c r="D1312" s="33"/>
    </row>
    <row r="1313" spans="4:4" x14ac:dyDescent="0.25">
      <c r="D1313" s="33"/>
    </row>
    <row r="1314" spans="4:4" x14ac:dyDescent="0.25">
      <c r="D1314" s="33"/>
    </row>
    <row r="1315" spans="4:4" x14ac:dyDescent="0.25">
      <c r="D1315" s="33"/>
    </row>
    <row r="1316" spans="4:4" x14ac:dyDescent="0.25">
      <c r="D1316" s="33"/>
    </row>
    <row r="1317" spans="4:4" x14ac:dyDescent="0.25">
      <c r="D1317" s="33"/>
    </row>
    <row r="1318" spans="4:4" x14ac:dyDescent="0.25">
      <c r="D1318" s="33"/>
    </row>
    <row r="1319" spans="4:4" x14ac:dyDescent="0.25">
      <c r="D1319" s="33"/>
    </row>
    <row r="1320" spans="4:4" x14ac:dyDescent="0.25">
      <c r="D1320" s="33"/>
    </row>
    <row r="1321" spans="4:4" x14ac:dyDescent="0.25">
      <c r="D1321" s="33"/>
    </row>
    <row r="1322" spans="4:4" x14ac:dyDescent="0.25">
      <c r="D1322" s="33"/>
    </row>
    <row r="1323" spans="4:4" x14ac:dyDescent="0.25">
      <c r="D1323" s="33"/>
    </row>
    <row r="1324" spans="4:4" x14ac:dyDescent="0.25">
      <c r="D1324" s="33"/>
    </row>
    <row r="1325" spans="4:4" x14ac:dyDescent="0.25">
      <c r="D1325" s="33"/>
    </row>
    <row r="1326" spans="4:4" x14ac:dyDescent="0.25">
      <c r="D1326" s="33"/>
    </row>
    <row r="1327" spans="4:4" x14ac:dyDescent="0.25">
      <c r="D1327" s="33"/>
    </row>
    <row r="1328" spans="4:4" x14ac:dyDescent="0.25">
      <c r="D1328" s="33"/>
    </row>
    <row r="1329" spans="4:4" x14ac:dyDescent="0.25">
      <c r="D1329" s="33"/>
    </row>
    <row r="1330" spans="4:4" x14ac:dyDescent="0.25">
      <c r="D1330" s="33"/>
    </row>
    <row r="1331" spans="4:4" x14ac:dyDescent="0.25">
      <c r="D1331" s="33"/>
    </row>
    <row r="1332" spans="4:4" x14ac:dyDescent="0.25">
      <c r="D1332" s="33"/>
    </row>
    <row r="1333" spans="4:4" x14ac:dyDescent="0.25">
      <c r="D1333" s="33"/>
    </row>
    <row r="1334" spans="4:4" x14ac:dyDescent="0.25">
      <c r="D1334" s="33"/>
    </row>
    <row r="1335" spans="4:4" x14ac:dyDescent="0.25">
      <c r="D1335" s="33"/>
    </row>
    <row r="1336" spans="4:4" x14ac:dyDescent="0.25">
      <c r="D1336" s="33"/>
    </row>
    <row r="1337" spans="4:4" x14ac:dyDescent="0.25">
      <c r="D1337" s="33"/>
    </row>
    <row r="1338" spans="4:4" x14ac:dyDescent="0.25">
      <c r="D1338" s="33"/>
    </row>
    <row r="1339" spans="4:4" x14ac:dyDescent="0.25">
      <c r="D1339" s="33"/>
    </row>
    <row r="1340" spans="4:4" x14ac:dyDescent="0.25">
      <c r="D1340" s="33"/>
    </row>
    <row r="1341" spans="4:4" x14ac:dyDescent="0.25">
      <c r="D1341" s="33"/>
    </row>
    <row r="1342" spans="4:4" x14ac:dyDescent="0.25">
      <c r="D1342" s="33"/>
    </row>
    <row r="1343" spans="4:4" x14ac:dyDescent="0.25">
      <c r="D1343" s="33"/>
    </row>
    <row r="1344" spans="4:4" x14ac:dyDescent="0.25">
      <c r="D1344" s="33"/>
    </row>
    <row r="1345" spans="4:4" x14ac:dyDescent="0.25">
      <c r="D1345" s="33"/>
    </row>
    <row r="1346" spans="4:4" x14ac:dyDescent="0.25">
      <c r="D1346" s="33"/>
    </row>
    <row r="1347" spans="4:4" x14ac:dyDescent="0.25">
      <c r="D1347" s="33"/>
    </row>
    <row r="1348" spans="4:4" x14ac:dyDescent="0.25">
      <c r="D1348" s="33"/>
    </row>
    <row r="1349" spans="4:4" x14ac:dyDescent="0.25">
      <c r="D1349" s="33"/>
    </row>
    <row r="1350" spans="4:4" x14ac:dyDescent="0.25">
      <c r="D1350" s="33"/>
    </row>
    <row r="1351" spans="4:4" x14ac:dyDescent="0.25">
      <c r="D1351" s="33"/>
    </row>
    <row r="1352" spans="4:4" x14ac:dyDescent="0.25">
      <c r="D1352" s="33"/>
    </row>
    <row r="1353" spans="4:4" x14ac:dyDescent="0.25">
      <c r="D1353" s="33"/>
    </row>
    <row r="1354" spans="4:4" x14ac:dyDescent="0.25">
      <c r="D1354" s="33"/>
    </row>
    <row r="1355" spans="4:4" x14ac:dyDescent="0.25">
      <c r="D1355" s="33"/>
    </row>
    <row r="1356" spans="4:4" x14ac:dyDescent="0.25">
      <c r="D1356" s="33"/>
    </row>
    <row r="1357" spans="4:4" x14ac:dyDescent="0.25">
      <c r="D1357" s="33"/>
    </row>
    <row r="1358" spans="4:4" x14ac:dyDescent="0.25">
      <c r="D1358" s="33"/>
    </row>
    <row r="1359" spans="4:4" x14ac:dyDescent="0.25">
      <c r="D1359" s="33"/>
    </row>
    <row r="1360" spans="4:4" x14ac:dyDescent="0.25">
      <c r="D1360" s="33"/>
    </row>
    <row r="1361" spans="4:4" x14ac:dyDescent="0.25">
      <c r="D1361" s="33"/>
    </row>
    <row r="1362" spans="4:4" x14ac:dyDescent="0.25">
      <c r="D1362" s="33"/>
    </row>
    <row r="1363" spans="4:4" x14ac:dyDescent="0.25">
      <c r="D1363" s="33"/>
    </row>
    <row r="1364" spans="4:4" x14ac:dyDescent="0.25">
      <c r="D1364" s="33"/>
    </row>
    <row r="1365" spans="4:4" x14ac:dyDescent="0.25">
      <c r="D1365" s="33"/>
    </row>
    <row r="1366" spans="4:4" x14ac:dyDescent="0.25">
      <c r="D1366" s="33"/>
    </row>
    <row r="1367" spans="4:4" x14ac:dyDescent="0.25">
      <c r="D1367" s="33"/>
    </row>
    <row r="1368" spans="4:4" x14ac:dyDescent="0.25">
      <c r="D1368" s="33"/>
    </row>
    <row r="1369" spans="4:4" x14ac:dyDescent="0.25">
      <c r="D1369" s="33"/>
    </row>
    <row r="1370" spans="4:4" x14ac:dyDescent="0.25">
      <c r="D1370" s="33"/>
    </row>
    <row r="1371" spans="4:4" x14ac:dyDescent="0.25">
      <c r="D1371" s="33"/>
    </row>
    <row r="1372" spans="4:4" x14ac:dyDescent="0.25">
      <c r="D1372" s="33"/>
    </row>
    <row r="1373" spans="4:4" x14ac:dyDescent="0.25">
      <c r="D1373" s="33"/>
    </row>
    <row r="1374" spans="4:4" x14ac:dyDescent="0.25">
      <c r="D1374" s="33"/>
    </row>
    <row r="1375" spans="4:4" x14ac:dyDescent="0.25">
      <c r="D1375" s="33"/>
    </row>
    <row r="1376" spans="4:4" x14ac:dyDescent="0.25">
      <c r="D1376" s="33"/>
    </row>
    <row r="1377" spans="4:4" x14ac:dyDescent="0.25">
      <c r="D1377" s="33"/>
    </row>
    <row r="1378" spans="4:4" x14ac:dyDescent="0.25">
      <c r="D1378" s="33"/>
    </row>
    <row r="1379" spans="4:4" x14ac:dyDescent="0.25">
      <c r="D1379" s="33"/>
    </row>
    <row r="1380" spans="4:4" x14ac:dyDescent="0.25">
      <c r="D1380" s="33"/>
    </row>
    <row r="1381" spans="4:4" x14ac:dyDescent="0.25">
      <c r="D1381" s="33"/>
    </row>
    <row r="1382" spans="4:4" x14ac:dyDescent="0.25">
      <c r="D1382" s="33"/>
    </row>
    <row r="1383" spans="4:4" x14ac:dyDescent="0.25">
      <c r="D1383" s="33"/>
    </row>
    <row r="1384" spans="4:4" x14ac:dyDescent="0.25">
      <c r="D1384" s="33"/>
    </row>
    <row r="1385" spans="4:4" x14ac:dyDescent="0.25">
      <c r="D1385" s="33"/>
    </row>
    <row r="1386" spans="4:4" x14ac:dyDescent="0.25">
      <c r="D1386" s="33"/>
    </row>
    <row r="1387" spans="4:4" x14ac:dyDescent="0.25">
      <c r="D1387" s="33"/>
    </row>
    <row r="1388" spans="4:4" x14ac:dyDescent="0.25">
      <c r="D1388" s="33"/>
    </row>
    <row r="1389" spans="4:4" x14ac:dyDescent="0.25">
      <c r="D1389" s="33"/>
    </row>
    <row r="1390" spans="4:4" x14ac:dyDescent="0.25">
      <c r="D1390" s="33"/>
    </row>
    <row r="1391" spans="4:4" x14ac:dyDescent="0.25">
      <c r="D1391" s="33"/>
    </row>
    <row r="1392" spans="4:4" x14ac:dyDescent="0.25">
      <c r="D1392" s="33"/>
    </row>
    <row r="1393" spans="4:4" x14ac:dyDescent="0.25">
      <c r="D1393" s="33"/>
    </row>
    <row r="1394" spans="4:4" x14ac:dyDescent="0.25">
      <c r="D1394" s="33"/>
    </row>
    <row r="1395" spans="4:4" x14ac:dyDescent="0.25">
      <c r="D1395" s="33"/>
    </row>
    <row r="1396" spans="4:4" x14ac:dyDescent="0.25">
      <c r="D1396" s="33"/>
    </row>
    <row r="1397" spans="4:4" x14ac:dyDescent="0.25">
      <c r="D1397" s="33"/>
    </row>
    <row r="1398" spans="4:4" x14ac:dyDescent="0.25">
      <c r="D1398" s="33"/>
    </row>
    <row r="1399" spans="4:4" x14ac:dyDescent="0.25">
      <c r="D1399" s="33"/>
    </row>
    <row r="1400" spans="4:4" x14ac:dyDescent="0.25">
      <c r="D1400" s="33"/>
    </row>
    <row r="1401" spans="4:4" x14ac:dyDescent="0.25">
      <c r="D1401" s="33"/>
    </row>
    <row r="1402" spans="4:4" x14ac:dyDescent="0.25">
      <c r="D1402" s="33"/>
    </row>
    <row r="1403" spans="4:4" x14ac:dyDescent="0.25">
      <c r="D1403" s="33"/>
    </row>
    <row r="1404" spans="4:4" x14ac:dyDescent="0.25">
      <c r="D1404" s="33"/>
    </row>
    <row r="1405" spans="4:4" x14ac:dyDescent="0.25">
      <c r="D1405" s="33"/>
    </row>
    <row r="1406" spans="4:4" x14ac:dyDescent="0.25">
      <c r="D1406" s="33"/>
    </row>
    <row r="1407" spans="4:4" x14ac:dyDescent="0.25">
      <c r="D1407" s="33"/>
    </row>
    <row r="1408" spans="4:4" x14ac:dyDescent="0.25">
      <c r="D1408" s="33"/>
    </row>
    <row r="1409" spans="4:4" x14ac:dyDescent="0.25">
      <c r="D1409" s="33"/>
    </row>
    <row r="1410" spans="4:4" x14ac:dyDescent="0.25">
      <c r="D1410" s="33"/>
    </row>
    <row r="1411" spans="4:4" x14ac:dyDescent="0.25">
      <c r="D1411" s="33"/>
    </row>
    <row r="1412" spans="4:4" x14ac:dyDescent="0.25">
      <c r="D1412" s="33"/>
    </row>
    <row r="1413" spans="4:4" x14ac:dyDescent="0.25">
      <c r="D1413" s="33"/>
    </row>
    <row r="1414" spans="4:4" x14ac:dyDescent="0.25">
      <c r="D1414" s="33"/>
    </row>
    <row r="1415" spans="4:4" x14ac:dyDescent="0.25">
      <c r="D1415" s="33"/>
    </row>
    <row r="1416" spans="4:4" x14ac:dyDescent="0.25">
      <c r="D1416" s="33"/>
    </row>
    <row r="1417" spans="4:4" x14ac:dyDescent="0.25">
      <c r="D1417" s="33"/>
    </row>
    <row r="1418" spans="4:4" x14ac:dyDescent="0.25">
      <c r="D1418" s="33"/>
    </row>
    <row r="1419" spans="4:4" x14ac:dyDescent="0.25">
      <c r="D1419" s="33"/>
    </row>
    <row r="1420" spans="4:4" x14ac:dyDescent="0.25">
      <c r="D1420" s="33"/>
    </row>
    <row r="1421" spans="4:4" x14ac:dyDescent="0.25">
      <c r="D1421" s="33"/>
    </row>
    <row r="1422" spans="4:4" x14ac:dyDescent="0.25">
      <c r="D1422" s="33"/>
    </row>
    <row r="1423" spans="4:4" x14ac:dyDescent="0.25">
      <c r="D1423" s="33"/>
    </row>
    <row r="1424" spans="4:4" x14ac:dyDescent="0.25">
      <c r="D1424" s="33"/>
    </row>
    <row r="1425" spans="4:4" x14ac:dyDescent="0.25">
      <c r="D1425" s="33"/>
    </row>
    <row r="1426" spans="4:4" x14ac:dyDescent="0.25">
      <c r="D1426" s="33"/>
    </row>
    <row r="1427" spans="4:4" x14ac:dyDescent="0.25">
      <c r="D1427" s="33"/>
    </row>
    <row r="1428" spans="4:4" x14ac:dyDescent="0.25">
      <c r="D1428" s="33"/>
    </row>
    <row r="1429" spans="4:4" x14ac:dyDescent="0.25">
      <c r="D1429" s="33"/>
    </row>
    <row r="1430" spans="4:4" x14ac:dyDescent="0.25">
      <c r="D1430" s="33"/>
    </row>
    <row r="1431" spans="4:4" x14ac:dyDescent="0.25">
      <c r="D1431" s="33"/>
    </row>
    <row r="1432" spans="4:4" x14ac:dyDescent="0.25">
      <c r="D1432" s="33"/>
    </row>
    <row r="1433" spans="4:4" x14ac:dyDescent="0.25">
      <c r="D1433" s="33"/>
    </row>
    <row r="1434" spans="4:4" x14ac:dyDescent="0.25">
      <c r="D1434" s="33"/>
    </row>
    <row r="1435" spans="4:4" x14ac:dyDescent="0.25">
      <c r="D1435" s="33"/>
    </row>
    <row r="1436" spans="4:4" x14ac:dyDescent="0.25">
      <c r="D1436" s="33"/>
    </row>
    <row r="1437" spans="4:4" x14ac:dyDescent="0.25">
      <c r="D1437" s="33"/>
    </row>
    <row r="1438" spans="4:4" x14ac:dyDescent="0.25">
      <c r="D1438" s="33"/>
    </row>
    <row r="1439" spans="4:4" x14ac:dyDescent="0.25">
      <c r="D1439" s="33"/>
    </row>
    <row r="1440" spans="4:4" x14ac:dyDescent="0.25">
      <c r="D1440" s="33"/>
    </row>
    <row r="1441" spans="4:4" x14ac:dyDescent="0.25">
      <c r="D1441" s="33"/>
    </row>
    <row r="1442" spans="4:4" x14ac:dyDescent="0.25">
      <c r="D1442" s="33"/>
    </row>
    <row r="1443" spans="4:4" x14ac:dyDescent="0.25">
      <c r="D1443" s="33"/>
    </row>
    <row r="1444" spans="4:4" x14ac:dyDescent="0.25">
      <c r="D1444" s="33"/>
    </row>
    <row r="1445" spans="4:4" x14ac:dyDescent="0.25">
      <c r="D1445" s="33"/>
    </row>
    <row r="1446" spans="4:4" x14ac:dyDescent="0.25">
      <c r="D1446" s="33"/>
    </row>
    <row r="1447" spans="4:4" x14ac:dyDescent="0.25">
      <c r="D1447" s="33"/>
    </row>
    <row r="1448" spans="4:4" x14ac:dyDescent="0.25">
      <c r="D1448" s="33"/>
    </row>
    <row r="1449" spans="4:4" x14ac:dyDescent="0.25">
      <c r="D1449" s="33"/>
    </row>
    <row r="1450" spans="4:4" x14ac:dyDescent="0.25">
      <c r="D1450" s="33"/>
    </row>
    <row r="1451" spans="4:4" x14ac:dyDescent="0.25">
      <c r="D1451" s="33"/>
    </row>
    <row r="1452" spans="4:4" x14ac:dyDescent="0.25">
      <c r="D1452" s="33"/>
    </row>
    <row r="1453" spans="4:4" x14ac:dyDescent="0.25">
      <c r="D1453" s="33"/>
    </row>
    <row r="1454" spans="4:4" x14ac:dyDescent="0.25">
      <c r="D1454" s="33"/>
    </row>
    <row r="1455" spans="4:4" x14ac:dyDescent="0.25">
      <c r="D1455" s="33"/>
    </row>
    <row r="1456" spans="4:4" x14ac:dyDescent="0.25">
      <c r="D1456" s="33"/>
    </row>
    <row r="1457" spans="4:4" x14ac:dyDescent="0.25">
      <c r="D1457" s="33"/>
    </row>
    <row r="1458" spans="4:4" x14ac:dyDescent="0.25">
      <c r="D1458" s="33"/>
    </row>
    <row r="1459" spans="4:4" x14ac:dyDescent="0.25">
      <c r="D1459" s="33"/>
    </row>
    <row r="1460" spans="4:4" x14ac:dyDescent="0.25">
      <c r="D1460" s="33"/>
    </row>
    <row r="1461" spans="4:4" x14ac:dyDescent="0.25">
      <c r="D1461" s="33"/>
    </row>
    <row r="1462" spans="4:4" x14ac:dyDescent="0.25">
      <c r="D1462" s="33"/>
    </row>
    <row r="1463" spans="4:4" x14ac:dyDescent="0.25">
      <c r="D1463" s="33"/>
    </row>
    <row r="1464" spans="4:4" x14ac:dyDescent="0.25">
      <c r="D1464" s="33"/>
    </row>
    <row r="1465" spans="4:4" x14ac:dyDescent="0.25">
      <c r="D1465" s="33"/>
    </row>
    <row r="1466" spans="4:4" x14ac:dyDescent="0.25">
      <c r="D1466" s="33"/>
    </row>
    <row r="1467" spans="4:4" x14ac:dyDescent="0.25">
      <c r="D1467" s="33"/>
    </row>
    <row r="1468" spans="4:4" x14ac:dyDescent="0.25">
      <c r="D1468" s="33"/>
    </row>
    <row r="1469" spans="4:4" x14ac:dyDescent="0.25">
      <c r="D1469" s="33"/>
    </row>
    <row r="1470" spans="4:4" x14ac:dyDescent="0.25">
      <c r="D1470" s="33"/>
    </row>
    <row r="1471" spans="4:4" x14ac:dyDescent="0.25">
      <c r="D1471" s="33"/>
    </row>
    <row r="1472" spans="4:4" x14ac:dyDescent="0.25">
      <c r="D1472" s="33"/>
    </row>
    <row r="1473" spans="4:4" x14ac:dyDescent="0.25">
      <c r="D1473" s="33"/>
    </row>
    <row r="1474" spans="4:4" x14ac:dyDescent="0.25">
      <c r="D1474" s="33"/>
    </row>
    <row r="1475" spans="4:4" x14ac:dyDescent="0.25">
      <c r="D1475" s="33"/>
    </row>
    <row r="1476" spans="4:4" x14ac:dyDescent="0.25">
      <c r="D1476" s="33"/>
    </row>
    <row r="1477" spans="4:4" x14ac:dyDescent="0.25">
      <c r="D1477" s="33"/>
    </row>
    <row r="1478" spans="4:4" x14ac:dyDescent="0.25">
      <c r="D1478" s="33"/>
    </row>
    <row r="1479" spans="4:4" x14ac:dyDescent="0.25">
      <c r="D1479" s="33"/>
    </row>
    <row r="1480" spans="4:4" x14ac:dyDescent="0.25">
      <c r="D1480" s="33"/>
    </row>
    <row r="1481" spans="4:4" x14ac:dyDescent="0.25">
      <c r="D1481" s="33"/>
    </row>
    <row r="1482" spans="4:4" x14ac:dyDescent="0.25">
      <c r="D1482" s="33"/>
    </row>
    <row r="1483" spans="4:4" x14ac:dyDescent="0.25">
      <c r="D1483" s="33"/>
    </row>
    <row r="1484" spans="4:4" x14ac:dyDescent="0.25">
      <c r="D1484" s="33"/>
    </row>
    <row r="1485" spans="4:4" x14ac:dyDescent="0.25">
      <c r="D1485" s="33"/>
    </row>
    <row r="1486" spans="4:4" x14ac:dyDescent="0.25">
      <c r="D1486" s="33"/>
    </row>
    <row r="1487" spans="4:4" x14ac:dyDescent="0.25">
      <c r="D1487" s="33"/>
    </row>
    <row r="1488" spans="4:4" x14ac:dyDescent="0.25">
      <c r="D1488" s="33"/>
    </row>
    <row r="1489" spans="4:4" x14ac:dyDescent="0.25">
      <c r="D1489" s="33"/>
    </row>
    <row r="1490" spans="4:4" x14ac:dyDescent="0.25">
      <c r="D1490" s="33"/>
    </row>
    <row r="1491" spans="4:4" x14ac:dyDescent="0.25">
      <c r="D1491" s="33"/>
    </row>
    <row r="1492" spans="4:4" x14ac:dyDescent="0.25">
      <c r="D1492" s="33"/>
    </row>
    <row r="1493" spans="4:4" x14ac:dyDescent="0.25">
      <c r="D1493" s="33"/>
    </row>
    <row r="1494" spans="4:4" x14ac:dyDescent="0.25">
      <c r="D1494" s="33"/>
    </row>
    <row r="1495" spans="4:4" x14ac:dyDescent="0.25">
      <c r="D1495" s="33"/>
    </row>
    <row r="1496" spans="4:4" x14ac:dyDescent="0.25">
      <c r="D1496" s="33"/>
    </row>
    <row r="1497" spans="4:4" x14ac:dyDescent="0.25">
      <c r="D1497" s="33"/>
    </row>
    <row r="1498" spans="4:4" x14ac:dyDescent="0.25">
      <c r="D1498" s="33"/>
    </row>
    <row r="1499" spans="4:4" x14ac:dyDescent="0.25">
      <c r="D1499" s="33"/>
    </row>
    <row r="1500" spans="4:4" x14ac:dyDescent="0.25">
      <c r="D1500" s="33"/>
    </row>
    <row r="1501" spans="4:4" x14ac:dyDescent="0.25">
      <c r="D1501" s="33"/>
    </row>
    <row r="1502" spans="4:4" x14ac:dyDescent="0.25">
      <c r="D1502" s="33"/>
    </row>
    <row r="1503" spans="4:4" x14ac:dyDescent="0.25">
      <c r="D1503" s="33"/>
    </row>
    <row r="1504" spans="4:4" x14ac:dyDescent="0.25">
      <c r="D1504" s="33"/>
    </row>
    <row r="1505" spans="4:4" x14ac:dyDescent="0.25">
      <c r="D1505" s="33"/>
    </row>
    <row r="1506" spans="4:4" x14ac:dyDescent="0.25">
      <c r="D1506" s="33"/>
    </row>
    <row r="1507" spans="4:4" x14ac:dyDescent="0.25">
      <c r="D1507" s="33"/>
    </row>
    <row r="1508" spans="4:4" x14ac:dyDescent="0.25">
      <c r="D1508" s="33"/>
    </row>
    <row r="1509" spans="4:4" x14ac:dyDescent="0.25">
      <c r="D1509" s="33"/>
    </row>
    <row r="1510" spans="4:4" x14ac:dyDescent="0.25">
      <c r="D1510" s="33"/>
    </row>
    <row r="1511" spans="4:4" x14ac:dyDescent="0.25">
      <c r="D1511" s="33"/>
    </row>
    <row r="1512" spans="4:4" x14ac:dyDescent="0.25">
      <c r="D1512" s="33"/>
    </row>
    <row r="1513" spans="4:4" x14ac:dyDescent="0.25">
      <c r="D1513" s="33"/>
    </row>
    <row r="1514" spans="4:4" x14ac:dyDescent="0.25">
      <c r="D1514" s="33"/>
    </row>
    <row r="1515" spans="4:4" x14ac:dyDescent="0.25">
      <c r="D1515" s="33"/>
    </row>
    <row r="1516" spans="4:4" x14ac:dyDescent="0.25">
      <c r="D1516" s="33"/>
    </row>
    <row r="1517" spans="4:4" x14ac:dyDescent="0.25">
      <c r="D1517" s="33"/>
    </row>
    <row r="1518" spans="4:4" x14ac:dyDescent="0.25">
      <c r="D1518" s="33"/>
    </row>
    <row r="1519" spans="4:4" x14ac:dyDescent="0.25">
      <c r="D1519" s="33"/>
    </row>
    <row r="1520" spans="4:4" x14ac:dyDescent="0.25">
      <c r="D1520" s="33"/>
    </row>
    <row r="1521" spans="4:4" x14ac:dyDescent="0.25">
      <c r="D1521" s="33"/>
    </row>
    <row r="1522" spans="4:4" x14ac:dyDescent="0.25">
      <c r="D1522" s="33"/>
    </row>
    <row r="1523" spans="4:4" x14ac:dyDescent="0.25">
      <c r="D1523" s="33"/>
    </row>
    <row r="1524" spans="4:4" x14ac:dyDescent="0.25">
      <c r="D1524" s="33"/>
    </row>
    <row r="1525" spans="4:4" x14ac:dyDescent="0.25">
      <c r="D1525" s="33"/>
    </row>
    <row r="1526" spans="4:4" x14ac:dyDescent="0.25">
      <c r="D1526" s="33"/>
    </row>
    <row r="1527" spans="4:4" x14ac:dyDescent="0.25">
      <c r="D1527" s="33"/>
    </row>
    <row r="1528" spans="4:4" x14ac:dyDescent="0.25">
      <c r="D1528" s="33"/>
    </row>
    <row r="1529" spans="4:4" x14ac:dyDescent="0.25">
      <c r="D1529" s="33"/>
    </row>
    <row r="1530" spans="4:4" x14ac:dyDescent="0.25">
      <c r="D1530" s="33"/>
    </row>
    <row r="1531" spans="4:4" x14ac:dyDescent="0.25">
      <c r="D1531" s="33"/>
    </row>
    <row r="1532" spans="4:4" x14ac:dyDescent="0.25">
      <c r="D1532" s="33"/>
    </row>
    <row r="1533" spans="4:4" x14ac:dyDescent="0.25">
      <c r="D1533" s="33"/>
    </row>
    <row r="1534" spans="4:4" x14ac:dyDescent="0.25">
      <c r="D1534" s="33"/>
    </row>
    <row r="1535" spans="4:4" x14ac:dyDescent="0.25">
      <c r="D1535" s="33"/>
    </row>
    <row r="1536" spans="4:4" x14ac:dyDescent="0.25">
      <c r="D1536" s="33"/>
    </row>
    <row r="1537" spans="4:4" x14ac:dyDescent="0.25">
      <c r="D1537" s="33"/>
    </row>
    <row r="1538" spans="4:4" x14ac:dyDescent="0.25">
      <c r="D1538" s="33"/>
    </row>
    <row r="1539" spans="4:4" x14ac:dyDescent="0.25">
      <c r="D1539" s="33"/>
    </row>
    <row r="1540" spans="4:4" x14ac:dyDescent="0.25">
      <c r="D1540" s="33"/>
    </row>
    <row r="1541" spans="4:4" x14ac:dyDescent="0.25">
      <c r="D1541" s="33"/>
    </row>
    <row r="1542" spans="4:4" x14ac:dyDescent="0.25">
      <c r="D1542" s="33"/>
    </row>
    <row r="1543" spans="4:4" x14ac:dyDescent="0.25">
      <c r="D1543" s="33"/>
    </row>
    <row r="1544" spans="4:4" x14ac:dyDescent="0.25">
      <c r="D1544" s="33"/>
    </row>
    <row r="1545" spans="4:4" x14ac:dyDescent="0.25">
      <c r="D1545" s="33"/>
    </row>
    <row r="1546" spans="4:4" x14ac:dyDescent="0.25">
      <c r="D1546" s="33"/>
    </row>
    <row r="1547" spans="4:4" x14ac:dyDescent="0.25">
      <c r="D1547" s="33"/>
    </row>
    <row r="1548" spans="4:4" x14ac:dyDescent="0.25">
      <c r="D1548" s="33"/>
    </row>
    <row r="1549" spans="4:4" x14ac:dyDescent="0.25">
      <c r="D1549" s="33"/>
    </row>
    <row r="1550" spans="4:4" x14ac:dyDescent="0.25">
      <c r="D1550" s="33"/>
    </row>
    <row r="1551" spans="4:4" x14ac:dyDescent="0.25">
      <c r="D1551" s="33"/>
    </row>
    <row r="1552" spans="4:4" x14ac:dyDescent="0.25">
      <c r="D1552" s="33"/>
    </row>
    <row r="1553" spans="4:4" x14ac:dyDescent="0.25">
      <c r="D1553" s="33"/>
    </row>
    <row r="1554" spans="4:4" x14ac:dyDescent="0.25">
      <c r="D1554" s="33"/>
    </row>
    <row r="1555" spans="4:4" x14ac:dyDescent="0.25">
      <c r="D1555" s="33"/>
    </row>
    <row r="1556" spans="4:4" x14ac:dyDescent="0.25">
      <c r="D1556" s="33"/>
    </row>
    <row r="1557" spans="4:4" x14ac:dyDescent="0.25">
      <c r="D1557" s="33"/>
    </row>
    <row r="1558" spans="4:4" x14ac:dyDescent="0.25">
      <c r="D1558" s="33"/>
    </row>
    <row r="1559" spans="4:4" x14ac:dyDescent="0.25">
      <c r="D1559" s="33"/>
    </row>
    <row r="1560" spans="4:4" x14ac:dyDescent="0.25">
      <c r="D1560" s="33"/>
    </row>
    <row r="1561" spans="4:4" x14ac:dyDescent="0.25">
      <c r="D1561" s="33"/>
    </row>
    <row r="1562" spans="4:4" x14ac:dyDescent="0.25">
      <c r="D1562" s="33"/>
    </row>
    <row r="1563" spans="4:4" x14ac:dyDescent="0.25">
      <c r="D1563" s="33"/>
    </row>
    <row r="1564" spans="4:4" x14ac:dyDescent="0.25">
      <c r="D1564" s="33"/>
    </row>
    <row r="1565" spans="4:4" x14ac:dyDescent="0.25">
      <c r="D1565" s="33"/>
    </row>
    <row r="1566" spans="4:4" x14ac:dyDescent="0.25">
      <c r="D1566" s="33"/>
    </row>
    <row r="1567" spans="4:4" x14ac:dyDescent="0.25">
      <c r="D1567" s="33"/>
    </row>
    <row r="1568" spans="4:4" x14ac:dyDescent="0.25">
      <c r="D1568" s="33"/>
    </row>
    <row r="1569" spans="4:4" x14ac:dyDescent="0.25">
      <c r="D1569" s="33"/>
    </row>
    <row r="1570" spans="4:4" x14ac:dyDescent="0.25">
      <c r="D1570" s="33"/>
    </row>
    <row r="1571" spans="4:4" x14ac:dyDescent="0.25">
      <c r="D1571" s="33"/>
    </row>
    <row r="1572" spans="4:4" x14ac:dyDescent="0.25">
      <c r="D1572" s="33"/>
    </row>
    <row r="1573" spans="4:4" x14ac:dyDescent="0.25">
      <c r="D1573" s="33"/>
    </row>
    <row r="1574" spans="4:4" x14ac:dyDescent="0.25">
      <c r="D1574" s="33"/>
    </row>
    <row r="1575" spans="4:4" x14ac:dyDescent="0.25">
      <c r="D1575" s="33"/>
    </row>
    <row r="1576" spans="4:4" x14ac:dyDescent="0.25">
      <c r="D1576" s="33"/>
    </row>
    <row r="1577" spans="4:4" x14ac:dyDescent="0.25">
      <c r="D1577" s="33"/>
    </row>
    <row r="1578" spans="4:4" x14ac:dyDescent="0.25">
      <c r="D1578" s="33"/>
    </row>
    <row r="1579" spans="4:4" x14ac:dyDescent="0.25">
      <c r="D1579" s="33"/>
    </row>
    <row r="1580" spans="4:4" x14ac:dyDescent="0.25">
      <c r="D1580" s="33"/>
    </row>
    <row r="1581" spans="4:4" x14ac:dyDescent="0.25">
      <c r="D1581" s="33"/>
    </row>
    <row r="1582" spans="4:4" x14ac:dyDescent="0.25">
      <c r="D1582" s="33"/>
    </row>
    <row r="1583" spans="4:4" x14ac:dyDescent="0.25">
      <c r="D1583" s="33"/>
    </row>
    <row r="1584" spans="4:4" x14ac:dyDescent="0.25">
      <c r="D1584" s="33"/>
    </row>
    <row r="1585" spans="4:4" x14ac:dyDescent="0.25">
      <c r="D1585" s="33"/>
    </row>
    <row r="1586" spans="4:4" x14ac:dyDescent="0.25">
      <c r="D1586" s="33"/>
    </row>
    <row r="1587" spans="4:4" x14ac:dyDescent="0.25">
      <c r="D1587" s="33"/>
    </row>
    <row r="1588" spans="4:4" x14ac:dyDescent="0.25">
      <c r="D1588" s="33"/>
    </row>
    <row r="1589" spans="4:4" x14ac:dyDescent="0.25">
      <c r="D1589" s="33"/>
    </row>
    <row r="1590" spans="4:4" x14ac:dyDescent="0.25">
      <c r="D1590" s="33"/>
    </row>
    <row r="1591" spans="4:4" x14ac:dyDescent="0.25">
      <c r="D1591" s="33"/>
    </row>
    <row r="1592" spans="4:4" x14ac:dyDescent="0.25">
      <c r="D1592" s="33"/>
    </row>
    <row r="1593" spans="4:4" x14ac:dyDescent="0.25">
      <c r="D1593" s="33"/>
    </row>
    <row r="1594" spans="4:4" x14ac:dyDescent="0.25">
      <c r="D1594" s="33"/>
    </row>
    <row r="1595" spans="4:4" x14ac:dyDescent="0.25">
      <c r="D1595" s="33"/>
    </row>
    <row r="1596" spans="4:4" x14ac:dyDescent="0.25">
      <c r="D1596" s="33"/>
    </row>
    <row r="1597" spans="4:4" x14ac:dyDescent="0.25">
      <c r="D1597" s="33"/>
    </row>
    <row r="1598" spans="4:4" x14ac:dyDescent="0.25">
      <c r="D1598" s="33"/>
    </row>
    <row r="1599" spans="4:4" x14ac:dyDescent="0.25">
      <c r="D1599" s="33"/>
    </row>
    <row r="1600" spans="4:4" x14ac:dyDescent="0.25">
      <c r="D1600" s="33"/>
    </row>
    <row r="1601" spans="4:4" x14ac:dyDescent="0.25">
      <c r="D1601" s="33"/>
    </row>
    <row r="1602" spans="4:4" x14ac:dyDescent="0.25">
      <c r="D1602" s="33"/>
    </row>
    <row r="1603" spans="4:4" x14ac:dyDescent="0.25">
      <c r="D1603" s="33"/>
    </row>
    <row r="1604" spans="4:4" x14ac:dyDescent="0.25">
      <c r="D1604" s="33"/>
    </row>
    <row r="1605" spans="4:4" x14ac:dyDescent="0.25">
      <c r="D1605" s="33"/>
    </row>
    <row r="1606" spans="4:4" x14ac:dyDescent="0.25">
      <c r="D1606" s="33"/>
    </row>
    <row r="1607" spans="4:4" x14ac:dyDescent="0.25">
      <c r="D1607" s="33"/>
    </row>
    <row r="1608" spans="4:4" x14ac:dyDescent="0.25">
      <c r="D1608" s="33"/>
    </row>
    <row r="1609" spans="4:4" x14ac:dyDescent="0.25">
      <c r="D1609" s="33"/>
    </row>
    <row r="1610" spans="4:4" x14ac:dyDescent="0.25">
      <c r="D1610" s="33"/>
    </row>
    <row r="1611" spans="4:4" x14ac:dyDescent="0.25">
      <c r="D1611" s="33"/>
    </row>
    <row r="1612" spans="4:4" x14ac:dyDescent="0.25">
      <c r="D1612" s="33"/>
    </row>
    <row r="1613" spans="4:4" x14ac:dyDescent="0.25">
      <c r="D1613" s="33"/>
    </row>
    <row r="1614" spans="4:4" x14ac:dyDescent="0.25">
      <c r="D1614" s="33"/>
    </row>
    <row r="1615" spans="4:4" x14ac:dyDescent="0.25">
      <c r="D1615" s="33"/>
    </row>
    <row r="1616" spans="4:4" x14ac:dyDescent="0.25">
      <c r="D1616" s="33"/>
    </row>
    <row r="1617" spans="4:4" x14ac:dyDescent="0.25">
      <c r="D1617" s="33"/>
    </row>
    <row r="1618" spans="4:4" x14ac:dyDescent="0.25">
      <c r="D1618" s="33"/>
    </row>
    <row r="1619" spans="4:4" x14ac:dyDescent="0.25">
      <c r="D1619" s="33"/>
    </row>
    <row r="1620" spans="4:4" x14ac:dyDescent="0.25">
      <c r="D1620" s="33"/>
    </row>
    <row r="1621" spans="4:4" x14ac:dyDescent="0.25">
      <c r="D1621" s="33"/>
    </row>
    <row r="1622" spans="4:4" x14ac:dyDescent="0.25">
      <c r="D1622" s="33"/>
    </row>
    <row r="1623" spans="4:4" x14ac:dyDescent="0.25">
      <c r="D1623" s="33"/>
    </row>
    <row r="1624" spans="4:4" x14ac:dyDescent="0.25">
      <c r="D1624" s="33"/>
    </row>
    <row r="1625" spans="4:4" x14ac:dyDescent="0.25">
      <c r="D1625" s="33"/>
    </row>
    <row r="1626" spans="4:4" x14ac:dyDescent="0.25">
      <c r="D1626" s="33"/>
    </row>
    <row r="1627" spans="4:4" x14ac:dyDescent="0.25">
      <c r="D1627" s="33"/>
    </row>
    <row r="1628" spans="4:4" x14ac:dyDescent="0.25">
      <c r="D1628" s="33"/>
    </row>
    <row r="1629" spans="4:4" x14ac:dyDescent="0.25">
      <c r="D1629" s="33"/>
    </row>
    <row r="1630" spans="4:4" x14ac:dyDescent="0.25">
      <c r="D1630" s="33"/>
    </row>
    <row r="1631" spans="4:4" x14ac:dyDescent="0.25">
      <c r="D1631" s="33"/>
    </row>
    <row r="1632" spans="4:4" x14ac:dyDescent="0.25">
      <c r="D1632" s="33"/>
    </row>
    <row r="1633" spans="4:4" x14ac:dyDescent="0.25">
      <c r="D1633" s="33"/>
    </row>
    <row r="1634" spans="4:4" x14ac:dyDescent="0.25">
      <c r="D1634" s="33"/>
    </row>
    <row r="1635" spans="4:4" x14ac:dyDescent="0.25">
      <c r="D1635" s="33"/>
    </row>
    <row r="1636" spans="4:4" x14ac:dyDescent="0.25">
      <c r="D1636" s="33"/>
    </row>
    <row r="1637" spans="4:4" x14ac:dyDescent="0.25">
      <c r="D1637" s="33"/>
    </row>
    <row r="1638" spans="4:4" x14ac:dyDescent="0.25">
      <c r="D1638" s="33"/>
    </row>
    <row r="1639" spans="4:4" x14ac:dyDescent="0.25">
      <c r="D1639" s="33"/>
    </row>
    <row r="1640" spans="4:4" x14ac:dyDescent="0.25">
      <c r="D1640" s="33"/>
    </row>
    <row r="1641" spans="4:4" x14ac:dyDescent="0.25">
      <c r="D1641" s="33"/>
    </row>
    <row r="1642" spans="4:4" x14ac:dyDescent="0.25">
      <c r="D1642" s="33"/>
    </row>
    <row r="1643" spans="4:4" x14ac:dyDescent="0.25">
      <c r="D1643" s="33"/>
    </row>
    <row r="1644" spans="4:4" x14ac:dyDescent="0.25">
      <c r="D1644" s="33"/>
    </row>
    <row r="1645" spans="4:4" x14ac:dyDescent="0.25">
      <c r="D1645" s="33"/>
    </row>
    <row r="1646" spans="4:4" x14ac:dyDescent="0.25">
      <c r="D1646" s="33"/>
    </row>
    <row r="1647" spans="4:4" x14ac:dyDescent="0.25">
      <c r="D1647" s="33"/>
    </row>
    <row r="1648" spans="4:4" x14ac:dyDescent="0.25">
      <c r="D1648" s="33"/>
    </row>
    <row r="1649" spans="4:4" x14ac:dyDescent="0.25">
      <c r="D1649" s="33"/>
    </row>
    <row r="1650" spans="4:4" x14ac:dyDescent="0.25">
      <c r="D1650" s="33"/>
    </row>
    <row r="1651" spans="4:4" x14ac:dyDescent="0.25">
      <c r="D1651" s="33"/>
    </row>
    <row r="1652" spans="4:4" x14ac:dyDescent="0.25">
      <c r="D1652" s="33"/>
    </row>
    <row r="1653" spans="4:4" x14ac:dyDescent="0.25">
      <c r="D1653" s="33"/>
    </row>
    <row r="1654" spans="4:4" x14ac:dyDescent="0.25">
      <c r="D1654" s="33"/>
    </row>
    <row r="1655" spans="4:4" x14ac:dyDescent="0.25">
      <c r="D1655" s="33"/>
    </row>
    <row r="1656" spans="4:4" x14ac:dyDescent="0.25">
      <c r="D1656" s="33"/>
    </row>
    <row r="1657" spans="4:4" x14ac:dyDescent="0.25">
      <c r="D1657" s="33"/>
    </row>
    <row r="1658" spans="4:4" x14ac:dyDescent="0.25">
      <c r="D1658" s="33"/>
    </row>
    <row r="1659" spans="4:4" x14ac:dyDescent="0.25">
      <c r="D1659" s="33"/>
    </row>
    <row r="1660" spans="4:4" x14ac:dyDescent="0.25">
      <c r="D1660" s="33"/>
    </row>
    <row r="1661" spans="4:4" x14ac:dyDescent="0.25">
      <c r="D1661" s="33"/>
    </row>
    <row r="1662" spans="4:4" x14ac:dyDescent="0.25">
      <c r="D1662" s="33"/>
    </row>
    <row r="1663" spans="4:4" x14ac:dyDescent="0.25">
      <c r="D1663" s="33"/>
    </row>
    <row r="1664" spans="4:4" x14ac:dyDescent="0.25">
      <c r="D1664" s="33"/>
    </row>
    <row r="1665" spans="4:4" x14ac:dyDescent="0.25">
      <c r="D1665" s="33"/>
    </row>
    <row r="1666" spans="4:4" x14ac:dyDescent="0.25">
      <c r="D1666" s="33"/>
    </row>
    <row r="1667" spans="4:4" x14ac:dyDescent="0.25">
      <c r="D1667" s="33"/>
    </row>
    <row r="1668" spans="4:4" x14ac:dyDescent="0.25">
      <c r="D1668" s="33"/>
    </row>
    <row r="1669" spans="4:4" x14ac:dyDescent="0.25">
      <c r="D1669" s="33"/>
    </row>
    <row r="1670" spans="4:4" x14ac:dyDescent="0.25">
      <c r="D1670" s="33"/>
    </row>
    <row r="1671" spans="4:4" x14ac:dyDescent="0.25">
      <c r="D1671" s="33"/>
    </row>
    <row r="1672" spans="4:4" x14ac:dyDescent="0.25">
      <c r="D1672" s="33"/>
    </row>
    <row r="1673" spans="4:4" x14ac:dyDescent="0.25">
      <c r="D1673" s="33"/>
    </row>
    <row r="1674" spans="4:4" x14ac:dyDescent="0.25">
      <c r="D1674" s="33"/>
    </row>
    <row r="1675" spans="4:4" x14ac:dyDescent="0.25">
      <c r="D1675" s="33"/>
    </row>
    <row r="1676" spans="4:4" x14ac:dyDescent="0.25">
      <c r="D1676" s="33"/>
    </row>
    <row r="1677" spans="4:4" x14ac:dyDescent="0.25">
      <c r="D1677" s="33"/>
    </row>
    <row r="1678" spans="4:4" x14ac:dyDescent="0.25">
      <c r="D1678" s="33"/>
    </row>
    <row r="1679" spans="4:4" x14ac:dyDescent="0.25">
      <c r="D1679" s="33"/>
    </row>
    <row r="1680" spans="4:4" x14ac:dyDescent="0.25">
      <c r="D1680" s="33"/>
    </row>
    <row r="1681" spans="4:4" x14ac:dyDescent="0.25">
      <c r="D1681" s="33"/>
    </row>
    <row r="1682" spans="4:4" x14ac:dyDescent="0.25">
      <c r="D1682" s="33"/>
    </row>
    <row r="1683" spans="4:4" x14ac:dyDescent="0.25">
      <c r="D1683" s="33"/>
    </row>
    <row r="1684" spans="4:4" x14ac:dyDescent="0.25">
      <c r="D1684" s="33"/>
    </row>
    <row r="1685" spans="4:4" x14ac:dyDescent="0.25">
      <c r="D1685" s="33"/>
    </row>
    <row r="1686" spans="4:4" x14ac:dyDescent="0.25">
      <c r="D1686" s="33"/>
    </row>
    <row r="1687" spans="4:4" x14ac:dyDescent="0.25">
      <c r="D1687" s="33"/>
    </row>
    <row r="1688" spans="4:4" x14ac:dyDescent="0.25">
      <c r="D1688" s="33"/>
    </row>
    <row r="1689" spans="4:4" x14ac:dyDescent="0.25">
      <c r="D1689" s="33"/>
    </row>
    <row r="1690" spans="4:4" x14ac:dyDescent="0.25">
      <c r="D1690" s="33"/>
    </row>
  </sheetData>
  <mergeCells count="1">
    <mergeCell ref="A962:B962"/>
  </mergeCells>
  <conditionalFormatting sqref="A17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{1505E438-101E-454A-AE6E-C7BF4AD4706C}</x14:id>
        </ext>
      </extLst>
    </cfRule>
  </conditionalFormatting>
  <conditionalFormatting pivot="1" sqref="F4 F5 F6:F14 F15 F16:F22 F23 F24:F36 F37 F38:F43 F44 F45:F52 F53 F54:F58 F59 F60:F68 F69 F70:F85 F86 F87:F101 F102 F103:F110 F111 F112:F127 F128 F129:F135 F136 F137 F138:F144 F145 F146:F155 F156 F157:F158 F159 F160:F165 F166 F167:F176 F177 F178:F193 F194 F195:F196 F197 F198:F203 F204 F205 F206:F212 F213 F214:F223 F224 F225:F237 F238 F239:F248 F249 F250 F251:F255 F256 F257:F262 F263 F264:F271 F272 F273:F279 F280 F281:F289 F290 F291:F296 F297 F298 F299 F300 F301 F302:F305 F306 F307:F309 F310 F311 F312:F317 F318 F319:F323 F324 F325:F336 F337 F338:F345 F346 F347:F357 F358 F359:F366 F367 F368:F375 F376 F377:F380 F381 F382:F393 F394 F395:F407 F408 F409 F410:F419 F420 F421 F422:F424 F425 F426 F427:F439 F440 F441:F471 F472 F473:F483 F484 F485:F498 F499 F500:F510 F511 F512 F513:F517 F518 F519:F524 F525 F526:F529 F530 F531:F534 F535 F536:F540 F541 F542:F546 F547 F548:F555 F556 F557:F568 F569 F570 F571:F574 F575 F576 F577:F585 F586 F587 F588 F589 F590 F591:F598 F599 F600:F608 F609 F610:F619 F620 F621:F630 F631 F632:F648 F649 F650 F651:F658 F659 F660:F669 F670 F671:F676 F677 F678:F683 F684 F685:F688 F689 F690:F700 F701 F702:F711 F712 F713:F718 F719 F720:F722 F723 F724:F730 F731 F732:F739 F740 F741:F743 F744 F745 F746:F749 F750 F751:F756 F757 F758:F766 F767 F768:F775 F776 F777:F786 F787 F788:F793 F794 F795:F799 F800 F801:F810 F811 F812:F816 F817 F818:F822 F823 F824:F826 F827 F828:F832 F833 F834:F838 F839 F840 F841:F853 F854 F855:F864 F865 F866:F872 F873 F874:F883 F884 F885:F892 F893 F894 F895:F903 F904 F905:F916 F917 F918:F930 F931 F932:F936 F937 F938:F945 F946 F947:F958">
    <cfRule type="cellIs" dxfId="2627" priority="8" operator="greaterThan">
      <formula>0.3</formula>
    </cfRule>
  </conditionalFormatting>
  <conditionalFormatting pivot="1" sqref="F4:G4 F5:G5 F6:G14 F15:G15 F16:G22 F23:G23 F24:G36 F37:G37 F38:G43 F44:G44 F45:G52 F53:G53 F54:G58 F59:G59 F60:G68 F69:G69 F70:G85 F86:G86 F87:G101 F102:G102 F103:G110 F111:G111 F112:G127 F128:G128 F129:G135 F136:G136 F137:G137 F138:G144 F145:G145 F146:G155 F156:G156 F157:G158 F159:G159 F160:G165 F166:G166 F167:G176 F177:G177 F178:G193 F194:G194 F195:G196 F197:G197 F198:G203 F204:G204 F205:G205 F206:G212 F213:G213 F214:G223 F224:G224 F225:G237 F238:G238 F239:G248 F249:G249 F250:G250 F251:G255 F256:G256 F257:G262 F263:G263 F264:G271 F272:G272 F273:G279 F280:G280 F281:G289 F290:G290 F291:G296 F297:G297 F298:G298 F299:G299 F300:G300 F310:G310 F408:G408 F420:G420 F425:G425 F511:G511 F569:G569 F575:G575 F586:G586 F589:G589 F590:G590 F591:G598 F599:G599 F600:G608 F609:G609 F610:G619 F620:G620 F621:G630 F631:G631 F632:G648 F649:G649 F650:G650 F651:G658 F659:G659 F660:G669 F670:G670 F671:G676 F677:G677 F678:G683 F684:G684 F685:G688 F689:G689 F690:G700 F701:G701 F702:G711 F712:G712 F713:G718 F719:G719 F720:G722 F723:G723 F724:G730 F731:G731 F732:G739 F740:G740 F741:G743 F744:G744 F745:G745 F746:G749 F750:G750 F751:G756 F757:G757 F758:G766 F767:G767 F768:G775 F776:G776 F777:G786 F787:G787 F788:G793 F794:G794 F795:G799 F800:G800 F801:G810 F811:G811 F812:G816 F817:G817 F818:G822 F823:G823 F824:G826 F827:G827 F828:G832 F833:G833 F834:G838 F839:G839 F840:G840 F841:G853 F854:G854 F855:G864 F865:G865 F866:G872 F873:G873 F874:G883 F884:G884 F885:G892 F893:G893 F894:G894 F895:G903 F904:G904 F905:G916 F917:G917 F918:G930 F931:G931 F932:G936 F937:G937 F938:G945 F946:G946 F947:G958">
    <cfRule type="cellIs" dxfId="2626" priority="7" operator="greaterThan">
      <formula>0.3</formula>
    </cfRule>
  </conditionalFormatting>
  <conditionalFormatting pivot="1" sqref="B4:E95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H6:H14 H15 H16:H22 H23 H24:H36 H37 H38:H43 H44 H45:H52 H53 H54:H58 H59 H60:H68 H69 H70:H85 H86 H87:H101 H102 H103:H110 H111 H112:H127 H128 H129:H135 H136 H204 H205 H206:H212 H213 H214:H223 H224 H225:H237 H238 H239:H248 H249 H250 H251:H255 H256 H257:H262 H263 H264:H271 H272 H273:H279 H280 H281:H289 H290 H291:H296 H297 H298 H299 H300 H310 H408 H420 H425 H511 H569 H575 H586 H589 H590 H591:H598 H599 H600:H608 H609 H610:H619 H620 H621:H630 H631 H632:H648 H649 H650 H651:H658 H659 H660:H669 H670 H671:H676 H677 H678:H683 H684 H685:H688 H689 H690:H700 H701 H702:H711 H712 H713:H718 H719 H720:H722 H723 H724:H730 H731 H732:H739 H740 H741:H743 H744 H745 H746:H749 H750 H751:H756 H757 H758:H766 H767 H768:H775 H776 H777:H786 H787 H788:H793 H794 H795:H799 H800 H801:H810 H811 H812:H816 H817 H818:H822 H823 H824:H826 H827 H828:H832 H833 H834:H838 H839 H840 H841:H853 H854 H855:H864 H865 H866:H872 H873 H874:H883 H884 H885:H892 H893 H894 H895:H903 H904 H905:H916 H917 H918:H930 H931 H932:H936 H937 H938:H945 H946 H947:H958">
    <cfRule type="expression" dxfId="2625" priority="1">
      <formula>"SI($I$6&gt;2)"</formula>
    </cfRule>
  </conditionalFormatting>
  <pageMargins left="0.7" right="0.7" top="0.75" bottom="0.75" header="0.3" footer="0.3"/>
  <pageSetup paperSize="9" orientation="portrait" horizontalDpi="0" verticalDpi="0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05E438-101E-454A-AE6E-C7BF4AD470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 pivot="1">
          <x14:cfRule type="iconSet" priority="9" id="{4C97E889-A2B7-461E-A531-9907A8D0E2EA}">
            <x14:iconSet iconSet="3Arrows" showValue="0" custom="1">
              <x14:cfvo type="percent">
                <xm:f>0</xm:f>
              </x14:cfvo>
              <x14:cfvo type="num">
                <xm:f>-0.3</xm:f>
              </x14:cfvo>
              <x14:cfvo type="num">
                <xm:f>0.3</xm:f>
              </x14:cfvo>
              <x14:cfIcon iconSet="3Arrows" iconId="0"/>
              <x14:cfIcon iconSet="NoIcons" iconId="0"/>
              <x14:cfIcon iconSet="3Arrows" iconId="2"/>
            </x14:iconSet>
          </x14:cfRule>
          <xm:sqref>G4 G5 G6:G14 G15 G16:G22 G23 G24:G36 G37 G38:G43 G44 G45:G52 G53 G54:G58 G59 G60:G68 G69 G70:G85 G86 G87:G101 G102 G103:G110 G111 G112:G127 G128 G129:G135 G136 G137 G138:G144 G145 G146:G155 G156 G157:G158 G159 G160:G165 G166 G167:G176 G177 G178:G193 G194 G195:G196 G197 G198:G203 G204 G205 G206:G212 G213 G214:G223 G224 G225:G237 G238 G239:G248 G249 G250 G251:G255 G256 G257:G262 G263 G264:G271 G272 G273:G279 G280 G281:G289 G290 G291:G296 G297 G298 G299 G300 G301 G302:G305 G306 G307:G309 G310 G311 G312:G317 G318 G319:G323 G324 G325:G336 G337 G338:G345 G346 G347:G357 G358 G359:G366 G367 G368:G375 G376 G377:G380 G381 G382:G393 G394 G395:G407 G408 G409 G410:G419 G420 G421 G422:G424 G425 G426 G427:G439 G440 G441:G471 G472 G473:G483 G484 G485:G498 G499 G500:G510 G511 G512 G513:G517 G518 G519:G524 G525 G526:G529 G530 G531:G534 G535 G536:G540 G541 G542:G546 G547 G548:G555 G556 G557:G568 G569 G570 G571:G574 G575 G576 G577:G585 G586 G587 G588 G589 G590 G591:G598 G599 G600:G608 G609 G610:G619 G620 G621:G630 G631 G632:G648 G649 G650 G651:G658 G659 G660:G669 G670 G671:G676 G677 G678:G683 G684 G685:G688 G689 G690:G700 G701 G702:G711 G712 G713:G718 G719 G720:G722 G723 G724:G730 G731 G732:G739 G740 G741:G743 G744 G745 G746:G749 G750 G751:G756 G757 G758:G766 G767 G768:G775 G776 G777:G786 G787 G788:G793 G794 G795:G799 G800 G801:G810 G811 G812:G816 G817 G818:G822 G823 G824:G826 G827 G828:G832 G833 G834:G838 G839 G840 G841:G853 G854 G855:G864 G865 G866:G872 G873 G874:G883 G884 G885:G892 G893 G894 G895:G903 G904 G905:G916 G917 G918:G930 G931 G932:G936 G937 G938:G945 G946 G947:G958</xm:sqref>
        </x14:conditionalFormatting>
        <x14:conditionalFormatting xmlns:xm="http://schemas.microsoft.com/office/excel/2006/main" pivot="1">
          <x14:cfRule type="iconSet" priority="2" id="{7E85F203-F4D0-47DC-8D53-832EEDD0F023}">
            <x14:iconSet iconSet="3TrafficLights2" showValue="0" custom="1">
              <x14:cfvo type="percent">
                <xm:f>0</xm:f>
              </x14:cfvo>
              <x14:cfvo type="num" gte="0">
                <xm:f>-1</xm:f>
              </x14:cfvo>
              <x14:cfvo type="num" gte="0">
                <xm:f>2</xm:f>
              </x14:cfvo>
              <x14:cfIcon iconSet="3TrafficLights2" iconId="0"/>
              <x14:cfIcon iconSet="NoIcons" iconId="0"/>
              <x14:cfIcon iconSet="3Symbols" iconId="1"/>
            </x14:iconSet>
          </x14:cfRule>
          <xm:sqref>I4:I959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7"/>
  <sheetViews>
    <sheetView zoomScale="80" zoomScaleNormal="80" workbookViewId="0">
      <selection activeCell="C158" sqref="C158"/>
    </sheetView>
  </sheetViews>
  <sheetFormatPr baseColWidth="10" defaultRowHeight="13.8" x14ac:dyDescent="0.25"/>
  <cols>
    <col min="1" max="1" width="41.8984375" customWidth="1"/>
    <col min="2" max="2" width="39.19921875" customWidth="1"/>
    <col min="3" max="3" width="32.69921875" customWidth="1"/>
    <col min="4" max="4" width="35.69921875" style="13" customWidth="1"/>
    <col min="5" max="5" width="31.3984375" style="36" customWidth="1"/>
    <col min="6" max="6" width="50.59765625" style="50" customWidth="1"/>
    <col min="7" max="8" width="31.3984375" customWidth="1"/>
    <col min="9" max="9" width="5.3984375" customWidth="1"/>
    <col min="10" max="10" width="8.09765625" bestFit="1" customWidth="1"/>
    <col min="11" max="11" width="9" customWidth="1"/>
    <col min="12" max="12" width="18.19921875" bestFit="1" customWidth="1"/>
    <col min="13" max="13" width="9.09765625" bestFit="1" customWidth="1"/>
    <col min="14" max="14" width="6.5" customWidth="1"/>
    <col min="15" max="15" width="9.09765625" customWidth="1"/>
    <col min="16" max="16" width="17.5" bestFit="1" customWidth="1"/>
    <col min="17" max="17" width="5.19921875" customWidth="1"/>
    <col min="18" max="18" width="13.19921875" bestFit="1" customWidth="1"/>
    <col min="19" max="19" width="9.59765625" customWidth="1"/>
    <col min="20" max="20" width="13.59765625" bestFit="1" customWidth="1"/>
    <col min="21" max="21" width="12.5" bestFit="1" customWidth="1"/>
    <col min="22" max="22" width="9.69921875" customWidth="1"/>
    <col min="23" max="23" width="6.59765625" customWidth="1"/>
    <col min="24" max="24" width="6.69921875" customWidth="1"/>
    <col min="25" max="25" width="8.59765625" customWidth="1"/>
    <col min="26" max="26" width="5.09765625" customWidth="1"/>
    <col min="27" max="27" width="11.59765625" bestFit="1" customWidth="1"/>
    <col min="28" max="28" width="8.69921875" customWidth="1"/>
    <col min="29" max="29" width="5.8984375" customWidth="1"/>
    <col min="30" max="30" width="5.19921875" customWidth="1"/>
    <col min="31" max="31" width="8.09765625" customWidth="1"/>
    <col min="32" max="32" width="11.69921875" bestFit="1" customWidth="1"/>
    <col min="33" max="33" width="12.09765625" bestFit="1" customWidth="1"/>
    <col min="34" max="34" width="14.5" bestFit="1" customWidth="1"/>
    <col min="35" max="35" width="11.3984375" bestFit="1" customWidth="1"/>
    <col min="36" max="36" width="12.59765625" bestFit="1" customWidth="1"/>
    <col min="37" max="37" width="12.3984375" bestFit="1" customWidth="1"/>
    <col min="38" max="38" width="12.8984375" bestFit="1" customWidth="1"/>
    <col min="39" max="39" width="16.19921875" bestFit="1" customWidth="1"/>
    <col min="40" max="40" width="12.8984375" bestFit="1" customWidth="1"/>
    <col min="41" max="41" width="9.69921875" customWidth="1"/>
    <col min="42" max="42" width="14.59765625" bestFit="1" customWidth="1"/>
    <col min="43" max="43" width="7.3984375" customWidth="1"/>
    <col min="44" max="44" width="12.3984375" bestFit="1" customWidth="1"/>
    <col min="45" max="45" width="4.8984375" customWidth="1"/>
    <col min="46" max="46" width="13.09765625" bestFit="1" customWidth="1"/>
    <col min="47" max="47" width="5.8984375" customWidth="1"/>
    <col min="48" max="48" width="4.8984375" customWidth="1"/>
    <col min="50" max="50" width="7.3984375" customWidth="1"/>
    <col min="51" max="51" width="5.8984375" customWidth="1"/>
    <col min="52" max="52" width="15" bestFit="1" customWidth="1"/>
    <col min="53" max="53" width="6.09765625" customWidth="1"/>
    <col min="54" max="54" width="11.69921875" bestFit="1" customWidth="1"/>
    <col min="55" max="55" width="4.8984375" customWidth="1"/>
    <col min="56" max="56" width="14.5" bestFit="1" customWidth="1"/>
    <col min="57" max="57" width="7.09765625" customWidth="1"/>
    <col min="58" max="58" width="13.8984375" bestFit="1" customWidth="1"/>
    <col min="59" max="59" width="7.8984375" customWidth="1"/>
    <col min="60" max="60" width="6.5" customWidth="1"/>
    <col min="61" max="61" width="10.3984375" customWidth="1"/>
    <col min="62" max="62" width="8.8984375" customWidth="1"/>
    <col min="63" max="63" width="18.5" bestFit="1" customWidth="1"/>
    <col min="64" max="64" width="6.8984375" customWidth="1"/>
    <col min="65" max="65" width="9.19921875" customWidth="1"/>
    <col min="66" max="66" width="7.8984375" customWidth="1"/>
    <col min="67" max="67" width="6.8984375" customWidth="1"/>
    <col min="68" max="69" width="5.8984375" customWidth="1"/>
    <col min="70" max="70" width="5.3984375" customWidth="1"/>
    <col min="71" max="71" width="13" bestFit="1" customWidth="1"/>
    <col min="72" max="72" width="12.69921875" bestFit="1" customWidth="1"/>
    <col min="73" max="73" width="19.8984375" bestFit="1" customWidth="1"/>
    <col min="74" max="74" width="19.19921875" bestFit="1" customWidth="1"/>
    <col min="75" max="75" width="6.69921875" customWidth="1"/>
    <col min="76" max="76" width="14.09765625" bestFit="1" customWidth="1"/>
    <col min="77" max="77" width="6.69921875" customWidth="1"/>
    <col min="78" max="78" width="7" customWidth="1"/>
    <col min="79" max="79" width="14.59765625" bestFit="1" customWidth="1"/>
    <col min="80" max="80" width="14.19921875" bestFit="1" customWidth="1"/>
    <col min="81" max="81" width="17" bestFit="1" customWidth="1"/>
    <col min="82" max="82" width="7.3984375" customWidth="1"/>
    <col min="83" max="83" width="5" customWidth="1"/>
    <col min="84" max="84" width="15.69921875" bestFit="1" customWidth="1"/>
    <col min="85" max="85" width="18.8984375" bestFit="1" customWidth="1"/>
    <col min="86" max="86" width="12.59765625" bestFit="1" customWidth="1"/>
    <col min="87" max="87" width="9.8984375" customWidth="1"/>
    <col min="88" max="88" width="4.8984375" customWidth="1"/>
    <col min="89" max="89" width="8.8984375" customWidth="1"/>
    <col min="90" max="90" width="7.59765625" customWidth="1"/>
    <col min="91" max="91" width="7" customWidth="1"/>
    <col min="92" max="92" width="7.3984375" customWidth="1"/>
    <col min="93" max="93" width="6.59765625" customWidth="1"/>
    <col min="94" max="94" width="8.59765625" customWidth="1"/>
    <col min="95" max="95" width="12.59765625" bestFit="1" customWidth="1"/>
  </cols>
  <sheetData>
    <row r="2" spans="1:6" ht="12.75" customHeight="1" x14ac:dyDescent="0.25">
      <c r="A2" s="12" t="s">
        <v>9</v>
      </c>
      <c r="B2" s="58" t="s">
        <v>9</v>
      </c>
    </row>
    <row r="3" spans="1:6" ht="24.75" customHeight="1" x14ac:dyDescent="0.25"/>
    <row r="4" spans="1:6" ht="57" customHeight="1" x14ac:dyDescent="0.25">
      <c r="A4" s="66" t="s">
        <v>1980</v>
      </c>
      <c r="B4" s="51" t="s">
        <v>2016</v>
      </c>
      <c r="C4" s="67" t="s">
        <v>2033</v>
      </c>
      <c r="D4" s="67" t="s">
        <v>2040</v>
      </c>
      <c r="E4"/>
      <c r="F4"/>
    </row>
    <row r="5" spans="1:6" x14ac:dyDescent="0.25">
      <c r="A5" s="61" t="s">
        <v>1982</v>
      </c>
      <c r="B5" s="70">
        <v>0.68030239952759752</v>
      </c>
      <c r="C5" s="52">
        <v>0.89681333333333346</v>
      </c>
      <c r="D5" s="69">
        <v>0.2165109338057358</v>
      </c>
      <c r="E5"/>
      <c r="F5"/>
    </row>
    <row r="6" spans="1:6" x14ac:dyDescent="0.25">
      <c r="A6" s="62" t="s">
        <v>755</v>
      </c>
      <c r="B6" s="70">
        <v>0.46638336621642101</v>
      </c>
      <c r="C6" s="52">
        <v>0.98650000000000004</v>
      </c>
      <c r="D6" s="69">
        <v>0.52011663378357897</v>
      </c>
      <c r="E6"/>
      <c r="F6"/>
    </row>
    <row r="7" spans="1:6" x14ac:dyDescent="0.25">
      <c r="A7" s="62" t="s">
        <v>1044</v>
      </c>
      <c r="B7" s="70">
        <v>0.96430364494427112</v>
      </c>
      <c r="C7" s="52">
        <v>0.99850000000000005</v>
      </c>
      <c r="D7" s="69">
        <v>3.4196355055728933E-2</v>
      </c>
      <c r="E7"/>
      <c r="F7"/>
    </row>
    <row r="8" spans="1:6" x14ac:dyDescent="0.25">
      <c r="A8" s="62" t="s">
        <v>1447</v>
      </c>
      <c r="B8" s="70">
        <v>0.94098236503299804</v>
      </c>
      <c r="C8" s="52">
        <v>0.93810000000000004</v>
      </c>
      <c r="D8" s="69">
        <v>-2.8823650329979911E-3</v>
      </c>
      <c r="E8"/>
      <c r="F8"/>
    </row>
    <row r="9" spans="1:6" x14ac:dyDescent="0.25">
      <c r="A9" s="62" t="s">
        <v>1569</v>
      </c>
      <c r="B9" s="70">
        <v>0.97648447720238707</v>
      </c>
      <c r="C9" s="52">
        <v>0.97450000000000003</v>
      </c>
      <c r="D9" s="69">
        <v>-1.9844772023870361E-3</v>
      </c>
      <c r="E9"/>
      <c r="F9"/>
    </row>
    <row r="10" spans="1:6" x14ac:dyDescent="0.25">
      <c r="A10" s="62" t="s">
        <v>328</v>
      </c>
      <c r="B10" s="70">
        <v>0.64244996967859302</v>
      </c>
      <c r="C10" s="52">
        <v>0.99970000000000003</v>
      </c>
      <c r="D10" s="69">
        <v>0.35725003032140701</v>
      </c>
      <c r="E10"/>
      <c r="F10"/>
    </row>
    <row r="11" spans="1:6" x14ac:dyDescent="0.25">
      <c r="A11" s="62" t="s">
        <v>1063</v>
      </c>
      <c r="B11" s="70">
        <v>0.99193726529710613</v>
      </c>
      <c r="C11" s="52">
        <v>0.99390000000000001</v>
      </c>
      <c r="D11" s="69">
        <v>1.9627347028938757E-3</v>
      </c>
      <c r="E11"/>
      <c r="F11"/>
    </row>
    <row r="12" spans="1:6" x14ac:dyDescent="0.25">
      <c r="A12" s="62" t="s">
        <v>1567</v>
      </c>
      <c r="B12" s="70">
        <v>9.7781429745275303E-2</v>
      </c>
      <c r="C12" s="52">
        <v>0.11020000000000001</v>
      </c>
      <c r="D12" s="69">
        <v>1.2418570254724703E-2</v>
      </c>
      <c r="E12"/>
      <c r="F12"/>
    </row>
    <row r="13" spans="1:6" x14ac:dyDescent="0.25">
      <c r="A13" s="62" t="s">
        <v>1649</v>
      </c>
      <c r="B13" s="70">
        <v>0.98161563696008702</v>
      </c>
      <c r="C13" s="52">
        <v>0.99180000000000001</v>
      </c>
      <c r="D13" s="69">
        <v>1.0184363039912991E-2</v>
      </c>
      <c r="E13"/>
      <c r="F13"/>
    </row>
    <row r="14" spans="1:6" x14ac:dyDescent="0.25">
      <c r="A14" s="62" t="s">
        <v>595</v>
      </c>
      <c r="B14" s="70">
        <v>0</v>
      </c>
      <c r="C14" s="52">
        <v>0.87319999999999998</v>
      </c>
      <c r="D14" s="69">
        <v>0.87319999999999998</v>
      </c>
      <c r="E14"/>
      <c r="F14"/>
    </row>
    <row r="15" spans="1:6" x14ac:dyDescent="0.25">
      <c r="A15" s="62" t="s">
        <v>991</v>
      </c>
      <c r="B15" s="70">
        <v>0.54142739950779306</v>
      </c>
      <c r="C15" s="52">
        <v>0.98409999999999997</v>
      </c>
      <c r="D15" s="69">
        <v>0.44267260049220691</v>
      </c>
      <c r="E15"/>
      <c r="F15"/>
    </row>
    <row r="16" spans="1:6" x14ac:dyDescent="0.25">
      <c r="A16" s="62" t="s">
        <v>962</v>
      </c>
      <c r="B16" s="70">
        <v>0.99074454956807911</v>
      </c>
      <c r="C16" s="52">
        <v>0.99970000000000003</v>
      </c>
      <c r="D16" s="69">
        <v>8.9554504319209194E-3</v>
      </c>
      <c r="E16"/>
      <c r="F16"/>
    </row>
    <row r="17" spans="1:6" x14ac:dyDescent="0.25">
      <c r="A17" s="62" t="s">
        <v>1661</v>
      </c>
      <c r="B17" s="70">
        <v>0.43382594417077203</v>
      </c>
      <c r="C17" s="52">
        <v>0.99380000000000002</v>
      </c>
      <c r="D17" s="69">
        <v>0.55997405582922799</v>
      </c>
      <c r="E17"/>
      <c r="F17"/>
    </row>
    <row r="18" spans="1:6" x14ac:dyDescent="0.25">
      <c r="A18" s="62" t="s">
        <v>260</v>
      </c>
      <c r="B18" s="70">
        <v>0.93829169910126708</v>
      </c>
      <c r="C18" s="52">
        <v>1</v>
      </c>
      <c r="D18" s="69">
        <v>6.1708300898732915E-2</v>
      </c>
      <c r="E18"/>
      <c r="F18"/>
    </row>
    <row r="19" spans="1:6" x14ac:dyDescent="0.25">
      <c r="A19" s="62" t="s">
        <v>987</v>
      </c>
      <c r="B19" s="70">
        <v>0.377677893876598</v>
      </c>
      <c r="C19" s="52">
        <v>0.73650000000000004</v>
      </c>
      <c r="D19" s="69">
        <v>0.35882210612340204</v>
      </c>
      <c r="E19"/>
      <c r="F19"/>
    </row>
    <row r="20" spans="1:6" x14ac:dyDescent="0.25">
      <c r="A20" s="62" t="s">
        <v>297</v>
      </c>
      <c r="B20" s="70">
        <v>0.86063035161231505</v>
      </c>
      <c r="C20" s="52">
        <v>0.87170000000000003</v>
      </c>
      <c r="D20" s="69">
        <v>1.1069648387684983E-2</v>
      </c>
      <c r="E20"/>
      <c r="F20"/>
    </row>
    <row r="21" spans="1:6" x14ac:dyDescent="0.25">
      <c r="A21" s="61" t="s">
        <v>1991</v>
      </c>
      <c r="B21" s="70">
        <v>0.10460808733259044</v>
      </c>
      <c r="C21" s="52">
        <v>0.52229999999999999</v>
      </c>
      <c r="D21" s="69">
        <v>0.41769191266740952</v>
      </c>
      <c r="E21"/>
      <c r="F21"/>
    </row>
    <row r="22" spans="1:6" x14ac:dyDescent="0.25">
      <c r="A22" s="62" t="s">
        <v>43</v>
      </c>
      <c r="B22" s="70">
        <v>0</v>
      </c>
      <c r="C22" s="52">
        <v>3.0000000000000001E-3</v>
      </c>
      <c r="D22" s="69">
        <v>3.0000000000000001E-3</v>
      </c>
      <c r="E22"/>
      <c r="F22"/>
    </row>
    <row r="23" spans="1:6" x14ac:dyDescent="0.25">
      <c r="A23" s="62" t="s">
        <v>731</v>
      </c>
      <c r="B23" s="70">
        <v>0.600645025590689</v>
      </c>
      <c r="C23" s="52">
        <v>0.85089999999999999</v>
      </c>
      <c r="D23" s="69">
        <v>0.25025497440931099</v>
      </c>
      <c r="E23"/>
      <c r="F23"/>
    </row>
    <row r="24" spans="1:6" x14ac:dyDescent="0.25">
      <c r="A24" s="62" t="s">
        <v>1007</v>
      </c>
      <c r="B24" s="70">
        <v>0.32832729155877804</v>
      </c>
      <c r="C24" s="52">
        <v>0.96279999999999999</v>
      </c>
      <c r="D24" s="69">
        <v>0.63447270844122194</v>
      </c>
      <c r="E24"/>
      <c r="F24"/>
    </row>
    <row r="25" spans="1:6" x14ac:dyDescent="0.25">
      <c r="A25" s="62" t="s">
        <v>1857</v>
      </c>
      <c r="B25" s="70">
        <v>9.6941333779040611E-3</v>
      </c>
      <c r="C25" s="52">
        <v>0.25769999999999998</v>
      </c>
      <c r="D25" s="69">
        <v>0.24800586662209592</v>
      </c>
      <c r="E25"/>
      <c r="F25"/>
    </row>
    <row r="26" spans="1:6" x14ac:dyDescent="0.25">
      <c r="A26" s="62" t="s">
        <v>1611</v>
      </c>
      <c r="B26" s="70">
        <v>0</v>
      </c>
      <c r="C26" s="52">
        <v>0.71809999999999996</v>
      </c>
      <c r="D26" s="69">
        <v>0.71809999999999996</v>
      </c>
      <c r="E26"/>
      <c r="F26"/>
    </row>
    <row r="27" spans="1:6" x14ac:dyDescent="0.25">
      <c r="A27" s="62" t="s">
        <v>1001</v>
      </c>
      <c r="B27" s="70">
        <v>0</v>
      </c>
      <c r="C27" s="52">
        <v>0.99</v>
      </c>
      <c r="D27" s="69">
        <v>0.99</v>
      </c>
      <c r="E27"/>
      <c r="F27"/>
    </row>
    <row r="28" spans="1:6" x14ac:dyDescent="0.25">
      <c r="A28" s="62" t="s">
        <v>1597</v>
      </c>
      <c r="B28" s="70">
        <v>0.15448821203690102</v>
      </c>
      <c r="C28" s="52">
        <v>0.9698</v>
      </c>
      <c r="D28" s="69">
        <v>0.815311787963099</v>
      </c>
      <c r="E28"/>
      <c r="F28"/>
    </row>
    <row r="29" spans="1:6" x14ac:dyDescent="0.25">
      <c r="A29" s="62" t="s">
        <v>670</v>
      </c>
      <c r="B29" s="70">
        <v>0</v>
      </c>
      <c r="C29" s="52">
        <v>0</v>
      </c>
      <c r="D29" s="69">
        <v>0</v>
      </c>
      <c r="E29"/>
      <c r="F29"/>
    </row>
    <row r="30" spans="1:6" x14ac:dyDescent="0.25">
      <c r="A30" s="62" t="s">
        <v>1575</v>
      </c>
      <c r="B30" s="70">
        <v>5.7138258490262397E-2</v>
      </c>
      <c r="C30" s="52">
        <v>0.99250000000000005</v>
      </c>
      <c r="D30" s="69">
        <v>0.93536174150973761</v>
      </c>
      <c r="E30"/>
      <c r="F30"/>
    </row>
    <row r="31" spans="1:6" x14ac:dyDescent="0.25">
      <c r="A31" s="62" t="s">
        <v>1875</v>
      </c>
      <c r="B31" s="70">
        <v>0</v>
      </c>
      <c r="C31" s="52">
        <v>0</v>
      </c>
      <c r="D31" s="69">
        <v>0</v>
      </c>
      <c r="E31"/>
      <c r="F31"/>
    </row>
    <row r="32" spans="1:6" x14ac:dyDescent="0.25">
      <c r="A32" s="62" t="s">
        <v>249</v>
      </c>
      <c r="B32" s="70">
        <v>3.9603960396039601E-4</v>
      </c>
      <c r="C32" s="52">
        <v>5.0000000000000001E-4</v>
      </c>
      <c r="D32" s="69">
        <v>1.03960396039604E-4</v>
      </c>
      <c r="E32"/>
      <c r="F32"/>
    </row>
    <row r="33" spans="1:6" x14ac:dyDescent="0.25">
      <c r="A33" s="61" t="s">
        <v>1992</v>
      </c>
      <c r="B33" s="70">
        <v>0.29459602183745248</v>
      </c>
      <c r="C33" s="52">
        <v>0.51160000000000005</v>
      </c>
      <c r="D33" s="69">
        <v>0.21700397816254752</v>
      </c>
      <c r="E33"/>
      <c r="F33"/>
    </row>
    <row r="34" spans="1:6" x14ac:dyDescent="0.25">
      <c r="A34" s="62" t="s">
        <v>908</v>
      </c>
      <c r="B34" s="70">
        <v>0.14192221391174301</v>
      </c>
      <c r="C34" s="52">
        <v>0.13300000000000001</v>
      </c>
      <c r="D34" s="69">
        <v>-8.9222139117429988E-3</v>
      </c>
      <c r="E34"/>
      <c r="F34"/>
    </row>
    <row r="35" spans="1:6" x14ac:dyDescent="0.25">
      <c r="A35" s="62" t="s">
        <v>1279</v>
      </c>
      <c r="B35" s="70">
        <v>0.125765560461473</v>
      </c>
      <c r="C35" s="52">
        <v>0.99970000000000003</v>
      </c>
      <c r="D35" s="69">
        <v>0.87393443953852701</v>
      </c>
      <c r="E35"/>
      <c r="F35"/>
    </row>
    <row r="36" spans="1:6" x14ac:dyDescent="0.25">
      <c r="A36" s="62" t="s">
        <v>1281</v>
      </c>
      <c r="B36" s="70">
        <v>0.153343498148552</v>
      </c>
      <c r="C36" s="52">
        <v>0.99929999999999997</v>
      </c>
      <c r="D36" s="69">
        <v>0.845956501851448</v>
      </c>
      <c r="E36"/>
      <c r="F36"/>
    </row>
    <row r="37" spans="1:6" x14ac:dyDescent="0.25">
      <c r="A37" s="62" t="s">
        <v>689</v>
      </c>
      <c r="B37" s="70">
        <v>6.0821084642676102E-4</v>
      </c>
      <c r="C37" s="52">
        <v>5.9999999999999995E-4</v>
      </c>
      <c r="D37" s="69">
        <v>-8.2108464267610691E-6</v>
      </c>
      <c r="E37"/>
      <c r="F37"/>
    </row>
    <row r="38" spans="1:6" x14ac:dyDescent="0.25">
      <c r="A38" s="62" t="s">
        <v>809</v>
      </c>
      <c r="B38" s="70">
        <v>0</v>
      </c>
      <c r="C38" s="52">
        <v>0</v>
      </c>
      <c r="D38" s="69">
        <v>0</v>
      </c>
      <c r="E38"/>
      <c r="F38"/>
    </row>
    <row r="39" spans="1:6" x14ac:dyDescent="0.25">
      <c r="A39" s="62" t="s">
        <v>105</v>
      </c>
      <c r="B39" s="70">
        <v>0.94085091663784204</v>
      </c>
      <c r="C39" s="52">
        <v>0.96030000000000004</v>
      </c>
      <c r="D39" s="69">
        <v>1.9449083362158004E-2</v>
      </c>
      <c r="E39"/>
      <c r="F39"/>
    </row>
    <row r="40" spans="1:6" x14ac:dyDescent="0.25">
      <c r="A40" s="62" t="s">
        <v>913</v>
      </c>
      <c r="B40" s="70">
        <v>0.99368662712837208</v>
      </c>
      <c r="C40" s="52">
        <v>0.99929999999999997</v>
      </c>
      <c r="D40" s="69">
        <v>5.6133728716278863E-3</v>
      </c>
      <c r="E40"/>
      <c r="F40"/>
    </row>
    <row r="41" spans="1:6" x14ac:dyDescent="0.25">
      <c r="A41" s="62" t="s">
        <v>1277</v>
      </c>
      <c r="B41" s="70">
        <v>5.9114756521096601E-4</v>
      </c>
      <c r="C41" s="52">
        <v>5.9999999999999995E-4</v>
      </c>
      <c r="D41" s="69">
        <v>8.8524347890339347E-6</v>
      </c>
      <c r="E41"/>
      <c r="F41"/>
    </row>
    <row r="42" spans="1:6" x14ac:dyDescent="0.25">
      <c r="A42" s="61" t="s">
        <v>1989</v>
      </c>
      <c r="B42" s="70">
        <v>0.49240633578960269</v>
      </c>
      <c r="C42" s="52">
        <v>0.81130000000000002</v>
      </c>
      <c r="D42" s="69">
        <v>0.31889366421039728</v>
      </c>
      <c r="E42"/>
      <c r="F42"/>
    </row>
    <row r="43" spans="1:6" x14ac:dyDescent="0.25">
      <c r="A43" s="62" t="s">
        <v>1020</v>
      </c>
      <c r="B43" s="70">
        <v>0.99184539767649704</v>
      </c>
      <c r="C43" s="52">
        <v>0.99429999999999996</v>
      </c>
      <c r="D43" s="69">
        <v>2.4546023235029191E-3</v>
      </c>
      <c r="E43"/>
      <c r="F43"/>
    </row>
    <row r="44" spans="1:6" x14ac:dyDescent="0.25">
      <c r="A44" s="62" t="s">
        <v>951</v>
      </c>
      <c r="B44" s="70">
        <v>0.43180200175886801</v>
      </c>
      <c r="C44" s="52">
        <v>0.96130000000000004</v>
      </c>
      <c r="D44" s="69">
        <v>0.52949799824113208</v>
      </c>
      <c r="E44"/>
      <c r="F44"/>
    </row>
    <row r="45" spans="1:6" x14ac:dyDescent="0.25">
      <c r="A45" s="62" t="s">
        <v>932</v>
      </c>
      <c r="B45" s="70">
        <v>0.53707349081364808</v>
      </c>
      <c r="C45" s="52">
        <v>0.98629999999999995</v>
      </c>
      <c r="D45" s="69">
        <v>0.44922650918635187</v>
      </c>
      <c r="E45"/>
      <c r="F45"/>
    </row>
    <row r="46" spans="1:6" x14ac:dyDescent="0.25">
      <c r="A46" s="62" t="s">
        <v>629</v>
      </c>
      <c r="B46" s="70">
        <v>0</v>
      </c>
      <c r="C46" s="52">
        <v>0.92589999999999995</v>
      </c>
      <c r="D46" s="69">
        <v>0.92589999999999995</v>
      </c>
      <c r="E46"/>
      <c r="F46"/>
    </row>
    <row r="47" spans="1:6" x14ac:dyDescent="0.25">
      <c r="A47" s="62" t="s">
        <v>782</v>
      </c>
      <c r="B47" s="70">
        <v>0</v>
      </c>
      <c r="C47" s="52">
        <v>0</v>
      </c>
      <c r="D47" s="69">
        <v>0</v>
      </c>
      <c r="E47"/>
      <c r="F47"/>
    </row>
    <row r="48" spans="1:6" x14ac:dyDescent="0.25">
      <c r="A48" s="62" t="s">
        <v>1101</v>
      </c>
      <c r="B48" s="70">
        <v>0.99371712448860305</v>
      </c>
      <c r="C48" s="52">
        <v>1</v>
      </c>
      <c r="D48" s="69">
        <v>6.2828755113969459E-3</v>
      </c>
      <c r="E48"/>
      <c r="F48"/>
    </row>
    <row r="49" spans="1:6" x14ac:dyDescent="0.25">
      <c r="A49" s="61" t="s">
        <v>1990</v>
      </c>
      <c r="B49" s="70">
        <v>0.52222982511548466</v>
      </c>
      <c r="C49" s="52">
        <v>0.99970000000000003</v>
      </c>
      <c r="D49" s="69">
        <v>0.47747017488451537</v>
      </c>
      <c r="E49"/>
      <c r="F49"/>
    </row>
    <row r="50" spans="1:6" x14ac:dyDescent="0.25">
      <c r="A50" s="62" t="s">
        <v>456</v>
      </c>
      <c r="B50" s="70">
        <v>4.4849589790337298E-2</v>
      </c>
      <c r="C50" s="52">
        <v>0.99960000000000004</v>
      </c>
      <c r="D50" s="69">
        <v>0.95475041020966278</v>
      </c>
      <c r="E50"/>
      <c r="F50"/>
    </row>
    <row r="51" spans="1:6" x14ac:dyDescent="0.25">
      <c r="A51" s="62" t="s">
        <v>660</v>
      </c>
      <c r="B51" s="70">
        <v>0.99961006044063205</v>
      </c>
      <c r="C51" s="52">
        <v>0.99980000000000002</v>
      </c>
      <c r="D51" s="69">
        <v>1.8993955936796869E-4</v>
      </c>
      <c r="E51"/>
      <c r="F51"/>
    </row>
    <row r="52" spans="1:6" x14ac:dyDescent="0.25">
      <c r="A52" s="61" t="s">
        <v>1985</v>
      </c>
      <c r="B52" s="70">
        <v>0.34279227686194425</v>
      </c>
      <c r="C52" s="52">
        <v>0.5934454545454545</v>
      </c>
      <c r="D52" s="69">
        <v>0.25065317768351031</v>
      </c>
      <c r="E52"/>
      <c r="F52"/>
    </row>
    <row r="53" spans="1:6" x14ac:dyDescent="0.25">
      <c r="A53" s="62" t="s">
        <v>482</v>
      </c>
      <c r="B53" s="70">
        <v>0.9352565806966231</v>
      </c>
      <c r="C53" s="52">
        <v>1</v>
      </c>
      <c r="D53" s="69">
        <v>6.4743419303376903E-2</v>
      </c>
      <c r="E53"/>
      <c r="F53"/>
    </row>
    <row r="54" spans="1:6" x14ac:dyDescent="0.25">
      <c r="A54" s="62" t="s">
        <v>1205</v>
      </c>
      <c r="B54" s="70">
        <v>0</v>
      </c>
      <c r="C54" s="52">
        <v>0.99980000000000002</v>
      </c>
      <c r="D54" s="69">
        <v>0.99980000000000002</v>
      </c>
      <c r="E54"/>
      <c r="F54"/>
    </row>
    <row r="55" spans="1:6" x14ac:dyDescent="0.25">
      <c r="A55" s="62" t="s">
        <v>504</v>
      </c>
      <c r="B55" s="70">
        <v>0.56640746500777606</v>
      </c>
      <c r="C55" s="52">
        <v>0.84540000000000004</v>
      </c>
      <c r="D55" s="69">
        <v>0.27899253499222398</v>
      </c>
      <c r="E55"/>
      <c r="F55"/>
    </row>
    <row r="56" spans="1:6" x14ac:dyDescent="0.25">
      <c r="A56" s="62" t="s">
        <v>1284</v>
      </c>
      <c r="B56" s="70">
        <v>0.38210197710718002</v>
      </c>
      <c r="C56" s="52">
        <v>0.98899999999999999</v>
      </c>
      <c r="D56" s="69">
        <v>0.60689802289282002</v>
      </c>
      <c r="E56"/>
      <c r="F56"/>
    </row>
    <row r="57" spans="1:6" x14ac:dyDescent="0.25">
      <c r="A57" s="62" t="s">
        <v>220</v>
      </c>
      <c r="B57" s="70">
        <v>0.89002779708130608</v>
      </c>
      <c r="C57" s="52">
        <v>0.88419999999999999</v>
      </c>
      <c r="D57" s="69">
        <v>-5.8277970813060964E-3</v>
      </c>
      <c r="E57"/>
      <c r="F57"/>
    </row>
    <row r="58" spans="1:6" x14ac:dyDescent="0.25">
      <c r="A58" s="62" t="s">
        <v>151</v>
      </c>
      <c r="B58" s="70">
        <v>0.94969489507367211</v>
      </c>
      <c r="C58" s="52">
        <v>0.99139999999999995</v>
      </c>
      <c r="D58" s="69">
        <v>4.1705104926327841E-2</v>
      </c>
      <c r="E58"/>
      <c r="F58"/>
    </row>
    <row r="59" spans="1:6" x14ac:dyDescent="0.25">
      <c r="A59" s="62" t="s">
        <v>1292</v>
      </c>
      <c r="B59" s="70">
        <v>0</v>
      </c>
      <c r="C59" s="52">
        <v>0</v>
      </c>
      <c r="D59" s="69">
        <v>0</v>
      </c>
      <c r="E59"/>
      <c r="F59"/>
    </row>
    <row r="60" spans="1:6" x14ac:dyDescent="0.25">
      <c r="A60" s="62" t="s">
        <v>233</v>
      </c>
      <c r="B60" s="70">
        <v>0</v>
      </c>
      <c r="C60" s="52">
        <v>0.74409999999999998</v>
      </c>
      <c r="D60" s="69">
        <v>0.74409999999999998</v>
      </c>
      <c r="E60"/>
      <c r="F60"/>
    </row>
    <row r="61" spans="1:6" x14ac:dyDescent="0.25">
      <c r="A61" s="62" t="s">
        <v>241</v>
      </c>
      <c r="B61" s="70">
        <v>1.23389432156797E-2</v>
      </c>
      <c r="C61" s="52">
        <v>4.1099999999999998E-2</v>
      </c>
      <c r="D61" s="69">
        <v>2.8761056784320296E-2</v>
      </c>
      <c r="E61"/>
      <c r="F61"/>
    </row>
    <row r="62" spans="1:6" x14ac:dyDescent="0.25">
      <c r="A62" s="62" t="s">
        <v>1517</v>
      </c>
      <c r="B62" s="70">
        <v>3.4671753875969005E-2</v>
      </c>
      <c r="C62" s="52">
        <v>3.2899999999999999E-2</v>
      </c>
      <c r="D62" s="69">
        <v>-1.7717538759690066E-3</v>
      </c>
      <c r="E62"/>
      <c r="F62"/>
    </row>
    <row r="63" spans="1:6" x14ac:dyDescent="0.25">
      <c r="A63" s="62" t="s">
        <v>1536</v>
      </c>
      <c r="B63" s="70">
        <v>2.1563342318059301E-4</v>
      </c>
      <c r="C63" s="52">
        <v>0</v>
      </c>
      <c r="D63" s="69">
        <v>-2.1563342318059301E-4</v>
      </c>
      <c r="E63"/>
      <c r="F63"/>
    </row>
    <row r="64" spans="1:6" x14ac:dyDescent="0.25">
      <c r="A64" s="61" t="s">
        <v>1993</v>
      </c>
      <c r="B64" s="70">
        <v>0.96742831812045349</v>
      </c>
      <c r="C64" s="52">
        <v>0.95904999999999996</v>
      </c>
      <c r="D64" s="69">
        <v>-8.3783181204535317E-3</v>
      </c>
      <c r="E64"/>
      <c r="F64"/>
    </row>
    <row r="65" spans="1:6" x14ac:dyDescent="0.25">
      <c r="A65" s="62" t="s">
        <v>1951</v>
      </c>
      <c r="B65" s="70">
        <v>0.97711015736766804</v>
      </c>
      <c r="C65" s="52">
        <v>0.97570000000000001</v>
      </c>
      <c r="D65" s="69">
        <v>-1.4101573676680301E-3</v>
      </c>
      <c r="E65"/>
      <c r="F65"/>
    </row>
    <row r="66" spans="1:6" x14ac:dyDescent="0.25">
      <c r="A66" s="62" t="s">
        <v>1936</v>
      </c>
      <c r="B66" s="70">
        <v>0.95774647887323905</v>
      </c>
      <c r="C66" s="52">
        <v>0.94240000000000002</v>
      </c>
      <c r="D66" s="69">
        <v>-1.5346478873239033E-2</v>
      </c>
      <c r="E66"/>
      <c r="F66"/>
    </row>
    <row r="67" spans="1:6" x14ac:dyDescent="0.25">
      <c r="A67" s="61" t="s">
        <v>1983</v>
      </c>
      <c r="B67" s="70">
        <v>0.55964898674439567</v>
      </c>
      <c r="C67" s="52">
        <v>0.91634285714285735</v>
      </c>
      <c r="D67" s="69">
        <v>0.35669387039846162</v>
      </c>
      <c r="E67"/>
      <c r="F67"/>
    </row>
    <row r="68" spans="1:6" x14ac:dyDescent="0.25">
      <c r="A68" s="62" t="s">
        <v>1337</v>
      </c>
      <c r="B68" s="70">
        <v>0.91806722689075604</v>
      </c>
      <c r="C68" s="52">
        <v>0.99990000000000001</v>
      </c>
      <c r="D68" s="69">
        <v>8.1832773109243973E-2</v>
      </c>
      <c r="E68"/>
      <c r="F68"/>
    </row>
    <row r="69" spans="1:6" x14ac:dyDescent="0.25">
      <c r="A69" s="62" t="s">
        <v>1321</v>
      </c>
      <c r="B69" s="70">
        <v>0.51764162383784706</v>
      </c>
      <c r="C69" s="52">
        <v>0.92410000000000003</v>
      </c>
      <c r="D69" s="69">
        <v>0.40645837616215297</v>
      </c>
      <c r="E69"/>
      <c r="F69"/>
    </row>
    <row r="70" spans="1:6" x14ac:dyDescent="0.25">
      <c r="A70" s="62" t="s">
        <v>361</v>
      </c>
      <c r="B70" s="70">
        <v>1</v>
      </c>
      <c r="C70" s="52">
        <v>0.99980000000000002</v>
      </c>
      <c r="D70" s="69">
        <v>-1.9999999999997797E-4</v>
      </c>
      <c r="E70"/>
      <c r="F70"/>
    </row>
    <row r="71" spans="1:6" x14ac:dyDescent="0.25">
      <c r="A71" s="62" t="s">
        <v>1317</v>
      </c>
      <c r="B71" s="70">
        <v>0.53713210527538402</v>
      </c>
      <c r="C71" s="52">
        <v>0.96699999999999997</v>
      </c>
      <c r="D71" s="69">
        <v>0.42986789472461595</v>
      </c>
      <c r="E71"/>
      <c r="F71"/>
    </row>
    <row r="72" spans="1:6" x14ac:dyDescent="0.25">
      <c r="A72" s="62" t="s">
        <v>1741</v>
      </c>
      <c r="B72" s="70">
        <v>0.90572403054793504</v>
      </c>
      <c r="C72" s="52">
        <v>0.98850000000000005</v>
      </c>
      <c r="D72" s="69">
        <v>8.2775969452065001E-2</v>
      </c>
      <c r="E72"/>
      <c r="F72"/>
    </row>
    <row r="73" spans="1:6" x14ac:dyDescent="0.25">
      <c r="A73" s="62" t="s">
        <v>1371</v>
      </c>
      <c r="B73" s="70">
        <v>0.38896690070210604</v>
      </c>
      <c r="C73" s="52">
        <v>0.85529999999999995</v>
      </c>
      <c r="D73" s="69">
        <v>0.4663330992978939</v>
      </c>
      <c r="E73"/>
      <c r="F73"/>
    </row>
    <row r="74" spans="1:6" x14ac:dyDescent="0.25">
      <c r="A74" s="62" t="s">
        <v>1434</v>
      </c>
      <c r="B74" s="70">
        <v>8.1029011786038094E-2</v>
      </c>
      <c r="C74" s="52">
        <v>0.99990000000000001</v>
      </c>
      <c r="D74" s="69">
        <v>0.91887098821396196</v>
      </c>
      <c r="E74"/>
      <c r="F74"/>
    </row>
    <row r="75" spans="1:6" x14ac:dyDescent="0.25">
      <c r="A75" s="62" t="s">
        <v>1379</v>
      </c>
      <c r="B75" s="70">
        <v>0.42014118685197405</v>
      </c>
      <c r="C75" s="52">
        <v>0.99990000000000001</v>
      </c>
      <c r="D75" s="69">
        <v>0.57975881314802602</v>
      </c>
      <c r="E75"/>
      <c r="F75"/>
    </row>
    <row r="76" spans="1:6" x14ac:dyDescent="0.25">
      <c r="A76" s="62" t="s">
        <v>1418</v>
      </c>
      <c r="B76" s="70">
        <v>0.94939965694682704</v>
      </c>
      <c r="C76" s="52">
        <v>0.99929999999999997</v>
      </c>
      <c r="D76" s="69">
        <v>4.9900343053172924E-2</v>
      </c>
      <c r="E76"/>
      <c r="F76"/>
    </row>
    <row r="77" spans="1:6" x14ac:dyDescent="0.25">
      <c r="A77" s="62" t="s">
        <v>1428</v>
      </c>
      <c r="B77" s="70">
        <v>0</v>
      </c>
      <c r="C77" s="52">
        <v>9.6500000000000002E-2</v>
      </c>
      <c r="D77" s="69">
        <v>9.6500000000000002E-2</v>
      </c>
      <c r="E77"/>
      <c r="F77"/>
    </row>
    <row r="78" spans="1:6" x14ac:dyDescent="0.25">
      <c r="A78" s="62" t="s">
        <v>1340</v>
      </c>
      <c r="B78" s="70">
        <v>0</v>
      </c>
      <c r="C78" s="52">
        <v>0.99970000000000003</v>
      </c>
      <c r="D78" s="69">
        <v>0.99970000000000003</v>
      </c>
      <c r="E78"/>
      <c r="F78"/>
    </row>
    <row r="79" spans="1:6" x14ac:dyDescent="0.25">
      <c r="A79" s="62" t="s">
        <v>358</v>
      </c>
      <c r="B79" s="70">
        <v>0.99785361665593508</v>
      </c>
      <c r="C79" s="52">
        <v>0.99970000000000003</v>
      </c>
      <c r="D79" s="69">
        <v>1.8463833440649502E-3</v>
      </c>
      <c r="E79"/>
      <c r="F79"/>
    </row>
    <row r="80" spans="1:6" x14ac:dyDescent="0.25">
      <c r="A80" s="62" t="s">
        <v>198</v>
      </c>
      <c r="B80" s="70">
        <v>0.11943561208267101</v>
      </c>
      <c r="C80" s="52">
        <v>0.99990000000000001</v>
      </c>
      <c r="D80" s="69">
        <v>0.88046438791732906</v>
      </c>
      <c r="E80"/>
      <c r="F80"/>
    </row>
    <row r="81" spans="1:6" x14ac:dyDescent="0.25">
      <c r="A81" s="62" t="s">
        <v>156</v>
      </c>
      <c r="B81" s="70">
        <v>0.99969484284406507</v>
      </c>
      <c r="C81" s="52">
        <v>0.99929999999999997</v>
      </c>
      <c r="D81" s="69">
        <v>-3.9484284406510195E-4</v>
      </c>
      <c r="E81"/>
      <c r="F81"/>
    </row>
    <row r="82" spans="1:6" x14ac:dyDescent="0.25">
      <c r="A82" s="61" t="s">
        <v>12</v>
      </c>
      <c r="B82" s="70">
        <v>0.28000695511618301</v>
      </c>
      <c r="C82" s="52">
        <v>0.75964999999999994</v>
      </c>
      <c r="D82" s="69">
        <v>0.47964304488381698</v>
      </c>
      <c r="E82"/>
      <c r="F82"/>
    </row>
    <row r="83" spans="1:6" x14ac:dyDescent="0.25">
      <c r="A83" s="62" t="s">
        <v>1918</v>
      </c>
      <c r="B83" s="70">
        <v>0.96210374639769403</v>
      </c>
      <c r="C83" s="52">
        <v>0.99060000000000004</v>
      </c>
      <c r="D83" s="69">
        <v>2.849625360230601E-2</v>
      </c>
      <c r="E83"/>
      <c r="F83"/>
    </row>
    <row r="84" spans="1:6" x14ac:dyDescent="0.25">
      <c r="A84" s="62" t="s">
        <v>1914</v>
      </c>
      <c r="B84" s="70">
        <v>0.98036620339730907</v>
      </c>
      <c r="C84" s="52">
        <v>0.97840000000000005</v>
      </c>
      <c r="D84" s="69">
        <v>-1.9662033973090187E-3</v>
      </c>
      <c r="E84"/>
      <c r="F84"/>
    </row>
    <row r="85" spans="1:6" x14ac:dyDescent="0.25">
      <c r="A85" s="62" t="s">
        <v>86</v>
      </c>
      <c r="B85" s="70">
        <v>4.2182227221597304E-4</v>
      </c>
      <c r="C85" s="52">
        <v>5.9999999999999995E-4</v>
      </c>
      <c r="D85" s="69">
        <v>1.781777277840269E-4</v>
      </c>
      <c r="E85"/>
      <c r="F85"/>
    </row>
    <row r="86" spans="1:6" x14ac:dyDescent="0.25">
      <c r="A86" s="62" t="s">
        <v>1931</v>
      </c>
      <c r="B86" s="70">
        <v>5.89542760372566E-2</v>
      </c>
      <c r="C86" s="52">
        <v>0.99939999999999996</v>
      </c>
      <c r="D86" s="69">
        <v>0.9404457239627434</v>
      </c>
      <c r="E86"/>
      <c r="F86"/>
    </row>
    <row r="87" spans="1:6" x14ac:dyDescent="0.25">
      <c r="A87" s="62" t="s">
        <v>1929</v>
      </c>
      <c r="B87" s="70">
        <v>0</v>
      </c>
      <c r="C87" s="52">
        <v>0.99419999999999997</v>
      </c>
      <c r="D87" s="69">
        <v>0.99419999999999997</v>
      </c>
      <c r="E87"/>
      <c r="F87"/>
    </row>
    <row r="88" spans="1:6" x14ac:dyDescent="0.25">
      <c r="A88" s="62" t="s">
        <v>1881</v>
      </c>
      <c r="B88" s="70">
        <v>0</v>
      </c>
      <c r="C88" s="52">
        <v>0</v>
      </c>
      <c r="D88" s="69">
        <v>0</v>
      </c>
      <c r="E88"/>
      <c r="F88"/>
    </row>
    <row r="89" spans="1:6" x14ac:dyDescent="0.25">
      <c r="A89" s="62" t="s">
        <v>1721</v>
      </c>
      <c r="B89" s="70">
        <v>0</v>
      </c>
      <c r="C89" s="52">
        <v>0.89039999999999997</v>
      </c>
      <c r="D89" s="69">
        <v>0.89039999999999997</v>
      </c>
      <c r="E89"/>
      <c r="F89"/>
    </row>
    <row r="90" spans="1:6" x14ac:dyDescent="0.25">
      <c r="A90" s="62" t="s">
        <v>1901</v>
      </c>
      <c r="B90" s="70">
        <v>0.82534471437951407</v>
      </c>
      <c r="C90" s="52">
        <v>0.82989999999999997</v>
      </c>
      <c r="D90" s="69">
        <v>4.5552856204859049E-3</v>
      </c>
      <c r="E90"/>
      <c r="F90"/>
    </row>
    <row r="91" spans="1:6" x14ac:dyDescent="0.25">
      <c r="A91" s="62" t="s">
        <v>1906</v>
      </c>
      <c r="B91" s="70">
        <v>9.1448931116389492E-2</v>
      </c>
      <c r="C91" s="52">
        <v>0.99719999999999998</v>
      </c>
      <c r="D91" s="69">
        <v>0.90575106888361046</v>
      </c>
      <c r="E91"/>
      <c r="F91"/>
    </row>
    <row r="92" spans="1:6" x14ac:dyDescent="0.25">
      <c r="A92" s="62" t="s">
        <v>1725</v>
      </c>
      <c r="B92" s="70">
        <v>0.48300871974574205</v>
      </c>
      <c r="C92" s="52">
        <v>0.99970000000000003</v>
      </c>
      <c r="D92" s="69">
        <v>0.51669128025425803</v>
      </c>
      <c r="E92"/>
      <c r="F92"/>
    </row>
    <row r="93" spans="1:6" x14ac:dyDescent="0.25">
      <c r="A93" s="62" t="s">
        <v>1886</v>
      </c>
      <c r="B93" s="70">
        <v>0</v>
      </c>
      <c r="C93" s="52">
        <v>0</v>
      </c>
      <c r="D93" s="69">
        <v>0</v>
      </c>
      <c r="E93"/>
      <c r="F93"/>
    </row>
    <row r="94" spans="1:6" x14ac:dyDescent="0.25">
      <c r="A94" s="62" t="s">
        <v>1703</v>
      </c>
      <c r="B94" s="70">
        <v>0.24704455895725999</v>
      </c>
      <c r="C94" s="52">
        <v>0.99580000000000002</v>
      </c>
      <c r="D94" s="69">
        <v>0.74875544104274006</v>
      </c>
      <c r="E94"/>
      <c r="F94"/>
    </row>
    <row r="95" spans="1:6" x14ac:dyDescent="0.25">
      <c r="A95" s="62" t="s">
        <v>292</v>
      </c>
      <c r="B95" s="70">
        <v>0</v>
      </c>
      <c r="C95" s="52">
        <v>0.98860000000000003</v>
      </c>
      <c r="D95" s="69">
        <v>0.98860000000000003</v>
      </c>
      <c r="E95"/>
      <c r="F95"/>
    </row>
    <row r="96" spans="1:6" x14ac:dyDescent="0.25">
      <c r="A96" s="62" t="s">
        <v>133</v>
      </c>
      <c r="B96" s="70">
        <v>0.271404399323181</v>
      </c>
      <c r="C96" s="52">
        <v>0.97030000000000005</v>
      </c>
      <c r="D96" s="69">
        <v>0.698895600676819</v>
      </c>
      <c r="E96"/>
      <c r="F96"/>
    </row>
    <row r="97" spans="1:6" x14ac:dyDescent="0.25">
      <c r="A97" s="61" t="s">
        <v>1995</v>
      </c>
      <c r="B97" s="70">
        <v>3.4081226924169303E-4</v>
      </c>
      <c r="C97" s="52">
        <v>0.23599999999999999</v>
      </c>
      <c r="D97" s="69">
        <v>0.23565918773075831</v>
      </c>
      <c r="E97"/>
      <c r="F97"/>
    </row>
    <row r="98" spans="1:6" x14ac:dyDescent="0.25">
      <c r="A98" s="62" t="s">
        <v>161</v>
      </c>
      <c r="B98" s="70">
        <v>3.4081226924169303E-4</v>
      </c>
      <c r="C98" s="52">
        <v>0.23599999999999999</v>
      </c>
      <c r="D98" s="69">
        <v>0.23565918773075831</v>
      </c>
      <c r="E98"/>
      <c r="F98"/>
    </row>
    <row r="99" spans="1:6" x14ac:dyDescent="0.25">
      <c r="A99" s="61" t="s">
        <v>1997</v>
      </c>
      <c r="B99" s="70">
        <v>0.8925143953934741</v>
      </c>
      <c r="C99" s="52">
        <v>0.83650000000000002</v>
      </c>
      <c r="D99" s="69">
        <v>-5.6014395393474081E-2</v>
      </c>
      <c r="E99"/>
      <c r="F99"/>
    </row>
    <row r="100" spans="1:6" x14ac:dyDescent="0.25">
      <c r="A100" s="62" t="s">
        <v>1956</v>
      </c>
      <c r="B100" s="70">
        <v>0.8925143953934741</v>
      </c>
      <c r="C100" s="52">
        <v>0.83650000000000002</v>
      </c>
      <c r="D100" s="69">
        <v>-5.6014395393474081E-2</v>
      </c>
      <c r="E100"/>
      <c r="F100"/>
    </row>
    <row r="101" spans="1:6" x14ac:dyDescent="0.25">
      <c r="A101" s="61" t="s">
        <v>1987</v>
      </c>
      <c r="B101" s="70">
        <v>0.46450382897818976</v>
      </c>
      <c r="C101" s="52">
        <v>0.90878181818181825</v>
      </c>
      <c r="D101" s="69">
        <v>0.44427798920362832</v>
      </c>
      <c r="E101"/>
      <c r="F101"/>
    </row>
    <row r="102" spans="1:6" x14ac:dyDescent="0.25">
      <c r="A102" s="62" t="s">
        <v>1194</v>
      </c>
      <c r="B102" s="70">
        <v>0.88369262865090403</v>
      </c>
      <c r="C102" s="52">
        <v>0.88449999999999995</v>
      </c>
      <c r="D102" s="69">
        <v>8.0737134909592001E-4</v>
      </c>
      <c r="E102"/>
      <c r="F102"/>
    </row>
    <row r="103" spans="1:6" x14ac:dyDescent="0.25">
      <c r="A103" s="62" t="s">
        <v>1669</v>
      </c>
      <c r="B103" s="70">
        <v>5.67310640907697E-3</v>
      </c>
      <c r="C103" s="52">
        <v>0.6351</v>
      </c>
      <c r="D103" s="69">
        <v>0.62942689359092308</v>
      </c>
      <c r="E103"/>
      <c r="F103"/>
    </row>
    <row r="104" spans="1:6" x14ac:dyDescent="0.25">
      <c r="A104" s="62" t="s">
        <v>1697</v>
      </c>
      <c r="B104" s="70">
        <v>2.45188181929631E-4</v>
      </c>
      <c r="C104" s="52">
        <v>0.97770000000000001</v>
      </c>
      <c r="D104" s="69">
        <v>0.97745481181807037</v>
      </c>
      <c r="E104"/>
      <c r="F104"/>
    </row>
    <row r="105" spans="1:6" x14ac:dyDescent="0.25">
      <c r="A105" s="62" t="s">
        <v>776</v>
      </c>
      <c r="B105" s="70">
        <v>0.369300437226733</v>
      </c>
      <c r="C105" s="52">
        <v>0.98199999999999998</v>
      </c>
      <c r="D105" s="69">
        <v>0.61269956277326698</v>
      </c>
      <c r="E105"/>
      <c r="F105"/>
    </row>
    <row r="106" spans="1:6" x14ac:dyDescent="0.25">
      <c r="A106" s="62" t="s">
        <v>1681</v>
      </c>
      <c r="B106" s="70">
        <v>0.337979407400746</v>
      </c>
      <c r="C106" s="52">
        <v>0.76559999999999995</v>
      </c>
      <c r="D106" s="69">
        <v>0.42762059259925395</v>
      </c>
      <c r="E106"/>
      <c r="F106"/>
    </row>
    <row r="107" spans="1:6" x14ac:dyDescent="0.25">
      <c r="A107" s="62" t="s">
        <v>1183</v>
      </c>
      <c r="B107" s="70">
        <v>0.99911520084940708</v>
      </c>
      <c r="C107" s="52">
        <v>0.99919999999999998</v>
      </c>
      <c r="D107" s="69">
        <v>8.4799150592895778E-5</v>
      </c>
      <c r="E107"/>
      <c r="F107"/>
    </row>
    <row r="108" spans="1:6" x14ac:dyDescent="0.25">
      <c r="A108" s="62" t="s">
        <v>1407</v>
      </c>
      <c r="B108" s="70">
        <v>0.97877984084880609</v>
      </c>
      <c r="C108" s="52">
        <v>0.99950000000000006</v>
      </c>
      <c r="D108" s="69">
        <v>2.0720159151193962E-2</v>
      </c>
      <c r="E108"/>
      <c r="F108"/>
    </row>
    <row r="109" spans="1:6" x14ac:dyDescent="0.25">
      <c r="A109" s="62" t="s">
        <v>1413</v>
      </c>
      <c r="B109" s="70">
        <v>0.185200668896321</v>
      </c>
      <c r="C109" s="52">
        <v>0.99829999999999997</v>
      </c>
      <c r="D109" s="69">
        <v>0.81309933110367894</v>
      </c>
      <c r="E109"/>
      <c r="F109"/>
    </row>
    <row r="110" spans="1:6" x14ac:dyDescent="0.25">
      <c r="A110" s="62" t="s">
        <v>25</v>
      </c>
      <c r="B110" s="70">
        <v>0.21298974493820702</v>
      </c>
      <c r="C110" s="52">
        <v>0.93510000000000004</v>
      </c>
      <c r="D110" s="69">
        <v>0.72211025506179305</v>
      </c>
      <c r="E110"/>
      <c r="F110"/>
    </row>
    <row r="111" spans="1:6" x14ac:dyDescent="0.25">
      <c r="A111" s="62" t="s">
        <v>572</v>
      </c>
      <c r="B111" s="70">
        <v>0.38842501115431205</v>
      </c>
      <c r="C111" s="52">
        <v>0.82789999999999997</v>
      </c>
      <c r="D111" s="69">
        <v>0.43947498884568792</v>
      </c>
      <c r="E111"/>
      <c r="F111"/>
    </row>
    <row r="112" spans="1:6" x14ac:dyDescent="0.25">
      <c r="A112" s="62" t="s">
        <v>1687</v>
      </c>
      <c r="B112" s="70">
        <v>0.74814088420364511</v>
      </c>
      <c r="C112" s="52">
        <v>0.99170000000000003</v>
      </c>
      <c r="D112" s="69">
        <v>0.24355911579635492</v>
      </c>
      <c r="E112"/>
      <c r="F112"/>
    </row>
    <row r="113" spans="1:6" x14ac:dyDescent="0.25">
      <c r="A113" s="61" t="s">
        <v>1988</v>
      </c>
      <c r="B113" s="70">
        <v>0.43391057495329582</v>
      </c>
      <c r="C113" s="52">
        <v>0.73429999999999984</v>
      </c>
      <c r="D113" s="69">
        <v>0.30038942504670424</v>
      </c>
      <c r="E113"/>
      <c r="F113"/>
    </row>
    <row r="114" spans="1:6" x14ac:dyDescent="0.25">
      <c r="A114" s="62" t="s">
        <v>614</v>
      </c>
      <c r="B114" s="70">
        <v>4.90376569037657E-2</v>
      </c>
      <c r="C114" s="52">
        <v>0.99980000000000002</v>
      </c>
      <c r="D114" s="69">
        <v>0.95076234309623431</v>
      </c>
      <c r="E114"/>
      <c r="F114"/>
    </row>
    <row r="115" spans="1:6" x14ac:dyDescent="0.25">
      <c r="A115" s="62" t="s">
        <v>1015</v>
      </c>
      <c r="B115" s="70">
        <v>1</v>
      </c>
      <c r="C115" s="52">
        <v>1</v>
      </c>
      <c r="D115" s="69">
        <v>0</v>
      </c>
      <c r="E115"/>
      <c r="F115"/>
    </row>
    <row r="116" spans="1:6" x14ac:dyDescent="0.25">
      <c r="A116" s="62" t="s">
        <v>1470</v>
      </c>
      <c r="B116" s="70">
        <v>2.12592936802974E-2</v>
      </c>
      <c r="C116" s="52">
        <v>6.13E-2</v>
      </c>
      <c r="D116" s="69">
        <v>4.00407063197026E-2</v>
      </c>
      <c r="E116"/>
      <c r="F116"/>
    </row>
    <row r="117" spans="1:6" x14ac:dyDescent="0.25">
      <c r="A117" s="62" t="s">
        <v>874</v>
      </c>
      <c r="B117" s="70">
        <v>0.79475288193984406</v>
      </c>
      <c r="C117" s="52">
        <v>0.99690000000000001</v>
      </c>
      <c r="D117" s="69">
        <v>0.20214711806015595</v>
      </c>
      <c r="E117"/>
      <c r="F117"/>
    </row>
    <row r="118" spans="1:6" x14ac:dyDescent="0.25">
      <c r="A118" s="62" t="s">
        <v>252</v>
      </c>
      <c r="B118" s="70">
        <v>0</v>
      </c>
      <c r="C118" s="52">
        <v>0</v>
      </c>
      <c r="D118" s="69">
        <v>0</v>
      </c>
      <c r="E118"/>
      <c r="F118"/>
    </row>
    <row r="119" spans="1:6" x14ac:dyDescent="0.25">
      <c r="A119" s="62" t="s">
        <v>610</v>
      </c>
      <c r="B119" s="70">
        <v>0</v>
      </c>
      <c r="C119" s="52">
        <v>0.91849999999999998</v>
      </c>
      <c r="D119" s="69">
        <v>0.91849999999999998</v>
      </c>
      <c r="E119"/>
      <c r="F119"/>
    </row>
    <row r="120" spans="1:6" x14ac:dyDescent="0.25">
      <c r="A120" s="62" t="s">
        <v>278</v>
      </c>
      <c r="B120" s="70">
        <v>0.9968271485722171</v>
      </c>
      <c r="C120" s="52">
        <v>1</v>
      </c>
      <c r="D120" s="69">
        <v>3.1728514277828967E-3</v>
      </c>
      <c r="E120"/>
      <c r="F120"/>
    </row>
    <row r="121" spans="1:6" x14ac:dyDescent="0.25">
      <c r="A121" s="62" t="s">
        <v>605</v>
      </c>
      <c r="B121" s="70">
        <v>0.49053238199780502</v>
      </c>
      <c r="C121" s="52">
        <v>1</v>
      </c>
      <c r="D121" s="69">
        <v>0.50946761800219498</v>
      </c>
      <c r="E121"/>
      <c r="F121"/>
    </row>
    <row r="122" spans="1:6" x14ac:dyDescent="0.25">
      <c r="A122" s="62" t="s">
        <v>712</v>
      </c>
      <c r="B122" s="70">
        <v>1.28351397604107E-3</v>
      </c>
      <c r="C122" s="52">
        <v>0.88200000000000001</v>
      </c>
      <c r="D122" s="69">
        <v>0.88071648602395891</v>
      </c>
      <c r="E122"/>
      <c r="F122"/>
    </row>
    <row r="123" spans="1:6" x14ac:dyDescent="0.25">
      <c r="A123" s="62" t="s">
        <v>1726</v>
      </c>
      <c r="B123" s="70">
        <v>4.4470797509635302E-4</v>
      </c>
      <c r="C123" s="52">
        <v>4.0000000000000002E-4</v>
      </c>
      <c r="D123" s="69">
        <v>-4.4707975096353004E-5</v>
      </c>
      <c r="E123"/>
      <c r="F123"/>
    </row>
    <row r="124" spans="1:6" x14ac:dyDescent="0.25">
      <c r="A124" s="62" t="s">
        <v>281</v>
      </c>
      <c r="B124" s="70">
        <v>0.90572737686139704</v>
      </c>
      <c r="C124" s="52">
        <v>0.99960000000000004</v>
      </c>
      <c r="D124" s="69">
        <v>9.3872623138603006E-2</v>
      </c>
      <c r="E124"/>
      <c r="F124"/>
    </row>
    <row r="125" spans="1:6" x14ac:dyDescent="0.25">
      <c r="A125" s="62" t="s">
        <v>1834</v>
      </c>
      <c r="B125" s="70">
        <v>0.9470619375330861</v>
      </c>
      <c r="C125" s="52">
        <v>0.95309999999999995</v>
      </c>
      <c r="D125" s="69">
        <v>6.0380624669138516E-3</v>
      </c>
      <c r="E125"/>
      <c r="F125"/>
    </row>
    <row r="126" spans="1:6" x14ac:dyDescent="0.25">
      <c r="A126" s="61" t="s">
        <v>1986</v>
      </c>
      <c r="B126" s="70">
        <v>0.60036566020512605</v>
      </c>
      <c r="C126" s="52">
        <v>0.88410714285714287</v>
      </c>
      <c r="D126" s="69">
        <v>0.28374148265201676</v>
      </c>
      <c r="E126"/>
      <c r="F126"/>
    </row>
    <row r="127" spans="1:6" x14ac:dyDescent="0.25">
      <c r="A127" s="62" t="s">
        <v>888</v>
      </c>
      <c r="B127" s="70">
        <v>0.99989749897499003</v>
      </c>
      <c r="C127" s="52">
        <v>0.99950000000000006</v>
      </c>
      <c r="D127" s="69">
        <v>-3.9749897498997377E-4</v>
      </c>
      <c r="E127"/>
      <c r="F127"/>
    </row>
    <row r="128" spans="1:6" x14ac:dyDescent="0.25">
      <c r="A128" s="62" t="s">
        <v>1765</v>
      </c>
      <c r="B128" s="70">
        <v>1.2391573729863702E-4</v>
      </c>
      <c r="C128" s="52">
        <v>0.86899999999999999</v>
      </c>
      <c r="D128" s="69">
        <v>0.86887608426270135</v>
      </c>
      <c r="E128"/>
      <c r="F128"/>
    </row>
    <row r="129" spans="1:6" x14ac:dyDescent="0.25">
      <c r="A129" s="62" t="s">
        <v>513</v>
      </c>
      <c r="B129" s="70">
        <v>0.17092337917485301</v>
      </c>
      <c r="C129" s="52">
        <v>0.43819999999999998</v>
      </c>
      <c r="D129" s="69">
        <v>0.26727662082514697</v>
      </c>
      <c r="E129"/>
      <c r="F129"/>
    </row>
    <row r="130" spans="1:6" x14ac:dyDescent="0.25">
      <c r="A130" s="62" t="s">
        <v>1493</v>
      </c>
      <c r="B130" s="70">
        <v>7.2397360703812294E-2</v>
      </c>
      <c r="C130" s="52">
        <v>1</v>
      </c>
      <c r="D130" s="69">
        <v>0.92760263929618769</v>
      </c>
      <c r="E130"/>
      <c r="F130"/>
    </row>
    <row r="131" spans="1:6" x14ac:dyDescent="0.25">
      <c r="A131" s="62" t="s">
        <v>499</v>
      </c>
      <c r="B131" s="70">
        <v>0.42013662979830801</v>
      </c>
      <c r="C131" s="52">
        <v>1</v>
      </c>
      <c r="D131" s="69">
        <v>0.57986337020169199</v>
      </c>
      <c r="E131"/>
      <c r="F131"/>
    </row>
    <row r="132" spans="1:6" x14ac:dyDescent="0.25">
      <c r="A132" s="62" t="s">
        <v>896</v>
      </c>
      <c r="B132" s="70">
        <v>0.98980794155767704</v>
      </c>
      <c r="C132" s="52">
        <v>0.98839999999999995</v>
      </c>
      <c r="D132" s="69">
        <v>-1.4079415576770948E-3</v>
      </c>
      <c r="E132"/>
      <c r="F132"/>
    </row>
    <row r="133" spans="1:6" x14ac:dyDescent="0.25">
      <c r="A133" s="62" t="s">
        <v>817</v>
      </c>
      <c r="B133" s="70">
        <v>0.68062662716581401</v>
      </c>
      <c r="C133" s="52">
        <v>0.86929999999999996</v>
      </c>
      <c r="D133" s="69">
        <v>0.18867337283418595</v>
      </c>
      <c r="E133"/>
      <c r="F133"/>
    </row>
    <row r="134" spans="1:6" x14ac:dyDescent="0.25">
      <c r="A134" s="62" t="s">
        <v>836</v>
      </c>
      <c r="B134" s="70">
        <v>0.95883323669773912</v>
      </c>
      <c r="C134" s="52">
        <v>0.99990000000000001</v>
      </c>
      <c r="D134" s="69">
        <v>4.1066763302260889E-2</v>
      </c>
      <c r="E134"/>
      <c r="F134"/>
    </row>
    <row r="135" spans="1:6" x14ac:dyDescent="0.25">
      <c r="A135" s="62" t="s">
        <v>1485</v>
      </c>
      <c r="B135" s="70">
        <v>0.99575010624734406</v>
      </c>
      <c r="C135" s="52">
        <v>0.99980000000000002</v>
      </c>
      <c r="D135" s="69">
        <v>4.0498937526559642E-3</v>
      </c>
      <c r="E135"/>
      <c r="F135"/>
    </row>
    <row r="136" spans="1:6" x14ac:dyDescent="0.25">
      <c r="A136" s="62" t="s">
        <v>847</v>
      </c>
      <c r="B136" s="70">
        <v>0.12392065344224</v>
      </c>
      <c r="C136" s="52">
        <v>0.99980000000000002</v>
      </c>
      <c r="D136" s="69">
        <v>0.87587934655776001</v>
      </c>
      <c r="E136"/>
      <c r="F136"/>
    </row>
    <row r="137" spans="1:6" x14ac:dyDescent="0.25">
      <c r="A137" s="62" t="s">
        <v>1144</v>
      </c>
      <c r="B137" s="70">
        <v>0.98183122161128411</v>
      </c>
      <c r="C137" s="52">
        <v>0.9788</v>
      </c>
      <c r="D137" s="69">
        <v>-3.0312216112841073E-3</v>
      </c>
      <c r="E137"/>
      <c r="F137"/>
    </row>
    <row r="138" spans="1:6" x14ac:dyDescent="0.25">
      <c r="A138" s="62" t="s">
        <v>1119</v>
      </c>
      <c r="B138" s="70">
        <v>0.98594164456233413</v>
      </c>
      <c r="C138" s="52">
        <v>0.98629999999999995</v>
      </c>
      <c r="D138" s="69">
        <v>3.5835543766582489E-4</v>
      </c>
      <c r="E138"/>
      <c r="F138"/>
    </row>
    <row r="139" spans="1:6" x14ac:dyDescent="0.25">
      <c r="A139" s="62" t="s">
        <v>524</v>
      </c>
      <c r="B139" s="70">
        <v>0.90553410553410607</v>
      </c>
      <c r="C139" s="52">
        <v>0.99419999999999997</v>
      </c>
      <c r="D139" s="69">
        <v>8.8665894465893902E-2</v>
      </c>
      <c r="E139"/>
      <c r="F139"/>
    </row>
    <row r="140" spans="1:6" x14ac:dyDescent="0.25">
      <c r="A140" s="62" t="s">
        <v>1756</v>
      </c>
      <c r="B140" s="70">
        <v>0.11939492166396501</v>
      </c>
      <c r="C140" s="52">
        <v>0.25430000000000003</v>
      </c>
      <c r="D140" s="69">
        <v>0.13490507833603502</v>
      </c>
      <c r="E140"/>
      <c r="F140"/>
    </row>
    <row r="141" spans="1:6" x14ac:dyDescent="0.25">
      <c r="A141" s="61" t="s">
        <v>1996</v>
      </c>
      <c r="B141" s="70">
        <v>0.7937654336783494</v>
      </c>
      <c r="C141" s="52">
        <v>0.89094000000000018</v>
      </c>
      <c r="D141" s="69">
        <v>9.7174566321650557E-2</v>
      </c>
      <c r="E141"/>
      <c r="F141"/>
    </row>
    <row r="142" spans="1:6" x14ac:dyDescent="0.25">
      <c r="A142" s="62" t="s">
        <v>1620</v>
      </c>
      <c r="B142" s="70">
        <v>0.46234228655468701</v>
      </c>
      <c r="C142" s="52">
        <v>0.69130000000000003</v>
      </c>
      <c r="D142" s="69">
        <v>0.22895771344531302</v>
      </c>
      <c r="E142"/>
      <c r="F142"/>
    </row>
    <row r="143" spans="1:6" x14ac:dyDescent="0.25">
      <c r="A143" s="62" t="s">
        <v>1823</v>
      </c>
      <c r="B143" s="70">
        <v>0.99399439476844997</v>
      </c>
      <c r="C143" s="52">
        <v>0.999</v>
      </c>
      <c r="D143" s="69">
        <v>5.0056052315500255E-3</v>
      </c>
      <c r="E143"/>
      <c r="F143"/>
    </row>
    <row r="144" spans="1:6" x14ac:dyDescent="0.25">
      <c r="A144" s="62" t="s">
        <v>1234</v>
      </c>
      <c r="B144" s="70">
        <v>0.99459301475960804</v>
      </c>
      <c r="C144" s="52">
        <v>0.99970000000000003</v>
      </c>
      <c r="D144" s="69">
        <v>5.1069852403919924E-3</v>
      </c>
      <c r="E144"/>
      <c r="F144"/>
    </row>
    <row r="145" spans="1:6" x14ac:dyDescent="0.25">
      <c r="A145" s="62" t="s">
        <v>1154</v>
      </c>
      <c r="B145" s="70">
        <v>0.53732604373757409</v>
      </c>
      <c r="C145" s="52">
        <v>0.76559999999999995</v>
      </c>
      <c r="D145" s="69">
        <v>0.22827395626242586</v>
      </c>
      <c r="E145"/>
      <c r="F145"/>
    </row>
    <row r="146" spans="1:6" x14ac:dyDescent="0.25">
      <c r="A146" s="62" t="s">
        <v>1072</v>
      </c>
      <c r="B146" s="70">
        <v>0.98057142857142809</v>
      </c>
      <c r="C146" s="52">
        <v>0.99909999999999999</v>
      </c>
      <c r="D146" s="69">
        <v>1.8528571428571894E-2</v>
      </c>
      <c r="E146"/>
      <c r="F146"/>
    </row>
    <row r="147" spans="1:6" x14ac:dyDescent="0.25">
      <c r="A147" s="61" t="s">
        <v>1984</v>
      </c>
      <c r="B147" s="70">
        <v>0.7858058462732852</v>
      </c>
      <c r="C147" s="52">
        <v>0.99108333333333321</v>
      </c>
      <c r="D147" s="69">
        <v>0.20527748706004814</v>
      </c>
      <c r="E147"/>
      <c r="F147"/>
    </row>
    <row r="148" spans="1:6" x14ac:dyDescent="0.25">
      <c r="A148" s="62" t="s">
        <v>556</v>
      </c>
      <c r="B148" s="70">
        <v>0.91499342142897999</v>
      </c>
      <c r="C148" s="52">
        <v>0.96240000000000003</v>
      </c>
      <c r="D148" s="69">
        <v>4.7406578571020042E-2</v>
      </c>
      <c r="E148"/>
      <c r="F148"/>
    </row>
    <row r="149" spans="1:6" x14ac:dyDescent="0.25">
      <c r="A149" s="62" t="s">
        <v>416</v>
      </c>
      <c r="B149" s="70">
        <v>0.30430754979156999</v>
      </c>
      <c r="C149" s="52">
        <v>0.98929999999999996</v>
      </c>
      <c r="D149" s="69">
        <v>0.68499245020842991</v>
      </c>
      <c r="E149"/>
      <c r="F149"/>
    </row>
    <row r="150" spans="1:6" x14ac:dyDescent="0.25">
      <c r="A150" s="62" t="s">
        <v>1802</v>
      </c>
      <c r="B150" s="70">
        <v>0.99872574005097003</v>
      </c>
      <c r="C150" s="52">
        <v>0.99960000000000004</v>
      </c>
      <c r="D150" s="69">
        <v>8.7425994903000959E-4</v>
      </c>
      <c r="E150"/>
      <c r="F150"/>
    </row>
    <row r="151" spans="1:6" x14ac:dyDescent="0.25">
      <c r="A151" s="62" t="s">
        <v>1779</v>
      </c>
      <c r="B151" s="70">
        <v>0.99260113385221505</v>
      </c>
      <c r="C151" s="52">
        <v>0.99560000000000004</v>
      </c>
      <c r="D151" s="69">
        <v>2.9988661477849954E-3</v>
      </c>
      <c r="E151"/>
      <c r="F151"/>
    </row>
    <row r="152" spans="1:6" x14ac:dyDescent="0.25">
      <c r="A152" s="62" t="s">
        <v>451</v>
      </c>
      <c r="B152" s="70">
        <v>0.505003807244643</v>
      </c>
      <c r="C152" s="52">
        <v>1</v>
      </c>
      <c r="D152" s="69">
        <v>0.494996192755357</v>
      </c>
      <c r="E152"/>
      <c r="F152"/>
    </row>
    <row r="153" spans="1:6" x14ac:dyDescent="0.25">
      <c r="A153" s="62" t="s">
        <v>425</v>
      </c>
      <c r="B153" s="70">
        <v>0.9992034252713331</v>
      </c>
      <c r="C153" s="52">
        <v>0.99960000000000004</v>
      </c>
      <c r="D153" s="69">
        <v>3.9657472866694299E-4</v>
      </c>
      <c r="E153"/>
      <c r="F153"/>
    </row>
    <row r="154" spans="1:6" x14ac:dyDescent="0.25">
      <c r="A154" s="61" t="s">
        <v>1981</v>
      </c>
      <c r="B154" s="64">
        <v>0.47721617575771902</v>
      </c>
      <c r="C154" s="64">
        <v>0.78741954887218013</v>
      </c>
      <c r="D154" s="68">
        <v>0</v>
      </c>
      <c r="E154"/>
      <c r="F154"/>
    </row>
    <row r="157" spans="1:6" ht="30" customHeight="1" x14ac:dyDescent="0.3">
      <c r="A157" s="77" t="s">
        <v>2043</v>
      </c>
      <c r="B157" s="78"/>
      <c r="C157" s="37">
        <f>COUNTIFS(D5:D153,"&gt;0,30")</f>
        <v>59</v>
      </c>
    </row>
  </sheetData>
  <mergeCells count="1">
    <mergeCell ref="A157:B157"/>
  </mergeCells>
  <conditionalFormatting pivot="1" sqref="B5:C5 B6:C20 B21:C21 B22:C32 B33:C33 B34:C41 B42:C42 B43:C48 B49:C49 B50:C51 B52:C52 B53:C63 B64:C64 B65:C66 B67:C67 B68:C81 B82:C82 B83:C96 B97:C97 B98:C98 B99:C99 B100:C100 B101:C101 B102:C112 B113:C113 B114:C125 B126:C126 B127:C140 B141:C141 B142:C146 B147:C147 B148:C15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5 D6:D20 D21 D22:D32 D33 D34:D41 D42 D43:D48 D49 D50:D51 D52 D53:D63 D64 D65:D66 D67 D68:D81 D82 D83:D96 D97 D98 D99 D100 D101 D102:D112 D113 D114:D125 D126 D127:D140 D141 D142:D146 D147 D148:D153">
    <cfRule type="cellIs" dxfId="1098" priority="1" operator="greaterThan">
      <formula>0.3</formula>
    </cfRule>
  </conditionalFormatting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2" id="{6E77631D-FE95-4C24-9D8F-7553C02426B2}">
            <x14:iconSet iconSet="3Arrows" showValue="0" custom="1">
              <x14:cfvo type="percent">
                <xm:f>0</xm:f>
              </x14:cfvo>
              <x14:cfvo type="num">
                <xm:f>-0.3</xm:f>
              </x14:cfvo>
              <x14:cfvo type="num">
                <xm:f>0.3</xm:f>
              </x14:cfvo>
              <x14:cfIcon iconSet="3Arrows" iconId="0"/>
              <x14:cfIcon iconSet="NoIcons" iconId="0"/>
              <x14:cfIcon iconSet="3Arrows" iconId="2"/>
            </x14:iconSet>
          </x14:cfRule>
          <xm:sqref>D5 D6:D20 D21 D22:D32 D33 D34:D41 D42 D43:D48 D49 D50:D51 D52 D53:D63 D64 D65:D66 D67 D68:D81 D82 D83:D96 D97 D98 D99 D100 D101 D102:D112 D113 D114:D125 D126 D127:D140 D141 D142:D146 D147 D148:D153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5"/>
  <sheetViews>
    <sheetView zoomScale="80" zoomScaleNormal="80" workbookViewId="0">
      <selection activeCell="C632" sqref="C632"/>
    </sheetView>
  </sheetViews>
  <sheetFormatPr baseColWidth="10" defaultRowHeight="13.8" x14ac:dyDescent="0.25"/>
  <cols>
    <col min="1" max="1" width="44" customWidth="1"/>
    <col min="2" max="3" width="39.19921875" customWidth="1"/>
    <col min="4" max="4" width="38.3984375" style="33" customWidth="1"/>
    <col min="5" max="5" width="50.59765625" style="35" customWidth="1"/>
    <col min="6" max="6" width="50.59765625" customWidth="1"/>
    <col min="7" max="7" width="50.59765625" bestFit="1" customWidth="1"/>
    <col min="8" max="8" width="33.5" bestFit="1" customWidth="1"/>
    <col min="9" max="9" width="6.8984375" bestFit="1" customWidth="1"/>
    <col min="10" max="10" width="7.3984375" bestFit="1" customWidth="1"/>
    <col min="11" max="11" width="11.19921875" bestFit="1" customWidth="1"/>
    <col min="12" max="12" width="6.09765625" bestFit="1" customWidth="1"/>
    <col min="13" max="13" width="7.19921875" bestFit="1" customWidth="1"/>
    <col min="14" max="14" width="31.69921875" bestFit="1" customWidth="1"/>
    <col min="15" max="15" width="27" bestFit="1" customWidth="1"/>
  </cols>
  <sheetData>
    <row r="2" spans="1:5" x14ac:dyDescent="0.25">
      <c r="A2" s="12" t="s">
        <v>8</v>
      </c>
      <c r="B2" s="58" t="s">
        <v>19</v>
      </c>
    </row>
    <row r="4" spans="1:5" ht="71.25" customHeight="1" x14ac:dyDescent="0.25">
      <c r="A4" s="66" t="s">
        <v>1980</v>
      </c>
      <c r="B4" s="67" t="s">
        <v>2016</v>
      </c>
      <c r="C4" s="67" t="s">
        <v>2039</v>
      </c>
      <c r="D4" s="67" t="s">
        <v>2041</v>
      </c>
      <c r="E4"/>
    </row>
    <row r="5" spans="1:5" x14ac:dyDescent="0.25">
      <c r="A5" s="61" t="s">
        <v>1982</v>
      </c>
      <c r="B5" s="70">
        <v>0.60324955128780677</v>
      </c>
      <c r="C5" s="52">
        <v>0.76208666666666658</v>
      </c>
      <c r="D5" s="52">
        <v>0.15883711537885992</v>
      </c>
      <c r="E5"/>
    </row>
    <row r="6" spans="1:5" x14ac:dyDescent="0.25">
      <c r="A6" s="62" t="s">
        <v>162</v>
      </c>
      <c r="B6" s="70">
        <v>0.78570276203710443</v>
      </c>
      <c r="C6" s="52">
        <v>0.97141999999999995</v>
      </c>
      <c r="D6" s="52">
        <v>0.18571723796289558</v>
      </c>
      <c r="E6"/>
    </row>
    <row r="7" spans="1:5" x14ac:dyDescent="0.25">
      <c r="A7" s="63" t="s">
        <v>326</v>
      </c>
      <c r="B7" s="70">
        <v>0.97141836370132206</v>
      </c>
      <c r="C7" s="52">
        <v>0.96630000000000005</v>
      </c>
      <c r="D7" s="52">
        <v>-5.1183637013220151E-3</v>
      </c>
      <c r="E7"/>
    </row>
    <row r="8" spans="1:5" x14ac:dyDescent="0.25">
      <c r="A8" s="63" t="s">
        <v>328</v>
      </c>
      <c r="B8" s="70">
        <v>0.64244996967859302</v>
      </c>
      <c r="C8" s="52">
        <v>0.99970000000000003</v>
      </c>
      <c r="D8" s="52">
        <v>0.35725003032140701</v>
      </c>
      <c r="E8"/>
    </row>
    <row r="9" spans="1:5" x14ac:dyDescent="0.25">
      <c r="A9" s="63" t="s">
        <v>338</v>
      </c>
      <c r="B9" s="70">
        <v>0.98106259863229905</v>
      </c>
      <c r="C9" s="52">
        <v>0.98340000000000005</v>
      </c>
      <c r="D9" s="52">
        <v>2.3374013677009975E-3</v>
      </c>
      <c r="E9"/>
    </row>
    <row r="10" spans="1:5" x14ac:dyDescent="0.25">
      <c r="A10" s="63" t="s">
        <v>340</v>
      </c>
      <c r="B10" s="70">
        <v>0.94060283687943302</v>
      </c>
      <c r="C10" s="52">
        <v>0.97889999999999999</v>
      </c>
      <c r="D10" s="52">
        <v>3.8297163120566968E-2</v>
      </c>
      <c r="E10"/>
    </row>
    <row r="11" spans="1:5" x14ac:dyDescent="0.25">
      <c r="A11" s="63" t="s">
        <v>336</v>
      </c>
      <c r="B11" s="70">
        <v>0.39298004129387504</v>
      </c>
      <c r="C11" s="52">
        <v>0.92879999999999996</v>
      </c>
      <c r="D11" s="52">
        <v>0.53581995870612498</v>
      </c>
      <c r="E11"/>
    </row>
    <row r="12" spans="1:5" x14ac:dyDescent="0.25">
      <c r="A12" s="62" t="s">
        <v>377</v>
      </c>
      <c r="B12" s="70">
        <v>0.56167313507172811</v>
      </c>
      <c r="C12" s="52">
        <v>0.78845999999999994</v>
      </c>
      <c r="D12" s="52">
        <v>0.22678686492827196</v>
      </c>
      <c r="E12"/>
    </row>
    <row r="13" spans="1:5" x14ac:dyDescent="0.25">
      <c r="A13" s="63" t="s">
        <v>390</v>
      </c>
      <c r="B13" s="70">
        <v>0.98351648351648313</v>
      </c>
      <c r="C13" s="52">
        <v>0.98409999999999997</v>
      </c>
      <c r="D13" s="52">
        <v>5.8351648351684382E-4</v>
      </c>
      <c r="E13"/>
    </row>
    <row r="14" spans="1:5" x14ac:dyDescent="0.25">
      <c r="A14" s="63" t="s">
        <v>383</v>
      </c>
      <c r="B14" s="70">
        <v>0.18252326783867601</v>
      </c>
      <c r="C14" s="52">
        <v>0.99160000000000004</v>
      </c>
      <c r="D14" s="52">
        <v>0.80907673216132403</v>
      </c>
      <c r="E14"/>
    </row>
    <row r="15" spans="1:5" x14ac:dyDescent="0.25">
      <c r="A15" s="63" t="s">
        <v>388</v>
      </c>
      <c r="B15" s="70">
        <v>0</v>
      </c>
      <c r="C15" s="52">
        <v>0</v>
      </c>
      <c r="D15" s="52">
        <v>0</v>
      </c>
      <c r="E15"/>
    </row>
    <row r="16" spans="1:5" x14ac:dyDescent="0.25">
      <c r="A16" s="63" t="s">
        <v>385</v>
      </c>
      <c r="B16" s="70">
        <v>0.66693548387096802</v>
      </c>
      <c r="C16" s="52">
        <v>0.9889</v>
      </c>
      <c r="D16" s="52">
        <v>0.32196451612903199</v>
      </c>
      <c r="E16"/>
    </row>
    <row r="17" spans="1:5" x14ac:dyDescent="0.25">
      <c r="A17" s="63" t="s">
        <v>395</v>
      </c>
      <c r="B17" s="70">
        <v>0.97539044013251308</v>
      </c>
      <c r="C17" s="52">
        <v>0.97770000000000001</v>
      </c>
      <c r="D17" s="52">
        <v>2.3095598674869322E-3</v>
      </c>
      <c r="E17"/>
    </row>
    <row r="18" spans="1:5" x14ac:dyDescent="0.25">
      <c r="A18" s="62" t="s">
        <v>58</v>
      </c>
      <c r="B18" s="70">
        <v>0.48318876702754376</v>
      </c>
      <c r="C18" s="52">
        <v>0.4909</v>
      </c>
      <c r="D18" s="52">
        <v>7.7112329724562112E-3</v>
      </c>
      <c r="E18"/>
    </row>
    <row r="19" spans="1:5" x14ac:dyDescent="0.25">
      <c r="A19" s="63" t="s">
        <v>456</v>
      </c>
      <c r="B19" s="70">
        <v>0</v>
      </c>
      <c r="C19" s="52">
        <v>0</v>
      </c>
      <c r="D19" s="52">
        <v>0</v>
      </c>
      <c r="E19"/>
    </row>
    <row r="20" spans="1:5" x14ac:dyDescent="0.25">
      <c r="A20" s="63" t="s">
        <v>62</v>
      </c>
      <c r="B20" s="70">
        <v>0.95789648860043308</v>
      </c>
      <c r="C20" s="52">
        <v>0.98699999999999999</v>
      </c>
      <c r="D20" s="52">
        <v>2.9103511399566906E-2</v>
      </c>
      <c r="E20"/>
    </row>
    <row r="21" spans="1:5" x14ac:dyDescent="0.25">
      <c r="A21" s="63" t="s">
        <v>472</v>
      </c>
      <c r="B21" s="70">
        <v>0</v>
      </c>
      <c r="C21" s="52">
        <v>0</v>
      </c>
      <c r="D21" s="52">
        <v>0</v>
      </c>
      <c r="E21"/>
    </row>
    <row r="22" spans="1:5" x14ac:dyDescent="0.25">
      <c r="A22" s="63" t="s">
        <v>469</v>
      </c>
      <c r="B22" s="70">
        <v>0.97485857950974208</v>
      </c>
      <c r="C22" s="52">
        <v>0.97660000000000002</v>
      </c>
      <c r="D22" s="52">
        <v>1.7414204902579389E-3</v>
      </c>
      <c r="E22"/>
    </row>
    <row r="23" spans="1:5" x14ac:dyDescent="0.25">
      <c r="A23" s="62" t="s">
        <v>583</v>
      </c>
      <c r="B23" s="70">
        <v>0</v>
      </c>
      <c r="C23" s="52">
        <v>0.43659999999999999</v>
      </c>
      <c r="D23" s="52">
        <v>0.43659999999999999</v>
      </c>
      <c r="E23"/>
    </row>
    <row r="24" spans="1:5" x14ac:dyDescent="0.25">
      <c r="A24" s="63" t="s">
        <v>595</v>
      </c>
      <c r="B24" s="70">
        <v>0</v>
      </c>
      <c r="C24" s="52">
        <v>0.87319999999999998</v>
      </c>
      <c r="D24" s="52">
        <v>0.87319999999999998</v>
      </c>
      <c r="E24"/>
    </row>
    <row r="25" spans="1:5" x14ac:dyDescent="0.25">
      <c r="A25" s="63" t="s">
        <v>590</v>
      </c>
      <c r="B25" s="70">
        <v>0</v>
      </c>
      <c r="C25" s="52">
        <v>0</v>
      </c>
      <c r="D25" s="52">
        <v>0</v>
      </c>
      <c r="E25"/>
    </row>
    <row r="26" spans="1:5" x14ac:dyDescent="0.25">
      <c r="A26" s="62" t="s">
        <v>293</v>
      </c>
      <c r="B26" s="70">
        <v>0.54773875458070531</v>
      </c>
      <c r="C26" s="52">
        <v>0.78293999999999997</v>
      </c>
      <c r="D26" s="52">
        <v>0.23520124541929474</v>
      </c>
      <c r="E26"/>
    </row>
    <row r="27" spans="1:5" x14ac:dyDescent="0.25">
      <c r="A27" s="63" t="s">
        <v>755</v>
      </c>
      <c r="B27" s="70">
        <v>0.46638336621642101</v>
      </c>
      <c r="C27" s="52">
        <v>0.98650000000000004</v>
      </c>
      <c r="D27" s="52">
        <v>0.52011663378357897</v>
      </c>
      <c r="E27"/>
    </row>
    <row r="28" spans="1:5" x14ac:dyDescent="0.25">
      <c r="A28" s="63" t="s">
        <v>760</v>
      </c>
      <c r="B28" s="70">
        <v>0.74411035337879705</v>
      </c>
      <c r="C28" s="52">
        <v>0.98329999999999995</v>
      </c>
      <c r="D28" s="52">
        <v>0.2391896466212029</v>
      </c>
      <c r="E28"/>
    </row>
    <row r="29" spans="1:5" x14ac:dyDescent="0.25">
      <c r="A29" s="63" t="s">
        <v>757</v>
      </c>
      <c r="B29" s="70">
        <v>0.38682550805886501</v>
      </c>
      <c r="C29" s="52">
        <v>0.58860000000000001</v>
      </c>
      <c r="D29" s="52">
        <v>0.201774491941135</v>
      </c>
      <c r="E29"/>
    </row>
    <row r="30" spans="1:5" x14ac:dyDescent="0.25">
      <c r="A30" s="63" t="s">
        <v>750</v>
      </c>
      <c r="B30" s="70">
        <v>0.54237288135593209</v>
      </c>
      <c r="C30" s="52">
        <v>0.64790000000000003</v>
      </c>
      <c r="D30" s="52">
        <v>0.10552711864406794</v>
      </c>
      <c r="E30"/>
    </row>
    <row r="31" spans="1:5" x14ac:dyDescent="0.25">
      <c r="A31" s="63" t="s">
        <v>751</v>
      </c>
      <c r="B31" s="70">
        <v>0.59900166389351106</v>
      </c>
      <c r="C31" s="52">
        <v>0.70840000000000003</v>
      </c>
      <c r="D31" s="52">
        <v>0.10939833610648897</v>
      </c>
      <c r="E31"/>
    </row>
    <row r="32" spans="1:5" x14ac:dyDescent="0.25">
      <c r="A32" s="62" t="s">
        <v>1050</v>
      </c>
      <c r="B32" s="70">
        <v>0.49596863264855306</v>
      </c>
      <c r="C32" s="52">
        <v>0.49695</v>
      </c>
      <c r="D32" s="52">
        <v>9.8136735144693787E-4</v>
      </c>
      <c r="E32"/>
    </row>
    <row r="33" spans="1:5" x14ac:dyDescent="0.25">
      <c r="A33" s="63" t="s">
        <v>1054</v>
      </c>
      <c r="B33" s="70">
        <v>0</v>
      </c>
      <c r="C33" s="52">
        <v>0</v>
      </c>
      <c r="D33" s="52">
        <v>0</v>
      </c>
      <c r="E33"/>
    </row>
    <row r="34" spans="1:5" x14ac:dyDescent="0.25">
      <c r="A34" s="63" t="s">
        <v>1063</v>
      </c>
      <c r="B34" s="70">
        <v>0.99193726529710613</v>
      </c>
      <c r="C34" s="52">
        <v>0.99390000000000001</v>
      </c>
      <c r="D34" s="52">
        <v>1.9627347028938757E-3</v>
      </c>
      <c r="E34"/>
    </row>
    <row r="35" spans="1:5" x14ac:dyDescent="0.25">
      <c r="A35" s="62" t="s">
        <v>1645</v>
      </c>
      <c r="B35" s="70">
        <v>0.73664997761256623</v>
      </c>
      <c r="C35" s="52">
        <v>0.96399999999999997</v>
      </c>
      <c r="D35" s="52">
        <v>0.22735002238743382</v>
      </c>
      <c r="E35"/>
    </row>
    <row r="36" spans="1:5" x14ac:dyDescent="0.25">
      <c r="A36" s="63" t="s">
        <v>1649</v>
      </c>
      <c r="B36" s="70">
        <v>0.98161563696008702</v>
      </c>
      <c r="C36" s="52">
        <v>0.99180000000000001</v>
      </c>
      <c r="D36" s="52">
        <v>1.0184363039912991E-2</v>
      </c>
      <c r="E36"/>
    </row>
    <row r="37" spans="1:5" x14ac:dyDescent="0.25">
      <c r="A37" s="63" t="s">
        <v>1663</v>
      </c>
      <c r="B37" s="70">
        <v>0.90528858377828603</v>
      </c>
      <c r="C37" s="52">
        <v>0.89690000000000003</v>
      </c>
      <c r="D37" s="52">
        <v>-8.3885837782859962E-3</v>
      </c>
      <c r="E37"/>
    </row>
    <row r="38" spans="1:5" x14ac:dyDescent="0.25">
      <c r="A38" s="63" t="s">
        <v>1654</v>
      </c>
      <c r="B38" s="70">
        <v>0.9635791366906471</v>
      </c>
      <c r="C38" s="52">
        <v>0.98109999999999997</v>
      </c>
      <c r="D38" s="52">
        <v>1.7520863309352874E-2</v>
      </c>
      <c r="E38"/>
    </row>
    <row r="39" spans="1:5" x14ac:dyDescent="0.25">
      <c r="A39" s="63" t="s">
        <v>1661</v>
      </c>
      <c r="B39" s="70">
        <v>0.43382594417077203</v>
      </c>
      <c r="C39" s="52">
        <v>0.99380000000000002</v>
      </c>
      <c r="D39" s="52">
        <v>0.55997405582922799</v>
      </c>
      <c r="E39"/>
    </row>
    <row r="40" spans="1:5" x14ac:dyDescent="0.25">
      <c r="A40" s="63" t="s">
        <v>1665</v>
      </c>
      <c r="B40" s="70">
        <v>0.97790202342917998</v>
      </c>
      <c r="C40" s="52">
        <v>0.97629999999999995</v>
      </c>
      <c r="D40" s="52">
        <v>-1.6020234291800328E-3</v>
      </c>
      <c r="E40"/>
    </row>
    <row r="41" spans="1:5" x14ac:dyDescent="0.25">
      <c r="A41" s="63" t="s">
        <v>1655</v>
      </c>
      <c r="B41" s="70">
        <v>0.15768854064642501</v>
      </c>
      <c r="C41" s="52">
        <v>0.94410000000000005</v>
      </c>
      <c r="D41" s="52">
        <v>0.78641145935357504</v>
      </c>
      <c r="E41"/>
    </row>
    <row r="42" spans="1:5" x14ac:dyDescent="0.25">
      <c r="A42" s="62" t="s">
        <v>956</v>
      </c>
      <c r="B42" s="70">
        <v>0.48724123132700164</v>
      </c>
      <c r="C42" s="52">
        <v>0.71057142857142863</v>
      </c>
      <c r="D42" s="52">
        <v>0.22333019724442696</v>
      </c>
      <c r="E42"/>
    </row>
    <row r="43" spans="1:5" x14ac:dyDescent="0.25">
      <c r="A43" s="63" t="s">
        <v>974</v>
      </c>
      <c r="B43" s="70">
        <v>0.174407114624506</v>
      </c>
      <c r="C43" s="52">
        <v>0.2727</v>
      </c>
      <c r="D43" s="52">
        <v>9.8292885375493994E-2</v>
      </c>
      <c r="E43"/>
    </row>
    <row r="44" spans="1:5" x14ac:dyDescent="0.25">
      <c r="A44" s="63" t="s">
        <v>978</v>
      </c>
      <c r="B44" s="70">
        <v>1.12612612612613E-3</v>
      </c>
      <c r="C44" s="52">
        <v>2E-3</v>
      </c>
      <c r="D44" s="52">
        <v>8.7387387387387002E-4</v>
      </c>
      <c r="E44"/>
    </row>
    <row r="45" spans="1:5" x14ac:dyDescent="0.25">
      <c r="A45" s="63" t="s">
        <v>991</v>
      </c>
      <c r="B45" s="70">
        <v>0.54142739950779306</v>
      </c>
      <c r="C45" s="52">
        <v>0.98409999999999997</v>
      </c>
      <c r="D45" s="52">
        <v>0.44267260049220691</v>
      </c>
      <c r="E45"/>
    </row>
    <row r="46" spans="1:5" x14ac:dyDescent="0.25">
      <c r="A46" s="63" t="s">
        <v>993</v>
      </c>
      <c r="B46" s="70">
        <v>0.32530553558590902</v>
      </c>
      <c r="C46" s="52">
        <v>0.97899999999999998</v>
      </c>
      <c r="D46" s="52">
        <v>0.65369446441409096</v>
      </c>
      <c r="E46"/>
    </row>
    <row r="47" spans="1:5" x14ac:dyDescent="0.25">
      <c r="A47" s="63" t="s">
        <v>962</v>
      </c>
      <c r="B47" s="70">
        <v>0.99074454956807911</v>
      </c>
      <c r="C47" s="52">
        <v>0.99970000000000003</v>
      </c>
      <c r="D47" s="52">
        <v>8.9554504319209194E-3</v>
      </c>
      <c r="E47"/>
    </row>
    <row r="48" spans="1:5" x14ac:dyDescent="0.25">
      <c r="A48" s="63" t="s">
        <v>968</v>
      </c>
      <c r="B48" s="70">
        <v>1</v>
      </c>
      <c r="C48" s="52">
        <v>1</v>
      </c>
      <c r="D48" s="52">
        <v>0</v>
      </c>
      <c r="E48"/>
    </row>
    <row r="49" spans="1:5" x14ac:dyDescent="0.25">
      <c r="A49" s="63" t="s">
        <v>987</v>
      </c>
      <c r="B49" s="70">
        <v>0.377677893876598</v>
      </c>
      <c r="C49" s="52">
        <v>0.73650000000000004</v>
      </c>
      <c r="D49" s="52">
        <v>0.35882210612340204</v>
      </c>
      <c r="E49"/>
    </row>
    <row r="50" spans="1:5" x14ac:dyDescent="0.25">
      <c r="A50" s="62" t="s">
        <v>33</v>
      </c>
      <c r="B50" s="70">
        <v>0.68252307680935598</v>
      </c>
      <c r="C50" s="52">
        <v>0.98110000000000008</v>
      </c>
      <c r="D50" s="52">
        <v>0.29857692319064394</v>
      </c>
      <c r="E50"/>
    </row>
    <row r="51" spans="1:5" x14ac:dyDescent="0.25">
      <c r="A51" s="63" t="s">
        <v>1039</v>
      </c>
      <c r="B51" s="70">
        <v>1</v>
      </c>
      <c r="C51" s="52">
        <v>0.99980000000000002</v>
      </c>
      <c r="D51" s="52">
        <v>-1.9999999999997797E-4</v>
      </c>
      <c r="E51"/>
    </row>
    <row r="52" spans="1:5" x14ac:dyDescent="0.25">
      <c r="A52" s="63" t="s">
        <v>1041</v>
      </c>
      <c r="B52" s="70">
        <v>0.97146596858638712</v>
      </c>
      <c r="C52" s="52">
        <v>0.99939999999999996</v>
      </c>
      <c r="D52" s="52">
        <v>2.7934031413612836E-2</v>
      </c>
      <c r="E52"/>
    </row>
    <row r="53" spans="1:5" x14ac:dyDescent="0.25">
      <c r="A53" s="63" t="s">
        <v>1044</v>
      </c>
      <c r="B53" s="70">
        <v>0.96430364494427112</v>
      </c>
      <c r="C53" s="52">
        <v>0.99850000000000005</v>
      </c>
      <c r="D53" s="52">
        <v>3.4196355055728933E-2</v>
      </c>
      <c r="E53"/>
    </row>
    <row r="54" spans="1:5" x14ac:dyDescent="0.25">
      <c r="A54" s="63" t="s">
        <v>206</v>
      </c>
      <c r="B54" s="70">
        <v>0.40312499999999996</v>
      </c>
      <c r="C54" s="52">
        <v>0.92049999999999998</v>
      </c>
      <c r="D54" s="52">
        <v>0.51737500000000003</v>
      </c>
      <c r="E54"/>
    </row>
    <row r="55" spans="1:5" x14ac:dyDescent="0.25">
      <c r="A55" s="63" t="s">
        <v>1049</v>
      </c>
      <c r="B55" s="70">
        <v>0.12190221031480201</v>
      </c>
      <c r="C55" s="52">
        <v>0.99819999999999998</v>
      </c>
      <c r="D55" s="52">
        <v>0.876297789685198</v>
      </c>
      <c r="E55"/>
    </row>
    <row r="56" spans="1:5" x14ac:dyDescent="0.25">
      <c r="A56" s="63" t="s">
        <v>37</v>
      </c>
      <c r="B56" s="70">
        <v>0.63434163701067603</v>
      </c>
      <c r="C56" s="52">
        <v>0.97019999999999995</v>
      </c>
      <c r="D56" s="52">
        <v>0.33585836298932392</v>
      </c>
      <c r="E56"/>
    </row>
    <row r="57" spans="1:5" x14ac:dyDescent="0.25">
      <c r="A57" s="62" t="s">
        <v>1444</v>
      </c>
      <c r="B57" s="70">
        <v>0.39873952301563204</v>
      </c>
      <c r="C57" s="52">
        <v>0.42551666666666671</v>
      </c>
      <c r="D57" s="52">
        <v>2.6777143651034646E-2</v>
      </c>
      <c r="E57"/>
    </row>
    <row r="58" spans="1:5" x14ac:dyDescent="0.25">
      <c r="A58" s="63" t="s">
        <v>1461</v>
      </c>
      <c r="B58" s="70">
        <v>0.45457003785830202</v>
      </c>
      <c r="C58" s="52">
        <v>0.61609999999999998</v>
      </c>
      <c r="D58" s="52">
        <v>0.16152996214169796</v>
      </c>
      <c r="E58"/>
    </row>
    <row r="59" spans="1:5" x14ac:dyDescent="0.25">
      <c r="A59" s="63" t="s">
        <v>1456</v>
      </c>
      <c r="B59" s="70">
        <v>0</v>
      </c>
      <c r="C59" s="52">
        <v>0</v>
      </c>
      <c r="D59" s="52">
        <v>0</v>
      </c>
      <c r="E59"/>
    </row>
    <row r="60" spans="1:5" x14ac:dyDescent="0.25">
      <c r="A60" s="63" t="s">
        <v>1459</v>
      </c>
      <c r="B60" s="70">
        <v>0</v>
      </c>
      <c r="C60" s="52">
        <v>0</v>
      </c>
      <c r="D60" s="52">
        <v>0</v>
      </c>
      <c r="E60"/>
    </row>
    <row r="61" spans="1:5" x14ac:dyDescent="0.25">
      <c r="A61" s="63" t="s">
        <v>1447</v>
      </c>
      <c r="B61" s="70">
        <v>0.94098236503299804</v>
      </c>
      <c r="C61" s="52">
        <v>0.93810000000000004</v>
      </c>
      <c r="D61" s="52">
        <v>-2.8823650329979911E-3</v>
      </c>
      <c r="E61"/>
    </row>
    <row r="62" spans="1:5" x14ac:dyDescent="0.25">
      <c r="A62" s="63" t="s">
        <v>1449</v>
      </c>
      <c r="B62" s="70">
        <v>0.9968847352024921</v>
      </c>
      <c r="C62" s="52">
        <v>0.99890000000000001</v>
      </c>
      <c r="D62" s="52">
        <v>2.0152647975079097E-3</v>
      </c>
      <c r="E62"/>
    </row>
    <row r="63" spans="1:5" x14ac:dyDescent="0.25">
      <c r="A63" s="63" t="s">
        <v>1453</v>
      </c>
      <c r="B63" s="70">
        <v>0</v>
      </c>
      <c r="C63" s="52">
        <v>0</v>
      </c>
      <c r="D63" s="52">
        <v>0</v>
      </c>
      <c r="E63"/>
    </row>
    <row r="64" spans="1:5" x14ac:dyDescent="0.25">
      <c r="A64" s="62" t="s">
        <v>310</v>
      </c>
      <c r="B64" s="70">
        <v>0.71234023971153893</v>
      </c>
      <c r="C64" s="52">
        <v>0.75794285714285714</v>
      </c>
      <c r="D64" s="52">
        <v>4.5602617431318215E-2</v>
      </c>
      <c r="E64"/>
    </row>
    <row r="65" spans="1:5" x14ac:dyDescent="0.25">
      <c r="A65" s="63" t="s">
        <v>1569</v>
      </c>
      <c r="B65" s="70">
        <v>0.97648447720238707</v>
      </c>
      <c r="C65" s="52">
        <v>0.97450000000000003</v>
      </c>
      <c r="D65" s="52">
        <v>-1.9844772023870361E-3</v>
      </c>
      <c r="E65"/>
    </row>
    <row r="66" spans="1:5" x14ac:dyDescent="0.25">
      <c r="A66" s="63" t="s">
        <v>1550</v>
      </c>
      <c r="B66" s="70">
        <v>0.99963383376052706</v>
      </c>
      <c r="C66" s="52">
        <v>1</v>
      </c>
      <c r="D66" s="52">
        <v>3.6616623947294258E-4</v>
      </c>
      <c r="E66"/>
    </row>
    <row r="67" spans="1:5" x14ac:dyDescent="0.25">
      <c r="A67" s="63" t="s">
        <v>1567</v>
      </c>
      <c r="B67" s="70">
        <v>9.7781429745275303E-2</v>
      </c>
      <c r="C67" s="52">
        <v>0.11020000000000001</v>
      </c>
      <c r="D67" s="52">
        <v>1.2418570254724703E-2</v>
      </c>
      <c r="E67"/>
    </row>
    <row r="68" spans="1:5" x14ac:dyDescent="0.25">
      <c r="A68" s="63" t="s">
        <v>1543</v>
      </c>
      <c r="B68" s="70">
        <v>0.88448935008192209</v>
      </c>
      <c r="C68" s="52">
        <v>0.99970000000000003</v>
      </c>
      <c r="D68" s="52">
        <v>0.11521064991807795</v>
      </c>
      <c r="E68"/>
    </row>
    <row r="69" spans="1:5" x14ac:dyDescent="0.25">
      <c r="A69" s="63" t="s">
        <v>1554</v>
      </c>
      <c r="B69" s="70">
        <v>0.79492714516999508</v>
      </c>
      <c r="C69" s="52">
        <v>0.96140000000000003</v>
      </c>
      <c r="D69" s="52">
        <v>0.16647285483000496</v>
      </c>
      <c r="E69"/>
    </row>
    <row r="70" spans="1:5" x14ac:dyDescent="0.25">
      <c r="A70" s="63" t="s">
        <v>1558</v>
      </c>
      <c r="B70" s="70">
        <v>1</v>
      </c>
      <c r="C70" s="52">
        <v>1</v>
      </c>
      <c r="D70" s="52">
        <v>0</v>
      </c>
      <c r="E70"/>
    </row>
    <row r="71" spans="1:5" x14ac:dyDescent="0.25">
      <c r="A71" s="63" t="s">
        <v>1565</v>
      </c>
      <c r="B71" s="70">
        <v>0.23306544202066601</v>
      </c>
      <c r="C71" s="52">
        <v>0.25979999999999998</v>
      </c>
      <c r="D71" s="52">
        <v>2.6734557979333967E-2</v>
      </c>
      <c r="E71"/>
    </row>
    <row r="72" spans="1:5" x14ac:dyDescent="0.25">
      <c r="A72" s="62" t="s">
        <v>256</v>
      </c>
      <c r="B72" s="70">
        <v>0.89803234470366533</v>
      </c>
      <c r="C72" s="52">
        <v>0.93542000000000003</v>
      </c>
      <c r="D72" s="52">
        <v>3.7387655296334768E-2</v>
      </c>
      <c r="E72"/>
    </row>
    <row r="73" spans="1:5" x14ac:dyDescent="0.25">
      <c r="A73" s="63" t="s">
        <v>1644</v>
      </c>
      <c r="B73" s="70">
        <v>0.92717391304347807</v>
      </c>
      <c r="C73" s="52">
        <v>0.98309999999999997</v>
      </c>
      <c r="D73" s="52">
        <v>5.5926086956521903E-2</v>
      </c>
      <c r="E73"/>
    </row>
    <row r="74" spans="1:5" x14ac:dyDescent="0.25">
      <c r="A74" s="63" t="s">
        <v>1639</v>
      </c>
      <c r="B74" s="70">
        <v>0.91203235591506604</v>
      </c>
      <c r="C74" s="52">
        <v>0.97350000000000003</v>
      </c>
      <c r="D74" s="52">
        <v>6.1467644084933992E-2</v>
      </c>
      <c r="E74"/>
    </row>
    <row r="75" spans="1:5" x14ac:dyDescent="0.25">
      <c r="A75" s="63" t="s">
        <v>260</v>
      </c>
      <c r="B75" s="70">
        <v>0.93829169910126708</v>
      </c>
      <c r="C75" s="52">
        <v>1</v>
      </c>
      <c r="D75" s="52">
        <v>6.1708300898732915E-2</v>
      </c>
      <c r="E75"/>
    </row>
    <row r="76" spans="1:5" x14ac:dyDescent="0.25">
      <c r="A76" s="63" t="s">
        <v>1641</v>
      </c>
      <c r="B76" s="70">
        <v>1</v>
      </c>
      <c r="C76" s="52">
        <v>1</v>
      </c>
      <c r="D76" s="52">
        <v>0</v>
      </c>
      <c r="E76"/>
    </row>
    <row r="77" spans="1:5" x14ac:dyDescent="0.25">
      <c r="A77" s="63" t="s">
        <v>1637</v>
      </c>
      <c r="B77" s="70">
        <v>0.71266375545851501</v>
      </c>
      <c r="C77" s="52">
        <v>0.72050000000000003</v>
      </c>
      <c r="D77" s="52">
        <v>7.8362445414850157E-3</v>
      </c>
      <c r="E77"/>
    </row>
    <row r="78" spans="1:5" x14ac:dyDescent="0.25">
      <c r="A78" s="61" t="s">
        <v>1991</v>
      </c>
      <c r="B78" s="70">
        <v>0.30444157660769777</v>
      </c>
      <c r="C78" s="52">
        <v>0.62216774193548385</v>
      </c>
      <c r="D78" s="52">
        <v>0.31772616532778603</v>
      </c>
      <c r="E78"/>
    </row>
    <row r="79" spans="1:5" x14ac:dyDescent="0.25">
      <c r="A79" s="62" t="s">
        <v>242</v>
      </c>
      <c r="B79" s="70">
        <v>0.39038048444168771</v>
      </c>
      <c r="C79" s="52">
        <v>0.47238000000000008</v>
      </c>
      <c r="D79" s="52">
        <v>8.1999515558312294E-2</v>
      </c>
      <c r="E79"/>
    </row>
    <row r="80" spans="1:5" x14ac:dyDescent="0.25">
      <c r="A80" s="63" t="s">
        <v>668</v>
      </c>
      <c r="B80" s="70">
        <v>0.96342000881445611</v>
      </c>
      <c r="C80" s="52">
        <v>0.93920000000000003</v>
      </c>
      <c r="D80" s="52">
        <v>-2.4220008814456073E-2</v>
      </c>
      <c r="E80"/>
    </row>
    <row r="81" spans="1:5" x14ac:dyDescent="0.25">
      <c r="A81" s="63" t="s">
        <v>675</v>
      </c>
      <c r="B81" s="70">
        <v>0</v>
      </c>
      <c r="C81" s="52">
        <v>0.43369999999999997</v>
      </c>
      <c r="D81" s="52">
        <v>0.43369999999999997</v>
      </c>
      <c r="E81"/>
    </row>
    <row r="82" spans="1:5" x14ac:dyDescent="0.25">
      <c r="A82" s="63" t="s">
        <v>670</v>
      </c>
      <c r="B82" s="70">
        <v>0</v>
      </c>
      <c r="C82" s="52">
        <v>0</v>
      </c>
      <c r="D82" s="52">
        <v>0</v>
      </c>
      <c r="E82"/>
    </row>
    <row r="83" spans="1:5" x14ac:dyDescent="0.25">
      <c r="A83" s="63" t="s">
        <v>246</v>
      </c>
      <c r="B83" s="70">
        <v>0.98808637379002207</v>
      </c>
      <c r="C83" s="52">
        <v>0.98850000000000005</v>
      </c>
      <c r="D83" s="52">
        <v>4.1362620997797972E-4</v>
      </c>
      <c r="E83"/>
    </row>
    <row r="84" spans="1:5" x14ac:dyDescent="0.25">
      <c r="A84" s="63" t="s">
        <v>249</v>
      </c>
      <c r="B84" s="70">
        <v>3.9603960396039601E-4</v>
      </c>
      <c r="C84" s="52">
        <v>5.0000000000000001E-4</v>
      </c>
      <c r="D84" s="52">
        <v>1.03960396039604E-4</v>
      </c>
      <c r="E84"/>
    </row>
    <row r="85" spans="1:5" x14ac:dyDescent="0.25">
      <c r="A85" s="62" t="s">
        <v>723</v>
      </c>
      <c r="B85" s="70">
        <v>0.20805430299372796</v>
      </c>
      <c r="C85" s="52">
        <v>0.68596666666666672</v>
      </c>
      <c r="D85" s="52">
        <v>0.47791236367293871</v>
      </c>
      <c r="E85"/>
    </row>
    <row r="86" spans="1:5" x14ac:dyDescent="0.25">
      <c r="A86" s="63" t="s">
        <v>731</v>
      </c>
      <c r="B86" s="70">
        <v>0.600645025590689</v>
      </c>
      <c r="C86" s="52">
        <v>0.85089999999999999</v>
      </c>
      <c r="D86" s="52">
        <v>0.25025497440931099</v>
      </c>
      <c r="E86"/>
    </row>
    <row r="87" spans="1:5" x14ac:dyDescent="0.25">
      <c r="A87" s="63" t="s">
        <v>737</v>
      </c>
      <c r="B87" s="70">
        <v>2.35178833904949E-2</v>
      </c>
      <c r="C87" s="52">
        <v>0.96550000000000002</v>
      </c>
      <c r="D87" s="52">
        <v>0.94198211660950515</v>
      </c>
      <c r="E87"/>
    </row>
    <row r="88" spans="1:5" x14ac:dyDescent="0.25">
      <c r="A88" s="63" t="s">
        <v>743</v>
      </c>
      <c r="B88" s="70">
        <v>0</v>
      </c>
      <c r="C88" s="52">
        <v>0.24149999999999999</v>
      </c>
      <c r="D88" s="52">
        <v>0.24149999999999999</v>
      </c>
      <c r="E88"/>
    </row>
    <row r="89" spans="1:5" x14ac:dyDescent="0.25">
      <c r="A89" s="62" t="s">
        <v>1571</v>
      </c>
      <c r="B89" s="70">
        <v>2.8569129245131199E-2</v>
      </c>
      <c r="C89" s="52">
        <v>0.88034999999999997</v>
      </c>
      <c r="D89" s="52">
        <v>0.85178087075486886</v>
      </c>
      <c r="E89"/>
    </row>
    <row r="90" spans="1:5" x14ac:dyDescent="0.25">
      <c r="A90" s="63" t="s">
        <v>1574</v>
      </c>
      <c r="B90" s="70">
        <v>0</v>
      </c>
      <c r="C90" s="52">
        <v>0.76819999999999999</v>
      </c>
      <c r="D90" s="52">
        <v>0.76819999999999999</v>
      </c>
      <c r="E90"/>
    </row>
    <row r="91" spans="1:5" x14ac:dyDescent="0.25">
      <c r="A91" s="63" t="s">
        <v>1575</v>
      </c>
      <c r="B91" s="70">
        <v>5.7138258490262397E-2</v>
      </c>
      <c r="C91" s="52">
        <v>0.99250000000000005</v>
      </c>
      <c r="D91" s="52">
        <v>0.93536174150973761</v>
      </c>
      <c r="E91"/>
    </row>
    <row r="92" spans="1:5" x14ac:dyDescent="0.25">
      <c r="A92" s="62" t="s">
        <v>994</v>
      </c>
      <c r="B92" s="70">
        <v>0.32061801341933793</v>
      </c>
      <c r="C92" s="52">
        <v>0.97787500000000005</v>
      </c>
      <c r="D92" s="52">
        <v>0.65725698658066212</v>
      </c>
      <c r="E92"/>
    </row>
    <row r="93" spans="1:5" x14ac:dyDescent="0.25">
      <c r="A93" s="63" t="s">
        <v>998</v>
      </c>
      <c r="B93" s="70">
        <v>3.0543677458766004E-4</v>
      </c>
      <c r="C93" s="52">
        <v>0.97729999999999995</v>
      </c>
      <c r="D93" s="52">
        <v>0.97699456322541234</v>
      </c>
      <c r="E93"/>
    </row>
    <row r="94" spans="1:5" x14ac:dyDescent="0.25">
      <c r="A94" s="63" t="s">
        <v>1007</v>
      </c>
      <c r="B94" s="70">
        <v>0.32832729155877804</v>
      </c>
      <c r="C94" s="52">
        <v>0.96279999999999999</v>
      </c>
      <c r="D94" s="52">
        <v>0.63447270844122194</v>
      </c>
      <c r="E94"/>
    </row>
    <row r="95" spans="1:5" x14ac:dyDescent="0.25">
      <c r="A95" s="63" t="s">
        <v>1001</v>
      </c>
      <c r="B95" s="70">
        <v>0</v>
      </c>
      <c r="C95" s="52">
        <v>0.99</v>
      </c>
      <c r="D95" s="52">
        <v>0.99</v>
      </c>
      <c r="E95"/>
    </row>
    <row r="96" spans="1:5" x14ac:dyDescent="0.25">
      <c r="A96" s="63" t="s">
        <v>1004</v>
      </c>
      <c r="B96" s="70">
        <v>0.95383932534398608</v>
      </c>
      <c r="C96" s="52">
        <v>0.98140000000000005</v>
      </c>
      <c r="D96" s="52">
        <v>2.7560674656013973E-2</v>
      </c>
      <c r="E96"/>
    </row>
    <row r="97" spans="1:5" x14ac:dyDescent="0.25">
      <c r="A97" s="62" t="s">
        <v>39</v>
      </c>
      <c r="B97" s="70">
        <v>0.36858933718009157</v>
      </c>
      <c r="C97" s="52">
        <v>0.369475</v>
      </c>
      <c r="D97" s="52">
        <v>8.856628199084551E-4</v>
      </c>
      <c r="E97"/>
    </row>
    <row r="98" spans="1:5" x14ac:dyDescent="0.25">
      <c r="A98" s="63" t="s">
        <v>1310</v>
      </c>
      <c r="B98" s="70">
        <v>0</v>
      </c>
      <c r="C98" s="52">
        <v>0</v>
      </c>
      <c r="D98" s="52">
        <v>0</v>
      </c>
      <c r="E98"/>
    </row>
    <row r="99" spans="1:5" x14ac:dyDescent="0.25">
      <c r="A99" s="63" t="s">
        <v>43</v>
      </c>
      <c r="B99" s="70">
        <v>0</v>
      </c>
      <c r="C99" s="52">
        <v>3.0000000000000001E-3</v>
      </c>
      <c r="D99" s="52">
        <v>3.0000000000000001E-3</v>
      </c>
      <c r="E99"/>
    </row>
    <row r="100" spans="1:5" x14ac:dyDescent="0.25">
      <c r="A100" s="63" t="s">
        <v>1307</v>
      </c>
      <c r="B100" s="70">
        <v>0.50642054574638806</v>
      </c>
      <c r="C100" s="52">
        <v>0.51229999999999998</v>
      </c>
      <c r="D100" s="52">
        <v>5.8794542536119154E-3</v>
      </c>
      <c r="E100"/>
    </row>
    <row r="101" spans="1:5" x14ac:dyDescent="0.25">
      <c r="A101" s="63" t="s">
        <v>1299</v>
      </c>
      <c r="B101" s="70">
        <v>0.96793680297397811</v>
      </c>
      <c r="C101" s="52">
        <v>0.96260000000000001</v>
      </c>
      <c r="D101" s="52">
        <v>-5.3368029739780942E-3</v>
      </c>
      <c r="E101"/>
    </row>
    <row r="102" spans="1:5" x14ac:dyDescent="0.25">
      <c r="A102" s="62" t="s">
        <v>1576</v>
      </c>
      <c r="B102" s="70">
        <v>0.19241470200615018</v>
      </c>
      <c r="C102" s="52">
        <v>0.75573333333333326</v>
      </c>
      <c r="D102" s="52">
        <v>0.56331863132718307</v>
      </c>
      <c r="E102"/>
    </row>
    <row r="103" spans="1:5" x14ac:dyDescent="0.25">
      <c r="A103" s="63" t="s">
        <v>1580</v>
      </c>
      <c r="B103" s="70">
        <v>1</v>
      </c>
      <c r="C103" s="52">
        <v>1</v>
      </c>
      <c r="D103" s="52">
        <v>0</v>
      </c>
      <c r="E103"/>
    </row>
    <row r="104" spans="1:5" x14ac:dyDescent="0.25">
      <c r="A104" s="63" t="s">
        <v>1611</v>
      </c>
      <c r="B104" s="70">
        <v>0</v>
      </c>
      <c r="C104" s="52">
        <v>0.71809999999999996</v>
      </c>
      <c r="D104" s="52">
        <v>0.71809999999999996</v>
      </c>
      <c r="E104"/>
    </row>
    <row r="105" spans="1:5" x14ac:dyDescent="0.25">
      <c r="A105" s="63" t="s">
        <v>1597</v>
      </c>
      <c r="B105" s="70">
        <v>0.15448821203690102</v>
      </c>
      <c r="C105" s="52">
        <v>0.9698</v>
      </c>
      <c r="D105" s="52">
        <v>0.815311787963099</v>
      </c>
      <c r="E105"/>
    </row>
    <row r="106" spans="1:5" x14ac:dyDescent="0.25">
      <c r="A106" s="63" t="s">
        <v>1605</v>
      </c>
      <c r="B106" s="70">
        <v>0</v>
      </c>
      <c r="C106" s="52">
        <v>0.81479999999999997</v>
      </c>
      <c r="D106" s="52">
        <v>0.81479999999999997</v>
      </c>
      <c r="E106"/>
    </row>
    <row r="107" spans="1:5" x14ac:dyDescent="0.25">
      <c r="A107" s="63" t="s">
        <v>1602</v>
      </c>
      <c r="B107" s="70">
        <v>0</v>
      </c>
      <c r="C107" s="52">
        <v>0.47789999999999999</v>
      </c>
      <c r="D107" s="52">
        <v>0.47789999999999999</v>
      </c>
      <c r="E107"/>
    </row>
    <row r="108" spans="1:5" x14ac:dyDescent="0.25">
      <c r="A108" s="63" t="s">
        <v>1613</v>
      </c>
      <c r="B108" s="70">
        <v>0</v>
      </c>
      <c r="C108" s="52">
        <v>0.55379999999999996</v>
      </c>
      <c r="D108" s="52">
        <v>0.55379999999999996</v>
      </c>
      <c r="E108"/>
    </row>
    <row r="109" spans="1:5" x14ac:dyDescent="0.25">
      <c r="A109" s="62" t="s">
        <v>1869</v>
      </c>
      <c r="B109" s="70">
        <v>0</v>
      </c>
      <c r="C109" s="52">
        <v>0</v>
      </c>
      <c r="D109" s="52">
        <v>0</v>
      </c>
      <c r="E109"/>
    </row>
    <row r="110" spans="1:5" x14ac:dyDescent="0.25">
      <c r="A110" s="63" t="s">
        <v>1873</v>
      </c>
      <c r="B110" s="70">
        <v>0</v>
      </c>
      <c r="C110" s="52">
        <v>0</v>
      </c>
      <c r="D110" s="52">
        <v>0</v>
      </c>
      <c r="E110"/>
    </row>
    <row r="111" spans="1:5" x14ac:dyDescent="0.25">
      <c r="A111" s="63" t="s">
        <v>1875</v>
      </c>
      <c r="B111" s="70">
        <v>0</v>
      </c>
      <c r="C111" s="52">
        <v>0</v>
      </c>
      <c r="D111" s="52">
        <v>0</v>
      </c>
      <c r="E111"/>
    </row>
    <row r="112" spans="1:5" x14ac:dyDescent="0.25">
      <c r="A112" s="62" t="s">
        <v>1851</v>
      </c>
      <c r="B112" s="70">
        <v>0.57863353414482588</v>
      </c>
      <c r="C112" s="52">
        <v>0.63658000000000003</v>
      </c>
      <c r="D112" s="52">
        <v>5.7946465855174115E-2</v>
      </c>
      <c r="E112"/>
    </row>
    <row r="113" spans="1:5" x14ac:dyDescent="0.25">
      <c r="A113" s="63" t="s">
        <v>1857</v>
      </c>
      <c r="B113" s="70">
        <v>9.6941333779040611E-3</v>
      </c>
      <c r="C113" s="52">
        <v>0.25769999999999998</v>
      </c>
      <c r="D113" s="52">
        <v>0.24800586662209592</v>
      </c>
      <c r="E113"/>
    </row>
    <row r="114" spans="1:5" x14ac:dyDescent="0.25">
      <c r="A114" s="63" t="s">
        <v>1860</v>
      </c>
      <c r="B114" s="70">
        <v>0.99753846153846104</v>
      </c>
      <c r="C114" s="52">
        <v>0.99939999999999996</v>
      </c>
      <c r="D114" s="52">
        <v>1.8615384615389141E-3</v>
      </c>
      <c r="E114"/>
    </row>
    <row r="115" spans="1:5" x14ac:dyDescent="0.25">
      <c r="A115" s="63" t="s">
        <v>1863</v>
      </c>
      <c r="B115" s="70">
        <v>0</v>
      </c>
      <c r="C115" s="52">
        <v>0</v>
      </c>
      <c r="D115" s="52">
        <v>0</v>
      </c>
      <c r="E115"/>
    </row>
    <row r="116" spans="1:5" x14ac:dyDescent="0.25">
      <c r="A116" s="63" t="s">
        <v>1866</v>
      </c>
      <c r="B116" s="70">
        <v>0.93578700078308508</v>
      </c>
      <c r="C116" s="52">
        <v>0.94569999999999999</v>
      </c>
      <c r="D116" s="52">
        <v>9.9129992169149084E-3</v>
      </c>
      <c r="E116"/>
    </row>
    <row r="117" spans="1:5" x14ac:dyDescent="0.25">
      <c r="A117" s="63" t="s">
        <v>1855</v>
      </c>
      <c r="B117" s="70">
        <v>0.95014807502467913</v>
      </c>
      <c r="C117" s="52">
        <v>0.98009999999999997</v>
      </c>
      <c r="D117" s="52">
        <v>2.9951924975320843E-2</v>
      </c>
      <c r="E117"/>
    </row>
    <row r="118" spans="1:5" x14ac:dyDescent="0.25">
      <c r="A118" s="61" t="s">
        <v>1992</v>
      </c>
      <c r="B118" s="70">
        <v>0.51416552675598615</v>
      </c>
      <c r="C118" s="52">
        <v>0.63977307692307694</v>
      </c>
      <c r="D118" s="52">
        <v>0.12560755016709083</v>
      </c>
      <c r="E118"/>
    </row>
    <row r="119" spans="1:5" x14ac:dyDescent="0.25">
      <c r="A119" s="62" t="s">
        <v>199</v>
      </c>
      <c r="B119" s="70">
        <v>0.46163232380117741</v>
      </c>
      <c r="C119" s="52">
        <v>0.59178571428571425</v>
      </c>
      <c r="D119" s="52">
        <v>0.13015339048453686</v>
      </c>
      <c r="E119"/>
    </row>
    <row r="120" spans="1:5" x14ac:dyDescent="0.25">
      <c r="A120" s="63" t="s">
        <v>692</v>
      </c>
      <c r="B120" s="70">
        <v>0.94993342210386111</v>
      </c>
      <c r="C120" s="52">
        <v>0.98550000000000004</v>
      </c>
      <c r="D120" s="52">
        <v>3.5566577896138929E-2</v>
      </c>
      <c r="E120"/>
    </row>
    <row r="121" spans="1:5" x14ac:dyDescent="0.25">
      <c r="A121" s="63" t="s">
        <v>678</v>
      </c>
      <c r="B121" s="70">
        <v>1</v>
      </c>
      <c r="C121" s="52">
        <v>1</v>
      </c>
      <c r="D121" s="52">
        <v>0</v>
      </c>
      <c r="E121"/>
    </row>
    <row r="122" spans="1:5" x14ac:dyDescent="0.25">
      <c r="A122" s="63" t="s">
        <v>203</v>
      </c>
      <c r="B122" s="70">
        <v>0</v>
      </c>
      <c r="C122" s="52">
        <v>5.0000000000000001E-4</v>
      </c>
      <c r="D122" s="52">
        <v>5.0000000000000001E-4</v>
      </c>
      <c r="E122"/>
    </row>
    <row r="123" spans="1:5" x14ac:dyDescent="0.25">
      <c r="A123" s="63" t="s">
        <v>681</v>
      </c>
      <c r="B123" s="70">
        <v>0.9673176564368271</v>
      </c>
      <c r="C123" s="52">
        <v>0.97899999999999998</v>
      </c>
      <c r="D123" s="52">
        <v>1.1682343563172881E-2</v>
      </c>
      <c r="E123"/>
    </row>
    <row r="124" spans="1:5" x14ac:dyDescent="0.25">
      <c r="A124" s="63" t="s">
        <v>684</v>
      </c>
      <c r="B124" s="70">
        <v>0.136622005684125</v>
      </c>
      <c r="C124" s="52">
        <v>0.99439999999999995</v>
      </c>
      <c r="D124" s="52">
        <v>0.85777799431587498</v>
      </c>
      <c r="E124"/>
    </row>
    <row r="125" spans="1:5" x14ac:dyDescent="0.25">
      <c r="A125" s="63" t="s">
        <v>687</v>
      </c>
      <c r="B125" s="70">
        <v>0.176944971537002</v>
      </c>
      <c r="C125" s="52">
        <v>0.1825</v>
      </c>
      <c r="D125" s="52">
        <v>5.5550284629979907E-3</v>
      </c>
      <c r="E125"/>
    </row>
    <row r="126" spans="1:5" x14ac:dyDescent="0.25">
      <c r="A126" s="63" t="s">
        <v>689</v>
      </c>
      <c r="B126" s="70">
        <v>6.0821084642676102E-4</v>
      </c>
      <c r="C126" s="52">
        <v>5.9999999999999995E-4</v>
      </c>
      <c r="D126" s="52">
        <v>-8.2108464267610691E-6</v>
      </c>
      <c r="E126"/>
    </row>
    <row r="127" spans="1:5" x14ac:dyDescent="0.25">
      <c r="A127" s="62" t="s">
        <v>101</v>
      </c>
      <c r="B127" s="70">
        <v>0.77644582471738433</v>
      </c>
      <c r="C127" s="52">
        <v>0.82340000000000002</v>
      </c>
      <c r="D127" s="52">
        <v>4.6954175282615807E-2</v>
      </c>
      <c r="E127"/>
    </row>
    <row r="128" spans="1:5" x14ac:dyDescent="0.25">
      <c r="A128" s="63" t="s">
        <v>797</v>
      </c>
      <c r="B128" s="70">
        <v>0.86487372909150506</v>
      </c>
      <c r="C128" s="52">
        <v>0.99929999999999997</v>
      </c>
      <c r="D128" s="52">
        <v>0.1344262709084949</v>
      </c>
      <c r="E128"/>
    </row>
    <row r="129" spans="1:5" x14ac:dyDescent="0.25">
      <c r="A129" s="63" t="s">
        <v>794</v>
      </c>
      <c r="B129" s="70">
        <v>0.90286164347597808</v>
      </c>
      <c r="C129" s="52">
        <v>0.98129999999999995</v>
      </c>
      <c r="D129" s="52">
        <v>7.8438356524021868E-2</v>
      </c>
      <c r="E129"/>
    </row>
    <row r="130" spans="1:5" x14ac:dyDescent="0.25">
      <c r="A130" s="63" t="s">
        <v>800</v>
      </c>
      <c r="B130" s="70">
        <v>0.95051600952632997</v>
      </c>
      <c r="C130" s="52">
        <v>0.99950000000000006</v>
      </c>
      <c r="D130" s="52">
        <v>4.898399047367008E-2</v>
      </c>
      <c r="E130"/>
    </row>
    <row r="131" spans="1:5" x14ac:dyDescent="0.25">
      <c r="A131" s="63" t="s">
        <v>809</v>
      </c>
      <c r="B131" s="70">
        <v>0</v>
      </c>
      <c r="C131" s="52">
        <v>0</v>
      </c>
      <c r="D131" s="52">
        <v>0</v>
      </c>
      <c r="E131"/>
    </row>
    <row r="132" spans="1:5" x14ac:dyDescent="0.25">
      <c r="A132" s="63" t="s">
        <v>105</v>
      </c>
      <c r="B132" s="70">
        <v>0.94085091663784204</v>
      </c>
      <c r="C132" s="52">
        <v>0.96030000000000004</v>
      </c>
      <c r="D132" s="52">
        <v>1.9449083362158004E-2</v>
      </c>
      <c r="E132"/>
    </row>
    <row r="133" spans="1:5" x14ac:dyDescent="0.25">
      <c r="A133" s="63" t="s">
        <v>792</v>
      </c>
      <c r="B133" s="70">
        <v>0.99957264957265002</v>
      </c>
      <c r="C133" s="52">
        <v>1</v>
      </c>
      <c r="D133" s="52">
        <v>4.2735042734998174E-4</v>
      </c>
      <c r="E133"/>
    </row>
    <row r="134" spans="1:5" x14ac:dyDescent="0.25">
      <c r="A134" s="62" t="s">
        <v>177</v>
      </c>
      <c r="B134" s="70">
        <v>0.54630344210395021</v>
      </c>
      <c r="C134" s="52">
        <v>0.61894285714285713</v>
      </c>
      <c r="D134" s="52">
        <v>7.263941503890696E-2</v>
      </c>
      <c r="E134"/>
    </row>
    <row r="135" spans="1:5" x14ac:dyDescent="0.25">
      <c r="A135" s="63" t="s">
        <v>910</v>
      </c>
      <c r="B135" s="70">
        <v>0.21501819384717202</v>
      </c>
      <c r="C135" s="52">
        <v>0.19839999999999999</v>
      </c>
      <c r="D135" s="52">
        <v>-1.661819384717203E-2</v>
      </c>
      <c r="E135"/>
    </row>
    <row r="136" spans="1:5" x14ac:dyDescent="0.25">
      <c r="A136" s="63" t="s">
        <v>916</v>
      </c>
      <c r="B136" s="70">
        <v>0.51266500178380303</v>
      </c>
      <c r="C136" s="52">
        <v>1</v>
      </c>
      <c r="D136" s="52">
        <v>0.48733499821619697</v>
      </c>
      <c r="E136"/>
    </row>
    <row r="137" spans="1:5" x14ac:dyDescent="0.25">
      <c r="A137" s="63" t="s">
        <v>181</v>
      </c>
      <c r="B137" s="70">
        <v>0.97169485674835998</v>
      </c>
      <c r="C137" s="52">
        <v>0.99919999999999998</v>
      </c>
      <c r="D137" s="52">
        <v>2.7505143251639996E-2</v>
      </c>
      <c r="E137"/>
    </row>
    <row r="138" spans="1:5" x14ac:dyDescent="0.25">
      <c r="A138" s="63" t="s">
        <v>908</v>
      </c>
      <c r="B138" s="70">
        <v>0.14192221391174301</v>
      </c>
      <c r="C138" s="52">
        <v>0.13300000000000001</v>
      </c>
      <c r="D138" s="52">
        <v>-8.9222139117429988E-3</v>
      </c>
      <c r="E138"/>
    </row>
    <row r="139" spans="1:5" x14ac:dyDescent="0.25">
      <c r="A139" s="63" t="s">
        <v>923</v>
      </c>
      <c r="B139" s="70">
        <v>0.16507633587786302</v>
      </c>
      <c r="C139" s="52">
        <v>0.15379999999999999</v>
      </c>
      <c r="D139" s="52">
        <v>-1.1276335877863031E-2</v>
      </c>
      <c r="E139"/>
    </row>
    <row r="140" spans="1:5" x14ac:dyDescent="0.25">
      <c r="A140" s="63" t="s">
        <v>925</v>
      </c>
      <c r="B140" s="70">
        <v>0.82406086543033807</v>
      </c>
      <c r="C140" s="52">
        <v>0.84889999999999999</v>
      </c>
      <c r="D140" s="52">
        <v>2.4839134569661914E-2</v>
      </c>
      <c r="E140"/>
    </row>
    <row r="141" spans="1:5" x14ac:dyDescent="0.25">
      <c r="A141" s="63" t="s">
        <v>913</v>
      </c>
      <c r="B141" s="70">
        <v>0.99368662712837208</v>
      </c>
      <c r="C141" s="52">
        <v>0.99929999999999997</v>
      </c>
      <c r="D141" s="52">
        <v>5.6133728716278863E-3</v>
      </c>
      <c r="E141"/>
    </row>
    <row r="142" spans="1:5" x14ac:dyDescent="0.25">
      <c r="A142" s="62" t="s">
        <v>1258</v>
      </c>
      <c r="B142" s="70">
        <v>0.27567973100257331</v>
      </c>
      <c r="C142" s="52">
        <v>0.53643333333333332</v>
      </c>
      <c r="D142" s="52">
        <v>0.26075360233075995</v>
      </c>
      <c r="E142"/>
    </row>
    <row r="143" spans="1:5" x14ac:dyDescent="0.25">
      <c r="A143" s="63" t="s">
        <v>1262</v>
      </c>
      <c r="B143" s="70">
        <v>0.18375368490009802</v>
      </c>
      <c r="C143" s="52">
        <v>0.13569999999999999</v>
      </c>
      <c r="D143" s="52">
        <v>-4.8053684900098037E-2</v>
      </c>
      <c r="E143"/>
    </row>
    <row r="144" spans="1:5" x14ac:dyDescent="0.25">
      <c r="A144" s="63" t="s">
        <v>1266</v>
      </c>
      <c r="B144" s="70">
        <v>0.24827245804541001</v>
      </c>
      <c r="C144" s="52">
        <v>0.1414</v>
      </c>
      <c r="D144" s="52">
        <v>-0.10687245804541001</v>
      </c>
      <c r="E144"/>
    </row>
    <row r="145" spans="1:5" x14ac:dyDescent="0.25">
      <c r="A145" s="63" t="s">
        <v>1279</v>
      </c>
      <c r="B145" s="70">
        <v>0.125765560461473</v>
      </c>
      <c r="C145" s="52">
        <v>0.99970000000000003</v>
      </c>
      <c r="D145" s="52">
        <v>0.87393443953852701</v>
      </c>
      <c r="E145"/>
    </row>
    <row r="146" spans="1:5" x14ac:dyDescent="0.25">
      <c r="A146" s="63" t="s">
        <v>1281</v>
      </c>
      <c r="B146" s="70">
        <v>0.153343498148552</v>
      </c>
      <c r="C146" s="52">
        <v>0.99929999999999997</v>
      </c>
      <c r="D146" s="52">
        <v>0.845956501851448</v>
      </c>
      <c r="E146"/>
    </row>
    <row r="147" spans="1:5" x14ac:dyDescent="0.25">
      <c r="A147" s="63" t="s">
        <v>1271</v>
      </c>
      <c r="B147" s="70">
        <v>0.94235203689469604</v>
      </c>
      <c r="C147" s="52">
        <v>0.94189999999999996</v>
      </c>
      <c r="D147" s="52">
        <v>-4.5203689469608399E-4</v>
      </c>
      <c r="E147"/>
    </row>
    <row r="148" spans="1:5" x14ac:dyDescent="0.25">
      <c r="A148" s="63" t="s">
        <v>1277</v>
      </c>
      <c r="B148" s="70">
        <v>5.9114756521096601E-4</v>
      </c>
      <c r="C148" s="52">
        <v>5.9999999999999995E-4</v>
      </c>
      <c r="D148" s="52">
        <v>8.8524347890339347E-6</v>
      </c>
      <c r="E148"/>
    </row>
    <row r="149" spans="1:5" x14ac:dyDescent="0.25">
      <c r="A149" s="61" t="s">
        <v>1989</v>
      </c>
      <c r="B149" s="70">
        <v>0.79011308106834599</v>
      </c>
      <c r="C149" s="52">
        <v>0.93511923076923076</v>
      </c>
      <c r="D149" s="52">
        <v>0.1450061497008846</v>
      </c>
      <c r="E149"/>
    </row>
    <row r="150" spans="1:5" x14ac:dyDescent="0.25">
      <c r="A150" s="62" t="s">
        <v>625</v>
      </c>
      <c r="B150" s="70">
        <v>0.47497527574392928</v>
      </c>
      <c r="C150" s="52">
        <v>0.92379999999999995</v>
      </c>
      <c r="D150" s="52">
        <v>0.44882472425607067</v>
      </c>
      <c r="E150"/>
    </row>
    <row r="151" spans="1:5" x14ac:dyDescent="0.25">
      <c r="A151" s="63" t="s">
        <v>629</v>
      </c>
      <c r="B151" s="70">
        <v>0</v>
      </c>
      <c r="C151" s="52">
        <v>0.92589999999999995</v>
      </c>
      <c r="D151" s="52">
        <v>0.92589999999999995</v>
      </c>
      <c r="E151"/>
    </row>
    <row r="152" spans="1:5" x14ac:dyDescent="0.25">
      <c r="A152" s="63" t="s">
        <v>636</v>
      </c>
      <c r="B152" s="70">
        <v>0.89937733499377304</v>
      </c>
      <c r="C152" s="52">
        <v>0.96579999999999999</v>
      </c>
      <c r="D152" s="52">
        <v>6.6422665006226955E-2</v>
      </c>
      <c r="E152"/>
    </row>
    <row r="153" spans="1:5" x14ac:dyDescent="0.25">
      <c r="A153" s="63" t="s">
        <v>631</v>
      </c>
      <c r="B153" s="70">
        <v>1.2690355329949201E-3</v>
      </c>
      <c r="C153" s="52">
        <v>0.8054</v>
      </c>
      <c r="D153" s="52">
        <v>0.80413096446700505</v>
      </c>
      <c r="E153"/>
    </row>
    <row r="154" spans="1:5" x14ac:dyDescent="0.25">
      <c r="A154" s="63" t="s">
        <v>635</v>
      </c>
      <c r="B154" s="70">
        <v>0.99925473244894902</v>
      </c>
      <c r="C154" s="52">
        <v>0.99809999999999999</v>
      </c>
      <c r="D154" s="52">
        <v>-1.1547324489490363E-3</v>
      </c>
      <c r="E154"/>
    </row>
    <row r="155" spans="1:5" x14ac:dyDescent="0.25">
      <c r="A155" s="62" t="s">
        <v>777</v>
      </c>
      <c r="B155" s="70">
        <v>0.76096639659239462</v>
      </c>
      <c r="C155" s="52">
        <v>0.76936000000000004</v>
      </c>
      <c r="D155" s="52">
        <v>8.3936034076053552E-3</v>
      </c>
      <c r="E155"/>
    </row>
    <row r="156" spans="1:5" x14ac:dyDescent="0.25">
      <c r="A156" s="63" t="s">
        <v>784</v>
      </c>
      <c r="B156" s="70">
        <v>0.96208695652173903</v>
      </c>
      <c r="C156" s="52">
        <v>0.98360000000000003</v>
      </c>
      <c r="D156" s="52">
        <v>2.1513043478260996E-2</v>
      </c>
      <c r="E156"/>
    </row>
    <row r="157" spans="1:5" x14ac:dyDescent="0.25">
      <c r="A157" s="63" t="s">
        <v>786</v>
      </c>
      <c r="B157" s="70">
        <v>0.9864120455380091</v>
      </c>
      <c r="C157" s="52">
        <v>0.99139999999999995</v>
      </c>
      <c r="D157" s="52">
        <v>4.9879544619908511E-3</v>
      </c>
      <c r="E157"/>
    </row>
    <row r="158" spans="1:5" x14ac:dyDescent="0.25">
      <c r="A158" s="63" t="s">
        <v>782</v>
      </c>
      <c r="B158" s="70">
        <v>0</v>
      </c>
      <c r="C158" s="52">
        <v>0</v>
      </c>
      <c r="D158" s="52">
        <v>0</v>
      </c>
      <c r="E158"/>
    </row>
    <row r="159" spans="1:5" x14ac:dyDescent="0.25">
      <c r="A159" s="63" t="s">
        <v>788</v>
      </c>
      <c r="B159" s="70">
        <v>0.90777738137709607</v>
      </c>
      <c r="C159" s="52">
        <v>0.90290000000000004</v>
      </c>
      <c r="D159" s="52">
        <v>-4.877381377096035E-3</v>
      </c>
      <c r="E159"/>
    </row>
    <row r="160" spans="1:5" x14ac:dyDescent="0.25">
      <c r="A160" s="63" t="s">
        <v>781</v>
      </c>
      <c r="B160" s="70">
        <v>0.94855559952512902</v>
      </c>
      <c r="C160" s="52">
        <v>0.96889999999999998</v>
      </c>
      <c r="D160" s="52">
        <v>2.0344400474870961E-2</v>
      </c>
      <c r="E160"/>
    </row>
    <row r="161" spans="1:5" x14ac:dyDescent="0.25">
      <c r="A161" s="62" t="s">
        <v>927</v>
      </c>
      <c r="B161" s="70">
        <v>0.77083094684363451</v>
      </c>
      <c r="C161" s="52">
        <v>0.99562499999999998</v>
      </c>
      <c r="D161" s="52">
        <v>0.22479405315636541</v>
      </c>
      <c r="E161"/>
    </row>
    <row r="162" spans="1:5" x14ac:dyDescent="0.25">
      <c r="A162" s="63" t="s">
        <v>934</v>
      </c>
      <c r="B162" s="70">
        <v>0.9948755490483161</v>
      </c>
      <c r="C162" s="52">
        <v>1</v>
      </c>
      <c r="D162" s="52">
        <v>5.124450951683901E-3</v>
      </c>
      <c r="E162"/>
    </row>
    <row r="163" spans="1:5" x14ac:dyDescent="0.25">
      <c r="A163" s="63" t="s">
        <v>932</v>
      </c>
      <c r="B163" s="70">
        <v>0.53707349081364808</v>
      </c>
      <c r="C163" s="52">
        <v>0.98629999999999995</v>
      </c>
      <c r="D163" s="52">
        <v>0.44922650918635187</v>
      </c>
      <c r="E163"/>
    </row>
    <row r="164" spans="1:5" x14ac:dyDescent="0.25">
      <c r="A164" s="63" t="s">
        <v>938</v>
      </c>
      <c r="B164" s="70">
        <v>0.68600989653621203</v>
      </c>
      <c r="C164" s="52">
        <v>0.99690000000000001</v>
      </c>
      <c r="D164" s="52">
        <v>0.31089010346378798</v>
      </c>
      <c r="E164"/>
    </row>
    <row r="165" spans="1:5" x14ac:dyDescent="0.25">
      <c r="A165" s="63" t="s">
        <v>937</v>
      </c>
      <c r="B165" s="70">
        <v>0.86536485097636207</v>
      </c>
      <c r="C165" s="52">
        <v>0.99929999999999997</v>
      </c>
      <c r="D165" s="52">
        <v>0.1339351490236379</v>
      </c>
      <c r="E165"/>
    </row>
    <row r="166" spans="1:5" x14ac:dyDescent="0.25">
      <c r="A166" s="62" t="s">
        <v>941</v>
      </c>
      <c r="B166" s="70">
        <v>0.84375485880676404</v>
      </c>
      <c r="C166" s="52">
        <v>0.97972499999999996</v>
      </c>
      <c r="D166" s="52">
        <v>0.13597014119323597</v>
      </c>
      <c r="E166"/>
    </row>
    <row r="167" spans="1:5" x14ac:dyDescent="0.25">
      <c r="A167" s="63" t="s">
        <v>953</v>
      </c>
      <c r="B167" s="70">
        <v>0.96351490236382309</v>
      </c>
      <c r="C167" s="52">
        <v>0.98429999999999995</v>
      </c>
      <c r="D167" s="52">
        <v>2.0785097636176864E-2</v>
      </c>
      <c r="E167"/>
    </row>
    <row r="168" spans="1:5" x14ac:dyDescent="0.25">
      <c r="A168" s="63" t="s">
        <v>955</v>
      </c>
      <c r="B168" s="70">
        <v>0.98092105263157903</v>
      </c>
      <c r="C168" s="52">
        <v>0.97560000000000002</v>
      </c>
      <c r="D168" s="52">
        <v>-5.3210526315790041E-3</v>
      </c>
      <c r="E168"/>
    </row>
    <row r="169" spans="1:5" x14ac:dyDescent="0.25">
      <c r="A169" s="63" t="s">
        <v>951</v>
      </c>
      <c r="B169" s="70">
        <v>0.43180200175886801</v>
      </c>
      <c r="C169" s="52">
        <v>0.96130000000000004</v>
      </c>
      <c r="D169" s="52">
        <v>0.52949799824113208</v>
      </c>
      <c r="E169"/>
    </row>
    <row r="170" spans="1:5" x14ac:dyDescent="0.25">
      <c r="A170" s="63" t="s">
        <v>944</v>
      </c>
      <c r="B170" s="70">
        <v>0.99878147847278609</v>
      </c>
      <c r="C170" s="52">
        <v>0.99770000000000003</v>
      </c>
      <c r="D170" s="52">
        <v>-1.0814784727860571E-3</v>
      </c>
      <c r="E170"/>
    </row>
    <row r="171" spans="1:5" x14ac:dyDescent="0.25">
      <c r="A171" s="62" t="s">
        <v>1091</v>
      </c>
      <c r="B171" s="70">
        <v>0.98411495284160255</v>
      </c>
      <c r="C171" s="52">
        <v>0.98062000000000005</v>
      </c>
      <c r="D171" s="52">
        <v>-3.4949528416026387E-3</v>
      </c>
      <c r="E171"/>
    </row>
    <row r="172" spans="1:5" x14ac:dyDescent="0.25">
      <c r="A172" s="63" t="s">
        <v>1112</v>
      </c>
      <c r="B172" s="70">
        <v>0.99342236396252703</v>
      </c>
      <c r="C172" s="52">
        <v>1</v>
      </c>
      <c r="D172" s="52">
        <v>6.577636037472967E-3</v>
      </c>
      <c r="E172"/>
    </row>
    <row r="173" spans="1:5" x14ac:dyDescent="0.25">
      <c r="A173" s="63" t="s">
        <v>1109</v>
      </c>
      <c r="B173" s="70">
        <v>0.9726962457337881</v>
      </c>
      <c r="C173" s="52">
        <v>0.96309999999999996</v>
      </c>
      <c r="D173" s="52">
        <v>-9.5962457337881446E-3</v>
      </c>
      <c r="E173"/>
    </row>
    <row r="174" spans="1:5" x14ac:dyDescent="0.25">
      <c r="A174" s="63" t="s">
        <v>1104</v>
      </c>
      <c r="B174" s="70">
        <v>0.96073903002309502</v>
      </c>
      <c r="C174" s="52">
        <v>0.94030000000000002</v>
      </c>
      <c r="D174" s="52">
        <v>-2.0439030023094995E-2</v>
      </c>
      <c r="E174"/>
    </row>
    <row r="175" spans="1:5" x14ac:dyDescent="0.25">
      <c r="A175" s="63" t="s">
        <v>1101</v>
      </c>
      <c r="B175" s="70">
        <v>0.99371712448860305</v>
      </c>
      <c r="C175" s="52">
        <v>1</v>
      </c>
      <c r="D175" s="52">
        <v>6.2828755113969459E-3</v>
      </c>
      <c r="E175"/>
    </row>
    <row r="176" spans="1:5" x14ac:dyDescent="0.25">
      <c r="A176" s="63" t="s">
        <v>1097</v>
      </c>
      <c r="B176" s="70">
        <v>1</v>
      </c>
      <c r="C176" s="52">
        <v>0.99970000000000003</v>
      </c>
      <c r="D176" s="52">
        <v>-2.9999999999996696E-4</v>
      </c>
      <c r="E176"/>
    </row>
    <row r="177" spans="1:5" x14ac:dyDescent="0.25">
      <c r="A177" s="62" t="s">
        <v>1016</v>
      </c>
      <c r="B177" s="70">
        <v>0.86482225875742558</v>
      </c>
      <c r="C177" s="52">
        <v>0.99164999999999992</v>
      </c>
      <c r="D177" s="52">
        <v>0.12682774124257443</v>
      </c>
      <c r="E177"/>
    </row>
    <row r="178" spans="1:5" x14ac:dyDescent="0.25">
      <c r="A178" s="63" t="s">
        <v>1030</v>
      </c>
      <c r="B178" s="70">
        <v>0.47761194029850701</v>
      </c>
      <c r="C178" s="52">
        <v>0.97799999999999998</v>
      </c>
      <c r="D178" s="52">
        <v>0.50038805970149292</v>
      </c>
      <c r="E178"/>
    </row>
    <row r="179" spans="1:5" x14ac:dyDescent="0.25">
      <c r="A179" s="63" t="s">
        <v>1024</v>
      </c>
      <c r="B179" s="70">
        <v>0.98983169705469809</v>
      </c>
      <c r="C179" s="52">
        <v>0.99429999999999996</v>
      </c>
      <c r="D179" s="52">
        <v>4.4683029453018719E-3</v>
      </c>
      <c r="E179"/>
    </row>
    <row r="180" spans="1:5" x14ac:dyDescent="0.25">
      <c r="A180" s="63" t="s">
        <v>1020</v>
      </c>
      <c r="B180" s="70">
        <v>0.99184539767649704</v>
      </c>
      <c r="C180" s="52">
        <v>0.99429999999999996</v>
      </c>
      <c r="D180" s="52">
        <v>2.4546023235029191E-3</v>
      </c>
      <c r="E180"/>
    </row>
    <row r="181" spans="1:5" x14ac:dyDescent="0.25">
      <c r="A181" s="63" t="s">
        <v>1026</v>
      </c>
      <c r="B181" s="70">
        <v>1</v>
      </c>
      <c r="C181" s="52">
        <v>1</v>
      </c>
      <c r="D181" s="52">
        <v>0</v>
      </c>
      <c r="E181"/>
    </row>
    <row r="182" spans="1:5" x14ac:dyDescent="0.25">
      <c r="A182" s="61" t="s">
        <v>2000</v>
      </c>
      <c r="B182" s="70">
        <v>0.8925143953934741</v>
      </c>
      <c r="C182" s="52">
        <v>0.96730000000000005</v>
      </c>
      <c r="D182" s="52">
        <v>7.4785604606525946E-2</v>
      </c>
      <c r="E182"/>
    </row>
    <row r="183" spans="1:5" x14ac:dyDescent="0.25">
      <c r="A183" s="62" t="s">
        <v>1973</v>
      </c>
      <c r="B183" s="70">
        <v>0.8925143953934741</v>
      </c>
      <c r="C183" s="52">
        <v>0.96730000000000005</v>
      </c>
      <c r="D183" s="52">
        <v>7.4785604606525946E-2</v>
      </c>
      <c r="E183"/>
    </row>
    <row r="184" spans="1:5" x14ac:dyDescent="0.25">
      <c r="A184" s="63" t="s">
        <v>1976</v>
      </c>
      <c r="B184" s="70">
        <v>0.8925143953934741</v>
      </c>
      <c r="C184" s="52">
        <v>0.96730000000000005</v>
      </c>
      <c r="D184" s="52">
        <v>7.4785604606525946E-2</v>
      </c>
      <c r="E184"/>
    </row>
    <row r="185" spans="1:5" x14ac:dyDescent="0.25">
      <c r="A185" s="61" t="s">
        <v>1990</v>
      </c>
      <c r="B185" s="70">
        <v>0.68083804164638018</v>
      </c>
      <c r="C185" s="52">
        <v>0.99940000000000007</v>
      </c>
      <c r="D185" s="52">
        <v>0.31856195835361989</v>
      </c>
      <c r="E185"/>
    </row>
    <row r="186" spans="1:5" x14ac:dyDescent="0.25">
      <c r="A186" s="62" t="s">
        <v>652</v>
      </c>
      <c r="B186" s="70">
        <v>0.52145203224925418</v>
      </c>
      <c r="C186" s="52">
        <v>0.99920000000000009</v>
      </c>
      <c r="D186" s="52">
        <v>0.47774796775074585</v>
      </c>
      <c r="E186"/>
    </row>
    <row r="187" spans="1:5" x14ac:dyDescent="0.25">
      <c r="A187" s="63" t="s">
        <v>456</v>
      </c>
      <c r="B187" s="70">
        <v>4.4849589790337298E-2</v>
      </c>
      <c r="C187" s="52">
        <v>0.99960000000000004</v>
      </c>
      <c r="D187" s="52">
        <v>0.95475041020966278</v>
      </c>
      <c r="E187"/>
    </row>
    <row r="188" spans="1:5" x14ac:dyDescent="0.25">
      <c r="A188" s="63" t="s">
        <v>658</v>
      </c>
      <c r="B188" s="70">
        <v>0.9980544747081711</v>
      </c>
      <c r="C188" s="52">
        <v>0.99880000000000002</v>
      </c>
      <c r="D188" s="52">
        <v>7.4552529182891902E-4</v>
      </c>
      <c r="E188"/>
    </row>
    <row r="189" spans="1:5" x14ac:dyDescent="0.25">
      <c r="A189" s="62" t="s">
        <v>182</v>
      </c>
      <c r="B189" s="70">
        <v>0.99961006044063205</v>
      </c>
      <c r="C189" s="52">
        <v>0.99980000000000002</v>
      </c>
      <c r="D189" s="52">
        <v>1.8993955936796869E-4</v>
      </c>
      <c r="E189"/>
    </row>
    <row r="190" spans="1:5" x14ac:dyDescent="0.25">
      <c r="A190" s="63" t="s">
        <v>660</v>
      </c>
      <c r="B190" s="70">
        <v>0.99961006044063205</v>
      </c>
      <c r="C190" s="52">
        <v>0.99980000000000002</v>
      </c>
      <c r="D190" s="52">
        <v>1.8993955936796869E-4</v>
      </c>
      <c r="E190"/>
    </row>
    <row r="191" spans="1:5" x14ac:dyDescent="0.25">
      <c r="A191" s="61" t="s">
        <v>1985</v>
      </c>
      <c r="B191" s="70">
        <v>0.45851642678187865</v>
      </c>
      <c r="C191" s="52">
        <v>0.64461799999999991</v>
      </c>
      <c r="D191" s="52">
        <v>0.18610157321812132</v>
      </c>
      <c r="E191"/>
    </row>
    <row r="192" spans="1:5" x14ac:dyDescent="0.25">
      <c r="A192" s="62" t="s">
        <v>473</v>
      </c>
      <c r="B192" s="70">
        <v>0.94495815883692158</v>
      </c>
      <c r="C192" s="52">
        <v>0.99875000000000003</v>
      </c>
      <c r="D192" s="52">
        <v>5.3791841163078419E-2</v>
      </c>
      <c r="E192"/>
    </row>
    <row r="193" spans="1:5" x14ac:dyDescent="0.25">
      <c r="A193" s="63" t="s">
        <v>482</v>
      </c>
      <c r="B193" s="70">
        <v>0.9352565806966231</v>
      </c>
      <c r="C193" s="52">
        <v>1</v>
      </c>
      <c r="D193" s="52">
        <v>6.4743419303376903E-2</v>
      </c>
      <c r="E193"/>
    </row>
    <row r="194" spans="1:5" x14ac:dyDescent="0.25">
      <c r="A194" s="63" t="s">
        <v>480</v>
      </c>
      <c r="B194" s="70">
        <v>0.90667697860273311</v>
      </c>
      <c r="C194" s="52">
        <v>1</v>
      </c>
      <c r="D194" s="52">
        <v>9.3323021397266892E-2</v>
      </c>
      <c r="E194"/>
    </row>
    <row r="195" spans="1:5" x14ac:dyDescent="0.25">
      <c r="A195" s="63" t="s">
        <v>486</v>
      </c>
      <c r="B195" s="70">
        <v>0.99875621890547306</v>
      </c>
      <c r="C195" s="52">
        <v>1</v>
      </c>
      <c r="D195" s="52">
        <v>1.2437810945269412E-3</v>
      </c>
      <c r="E195"/>
    </row>
    <row r="196" spans="1:5" x14ac:dyDescent="0.25">
      <c r="A196" s="63" t="s">
        <v>489</v>
      </c>
      <c r="B196" s="70">
        <v>0.93914285714285706</v>
      </c>
      <c r="C196" s="52">
        <v>0.995</v>
      </c>
      <c r="D196" s="52">
        <v>5.5857142857142938E-2</v>
      </c>
      <c r="E196"/>
    </row>
    <row r="197" spans="1:5" x14ac:dyDescent="0.25">
      <c r="A197" s="62" t="s">
        <v>45</v>
      </c>
      <c r="B197" s="70">
        <v>0.33886973190877939</v>
      </c>
      <c r="C197" s="52">
        <v>0.79833333333333334</v>
      </c>
      <c r="D197" s="52">
        <v>0.45946360142455395</v>
      </c>
      <c r="E197"/>
    </row>
    <row r="198" spans="1:5" x14ac:dyDescent="0.25">
      <c r="A198" s="63" t="s">
        <v>49</v>
      </c>
      <c r="B198" s="70">
        <v>0.22509350561033703</v>
      </c>
      <c r="C198" s="52">
        <v>0.55279999999999996</v>
      </c>
      <c r="D198" s="52">
        <v>0.32770649438966293</v>
      </c>
      <c r="E198"/>
    </row>
    <row r="199" spans="1:5" x14ac:dyDescent="0.25">
      <c r="A199" s="63" t="s">
        <v>504</v>
      </c>
      <c r="B199" s="70">
        <v>0.56640746500777606</v>
      </c>
      <c r="C199" s="52">
        <v>0.84540000000000004</v>
      </c>
      <c r="D199" s="52">
        <v>0.27899253499222398</v>
      </c>
      <c r="E199"/>
    </row>
    <row r="200" spans="1:5" x14ac:dyDescent="0.25">
      <c r="A200" s="63" t="s">
        <v>501</v>
      </c>
      <c r="B200" s="70">
        <v>0.22510822510822501</v>
      </c>
      <c r="C200" s="52">
        <v>0.99680000000000002</v>
      </c>
      <c r="D200" s="52">
        <v>0.77169177489177498</v>
      </c>
      <c r="E200"/>
    </row>
    <row r="201" spans="1:5" x14ac:dyDescent="0.25">
      <c r="A201" s="62" t="s">
        <v>282</v>
      </c>
      <c r="B201" s="70">
        <v>0.25282687801888237</v>
      </c>
      <c r="C201" s="52">
        <v>0.41447500000000004</v>
      </c>
      <c r="D201" s="52">
        <v>0.16164812198111764</v>
      </c>
      <c r="E201"/>
    </row>
    <row r="202" spans="1:5" x14ac:dyDescent="0.25">
      <c r="A202" s="63" t="s">
        <v>1498</v>
      </c>
      <c r="B202" s="70">
        <v>0.77009047365619998</v>
      </c>
      <c r="C202" s="52">
        <v>0.96440000000000003</v>
      </c>
      <c r="D202" s="52">
        <v>0.19430952634380005</v>
      </c>
      <c r="E202"/>
    </row>
    <row r="203" spans="1:5" x14ac:dyDescent="0.25">
      <c r="A203" s="63" t="s">
        <v>1515</v>
      </c>
      <c r="B203" s="70">
        <v>0.15884602015988902</v>
      </c>
      <c r="C203" s="52">
        <v>0.2586</v>
      </c>
      <c r="D203" s="52">
        <v>9.9753979840110973E-2</v>
      </c>
      <c r="E203"/>
    </row>
    <row r="204" spans="1:5" x14ac:dyDescent="0.25">
      <c r="A204" s="63" t="s">
        <v>1513</v>
      </c>
      <c r="B204" s="70">
        <v>0.30716417910447802</v>
      </c>
      <c r="C204" s="52">
        <v>0.62860000000000005</v>
      </c>
      <c r="D204" s="52">
        <v>0.32143582089552203</v>
      </c>
      <c r="E204"/>
    </row>
    <row r="205" spans="1:5" x14ac:dyDescent="0.25">
      <c r="A205" s="63" t="s">
        <v>1519</v>
      </c>
      <c r="B205" s="70">
        <v>0.28395552025416998</v>
      </c>
      <c r="C205" s="52">
        <v>0.59330000000000005</v>
      </c>
      <c r="D205" s="52">
        <v>0.30934447974583007</v>
      </c>
      <c r="E205"/>
    </row>
    <row r="206" spans="1:5" x14ac:dyDescent="0.25">
      <c r="A206" s="63" t="s">
        <v>1507</v>
      </c>
      <c r="B206" s="70">
        <v>0.11206452720096101</v>
      </c>
      <c r="C206" s="52">
        <v>0.48970000000000002</v>
      </c>
      <c r="D206" s="52">
        <v>0.37763547279903903</v>
      </c>
      <c r="E206"/>
    </row>
    <row r="207" spans="1:5" x14ac:dyDescent="0.25">
      <c r="A207" s="63" t="s">
        <v>1520</v>
      </c>
      <c r="B207" s="70">
        <v>0.17640542785931901</v>
      </c>
      <c r="C207" s="52">
        <v>0.1938</v>
      </c>
      <c r="D207" s="52">
        <v>1.7394572140680992E-2</v>
      </c>
      <c r="E207"/>
    </row>
    <row r="208" spans="1:5" x14ac:dyDescent="0.25">
      <c r="A208" s="63" t="s">
        <v>286</v>
      </c>
      <c r="B208" s="70">
        <v>0.17941712204007301</v>
      </c>
      <c r="C208" s="52">
        <v>0.1545</v>
      </c>
      <c r="D208" s="52">
        <v>-2.4917122040073014E-2</v>
      </c>
      <c r="E208"/>
    </row>
    <row r="209" spans="1:5" x14ac:dyDescent="0.25">
      <c r="A209" s="63" t="s">
        <v>1517</v>
      </c>
      <c r="B209" s="70">
        <v>3.4671753875969005E-2</v>
      </c>
      <c r="C209" s="52">
        <v>3.2899999999999999E-2</v>
      </c>
      <c r="D209" s="52">
        <v>-1.7717538759690066E-3</v>
      </c>
      <c r="E209"/>
    </row>
    <row r="210" spans="1:5" x14ac:dyDescent="0.25">
      <c r="A210" s="62" t="s">
        <v>1209</v>
      </c>
      <c r="B210" s="70">
        <v>0</v>
      </c>
      <c r="C210" s="52">
        <v>0</v>
      </c>
      <c r="D210" s="52">
        <v>0</v>
      </c>
      <c r="E210"/>
    </row>
    <row r="211" spans="1:5" x14ac:dyDescent="0.25">
      <c r="A211" s="63" t="s">
        <v>1216</v>
      </c>
      <c r="B211" s="70">
        <v>0</v>
      </c>
      <c r="C211" s="52">
        <v>0</v>
      </c>
      <c r="D211" s="52">
        <v>0</v>
      </c>
      <c r="E211"/>
    </row>
    <row r="212" spans="1:5" x14ac:dyDescent="0.25">
      <c r="A212" s="63" t="s">
        <v>1224</v>
      </c>
      <c r="B212" s="70">
        <v>0</v>
      </c>
      <c r="C212" s="52">
        <v>0</v>
      </c>
      <c r="D212" s="52">
        <v>0</v>
      </c>
      <c r="E212"/>
    </row>
    <row r="213" spans="1:5" x14ac:dyDescent="0.25">
      <c r="A213" s="63" t="s">
        <v>1223</v>
      </c>
      <c r="B213" s="70">
        <v>0</v>
      </c>
      <c r="C213" s="52">
        <v>0</v>
      </c>
      <c r="D213" s="52">
        <v>0</v>
      </c>
      <c r="E213"/>
    </row>
    <row r="214" spans="1:5" x14ac:dyDescent="0.25">
      <c r="A214" s="63" t="s">
        <v>1220</v>
      </c>
      <c r="B214" s="70">
        <v>0</v>
      </c>
      <c r="C214" s="52">
        <v>0</v>
      </c>
      <c r="D214" s="52">
        <v>0</v>
      </c>
      <c r="E214"/>
    </row>
    <row r="215" spans="1:5" x14ac:dyDescent="0.25">
      <c r="A215" s="62" t="s">
        <v>66</v>
      </c>
      <c r="B215" s="70">
        <v>0.12607657966449556</v>
      </c>
      <c r="C215" s="52">
        <v>0.174675</v>
      </c>
      <c r="D215" s="52">
        <v>4.8598420335504433E-2</v>
      </c>
      <c r="E215"/>
    </row>
    <row r="216" spans="1:5" x14ac:dyDescent="0.25">
      <c r="A216" s="63" t="s">
        <v>1523</v>
      </c>
      <c r="B216" s="70">
        <v>0.22508507535245501</v>
      </c>
      <c r="C216" s="52">
        <v>0.2223</v>
      </c>
      <c r="D216" s="52">
        <v>-2.7850753524550076E-3</v>
      </c>
      <c r="E216"/>
    </row>
    <row r="217" spans="1:5" x14ac:dyDescent="0.25">
      <c r="A217" s="63" t="s">
        <v>1530</v>
      </c>
      <c r="B217" s="70">
        <v>0.266666666666667</v>
      </c>
      <c r="C217" s="52">
        <v>0.43530000000000002</v>
      </c>
      <c r="D217" s="52">
        <v>0.16863333333333302</v>
      </c>
      <c r="E217"/>
    </row>
    <row r="218" spans="1:5" x14ac:dyDescent="0.25">
      <c r="A218" s="63" t="s">
        <v>241</v>
      </c>
      <c r="B218" s="70">
        <v>1.23389432156797E-2</v>
      </c>
      <c r="C218" s="52">
        <v>4.1099999999999998E-2</v>
      </c>
      <c r="D218" s="52">
        <v>2.8761056784320296E-2</v>
      </c>
      <c r="E218"/>
    </row>
    <row r="219" spans="1:5" x14ac:dyDescent="0.25">
      <c r="A219" s="63" t="s">
        <v>1536</v>
      </c>
      <c r="B219" s="70">
        <v>2.1563342318059301E-4</v>
      </c>
      <c r="C219" s="52">
        <v>0</v>
      </c>
      <c r="D219" s="52">
        <v>-2.1563342318059301E-4</v>
      </c>
      <c r="E219"/>
    </row>
    <row r="220" spans="1:5" x14ac:dyDescent="0.25">
      <c r="A220" s="62" t="s">
        <v>1195</v>
      </c>
      <c r="B220" s="70">
        <v>0.71531624648445047</v>
      </c>
      <c r="C220" s="52">
        <v>0.99996000000000007</v>
      </c>
      <c r="D220" s="52">
        <v>0.2846437535155496</v>
      </c>
      <c r="E220"/>
    </row>
    <row r="221" spans="1:5" x14ac:dyDescent="0.25">
      <c r="A221" s="63" t="s">
        <v>1205</v>
      </c>
      <c r="B221" s="70">
        <v>0</v>
      </c>
      <c r="C221" s="52">
        <v>0.99980000000000002</v>
      </c>
      <c r="D221" s="52">
        <v>0.99980000000000002</v>
      </c>
      <c r="E221"/>
    </row>
    <row r="222" spans="1:5" x14ac:dyDescent="0.25">
      <c r="A222" s="63" t="s">
        <v>1200</v>
      </c>
      <c r="B222" s="70">
        <v>1</v>
      </c>
      <c r="C222" s="52">
        <v>1</v>
      </c>
      <c r="D222" s="52">
        <v>0</v>
      </c>
      <c r="E222"/>
    </row>
    <row r="223" spans="1:5" x14ac:dyDescent="0.25">
      <c r="A223" s="63" t="s">
        <v>1207</v>
      </c>
      <c r="B223" s="70">
        <v>0.99961523662947305</v>
      </c>
      <c r="C223" s="52">
        <v>1</v>
      </c>
      <c r="D223" s="52">
        <v>3.8476337052695264E-4</v>
      </c>
      <c r="E223"/>
    </row>
    <row r="224" spans="1:5" x14ac:dyDescent="0.25">
      <c r="A224" s="63" t="s">
        <v>1198</v>
      </c>
      <c r="B224" s="70">
        <v>0.82312456985547111</v>
      </c>
      <c r="C224" s="52">
        <v>1</v>
      </c>
      <c r="D224" s="52">
        <v>0.17687543014452889</v>
      </c>
      <c r="E224"/>
    </row>
    <row r="225" spans="1:5" x14ac:dyDescent="0.25">
      <c r="A225" s="63" t="s">
        <v>1208</v>
      </c>
      <c r="B225" s="70">
        <v>0.75384142593730807</v>
      </c>
      <c r="C225" s="52">
        <v>1</v>
      </c>
      <c r="D225" s="52">
        <v>0.24615857406269193</v>
      </c>
      <c r="E225"/>
    </row>
    <row r="226" spans="1:5" x14ac:dyDescent="0.25">
      <c r="A226" s="62" t="s">
        <v>229</v>
      </c>
      <c r="B226" s="70">
        <v>0.6068761292006507</v>
      </c>
      <c r="C226" s="52">
        <v>0.76596666666666657</v>
      </c>
      <c r="D226" s="52">
        <v>0.15909053746601598</v>
      </c>
      <c r="E226"/>
    </row>
    <row r="227" spans="1:5" x14ac:dyDescent="0.25">
      <c r="A227" s="63" t="s">
        <v>1242</v>
      </c>
      <c r="B227" s="70">
        <v>0.32196710075394103</v>
      </c>
      <c r="C227" s="52">
        <v>0.31869999999999998</v>
      </c>
      <c r="D227" s="52">
        <v>-3.2671007539410435E-3</v>
      </c>
      <c r="E227"/>
    </row>
    <row r="228" spans="1:5" x14ac:dyDescent="0.25">
      <c r="A228" s="63" t="s">
        <v>1252</v>
      </c>
      <c r="B228" s="70">
        <v>0.70454545454545503</v>
      </c>
      <c r="C228" s="52">
        <v>0.91420000000000001</v>
      </c>
      <c r="D228" s="52">
        <v>0.20965454545454498</v>
      </c>
      <c r="E228"/>
    </row>
    <row r="229" spans="1:5" x14ac:dyDescent="0.25">
      <c r="A229" s="63" t="s">
        <v>1240</v>
      </c>
      <c r="B229" s="70">
        <v>0.86567164179104505</v>
      </c>
      <c r="C229" s="52">
        <v>0.8246</v>
      </c>
      <c r="D229" s="52">
        <v>-4.1071641791045055E-2</v>
      </c>
      <c r="E229"/>
    </row>
    <row r="230" spans="1:5" x14ac:dyDescent="0.25">
      <c r="A230" s="63" t="s">
        <v>233</v>
      </c>
      <c r="B230" s="70">
        <v>0</v>
      </c>
      <c r="C230" s="52">
        <v>0.74409999999999998</v>
      </c>
      <c r="D230" s="52">
        <v>0.74409999999999998</v>
      </c>
      <c r="E230"/>
    </row>
    <row r="231" spans="1:5" x14ac:dyDescent="0.25">
      <c r="A231" s="63" t="s">
        <v>1245</v>
      </c>
      <c r="B231" s="70">
        <v>0.86532507739938103</v>
      </c>
      <c r="C231" s="52">
        <v>0.94479999999999997</v>
      </c>
      <c r="D231" s="52">
        <v>7.9474922600618947E-2</v>
      </c>
      <c r="E231"/>
    </row>
    <row r="232" spans="1:5" x14ac:dyDescent="0.25">
      <c r="A232" s="63" t="s">
        <v>1247</v>
      </c>
      <c r="B232" s="70">
        <v>0.88374750071408203</v>
      </c>
      <c r="C232" s="52">
        <v>0.84940000000000004</v>
      </c>
      <c r="D232" s="52">
        <v>-3.4347500714081991E-2</v>
      </c>
      <c r="E232"/>
    </row>
    <row r="233" spans="1:5" x14ac:dyDescent="0.25">
      <c r="A233" s="62" t="s">
        <v>217</v>
      </c>
      <c r="B233" s="70">
        <v>0.90291869036561279</v>
      </c>
      <c r="C233" s="52">
        <v>0.95056666666666667</v>
      </c>
      <c r="D233" s="52">
        <v>4.764797630105392E-2</v>
      </c>
      <c r="E233"/>
    </row>
    <row r="234" spans="1:5" x14ac:dyDescent="0.25">
      <c r="A234" s="63" t="s">
        <v>1255</v>
      </c>
      <c r="B234" s="70">
        <v>0.97689153932165507</v>
      </c>
      <c r="C234" s="52">
        <v>0.99590000000000001</v>
      </c>
      <c r="D234" s="52">
        <v>1.9008460678344941E-2</v>
      </c>
      <c r="E234"/>
    </row>
    <row r="235" spans="1:5" x14ac:dyDescent="0.25">
      <c r="A235" s="63" t="s">
        <v>220</v>
      </c>
      <c r="B235" s="70">
        <v>0.89002779708130608</v>
      </c>
      <c r="C235" s="52">
        <v>0.88419999999999999</v>
      </c>
      <c r="D235" s="52">
        <v>-5.8277970813060964E-3</v>
      </c>
      <c r="E235"/>
    </row>
    <row r="236" spans="1:5" x14ac:dyDescent="0.25">
      <c r="A236" s="63" t="s">
        <v>1257</v>
      </c>
      <c r="B236" s="70">
        <v>0.8418367346938771</v>
      </c>
      <c r="C236" s="52">
        <v>0.97160000000000002</v>
      </c>
      <c r="D236" s="52">
        <v>0.12976326530612292</v>
      </c>
      <c r="E236"/>
    </row>
    <row r="237" spans="1:5" x14ac:dyDescent="0.25">
      <c r="A237" s="62" t="s">
        <v>116</v>
      </c>
      <c r="B237" s="70">
        <v>0.33451834856382279</v>
      </c>
      <c r="C237" s="52">
        <v>0.60281249999999997</v>
      </c>
      <c r="D237" s="52">
        <v>0.26829415143617724</v>
      </c>
      <c r="E237"/>
    </row>
    <row r="238" spans="1:5" x14ac:dyDescent="0.25">
      <c r="A238" s="63" t="s">
        <v>1250</v>
      </c>
      <c r="B238" s="70">
        <v>0</v>
      </c>
      <c r="C238" s="52">
        <v>0</v>
      </c>
      <c r="D238" s="52">
        <v>0</v>
      </c>
      <c r="E238"/>
    </row>
    <row r="239" spans="1:5" x14ac:dyDescent="0.25">
      <c r="A239" s="63" t="s">
        <v>1284</v>
      </c>
      <c r="B239" s="70">
        <v>0.38210197710718002</v>
      </c>
      <c r="C239" s="52">
        <v>0.98899999999999999</v>
      </c>
      <c r="D239" s="52">
        <v>0.60689802289282002</v>
      </c>
      <c r="E239"/>
    </row>
    <row r="240" spans="1:5" x14ac:dyDescent="0.25">
      <c r="A240" s="63" t="s">
        <v>1296</v>
      </c>
      <c r="B240" s="70">
        <v>0.96787564766839407</v>
      </c>
      <c r="C240" s="52">
        <v>0.98970000000000002</v>
      </c>
      <c r="D240" s="52">
        <v>2.1824352331605956E-2</v>
      </c>
      <c r="E240"/>
    </row>
    <row r="241" spans="1:5" x14ac:dyDescent="0.25">
      <c r="A241" s="63" t="s">
        <v>120</v>
      </c>
      <c r="B241" s="70">
        <v>1.3376648194152499E-2</v>
      </c>
      <c r="C241" s="52">
        <v>0.87590000000000001</v>
      </c>
      <c r="D241" s="52">
        <v>0.86252335180584749</v>
      </c>
      <c r="E241"/>
    </row>
    <row r="242" spans="1:5" x14ac:dyDescent="0.25">
      <c r="A242" s="63" t="s">
        <v>1292</v>
      </c>
      <c r="B242" s="70">
        <v>0</v>
      </c>
      <c r="C242" s="52">
        <v>0</v>
      </c>
      <c r="D242" s="52">
        <v>0</v>
      </c>
      <c r="E242"/>
    </row>
    <row r="243" spans="1:5" x14ac:dyDescent="0.25">
      <c r="A243" s="63" t="s">
        <v>1282</v>
      </c>
      <c r="B243" s="70">
        <v>0.99573643410852708</v>
      </c>
      <c r="C243" s="52">
        <v>0.99860000000000004</v>
      </c>
      <c r="D243" s="52">
        <v>2.8635658914729634E-3</v>
      </c>
      <c r="E243"/>
    </row>
    <row r="244" spans="1:5" x14ac:dyDescent="0.25">
      <c r="A244" s="63" t="s">
        <v>1287</v>
      </c>
      <c r="B244" s="70">
        <v>1.1082379017362401E-3</v>
      </c>
      <c r="C244" s="52">
        <v>1.2999999999999999E-3</v>
      </c>
      <c r="D244" s="52">
        <v>1.9176209826375981E-4</v>
      </c>
      <c r="E244"/>
    </row>
    <row r="245" spans="1:5" x14ac:dyDescent="0.25">
      <c r="A245" s="63" t="s">
        <v>1290</v>
      </c>
      <c r="B245" s="70">
        <v>0.31594784353059202</v>
      </c>
      <c r="C245" s="52">
        <v>0.96799999999999997</v>
      </c>
      <c r="D245" s="52">
        <v>0.65205215646940795</v>
      </c>
      <c r="E245"/>
    </row>
    <row r="246" spans="1:5" x14ac:dyDescent="0.25">
      <c r="A246" s="62" t="s">
        <v>147</v>
      </c>
      <c r="B246" s="70">
        <v>0.59994345959545803</v>
      </c>
      <c r="C246" s="52">
        <v>0.91132000000000013</v>
      </c>
      <c r="D246" s="52">
        <v>0.31137654040454193</v>
      </c>
      <c r="E246"/>
    </row>
    <row r="247" spans="1:5" x14ac:dyDescent="0.25">
      <c r="A247" s="63" t="s">
        <v>1847</v>
      </c>
      <c r="B247" s="70">
        <v>0.43739635157545603</v>
      </c>
      <c r="C247" s="52">
        <v>0.97709999999999997</v>
      </c>
      <c r="D247" s="52">
        <v>0.53970364842454388</v>
      </c>
      <c r="E247"/>
    </row>
    <row r="248" spans="1:5" x14ac:dyDescent="0.25">
      <c r="A248" s="63" t="s">
        <v>1840</v>
      </c>
      <c r="B248" s="70">
        <v>0.31844888366627505</v>
      </c>
      <c r="C248" s="52">
        <v>0.63590000000000002</v>
      </c>
      <c r="D248" s="52">
        <v>0.31745111633372497</v>
      </c>
      <c r="E248"/>
    </row>
    <row r="249" spans="1:5" x14ac:dyDescent="0.25">
      <c r="A249" s="63" t="s">
        <v>151</v>
      </c>
      <c r="B249" s="70">
        <v>0.94969489507367211</v>
      </c>
      <c r="C249" s="52">
        <v>0.99139999999999995</v>
      </c>
      <c r="D249" s="52">
        <v>4.1705104926327841E-2</v>
      </c>
      <c r="E249"/>
    </row>
    <row r="250" spans="1:5" x14ac:dyDescent="0.25">
      <c r="A250" s="63" t="s">
        <v>193</v>
      </c>
      <c r="B250" s="70">
        <v>0.42837630186102105</v>
      </c>
      <c r="C250" s="52">
        <v>0.99390000000000001</v>
      </c>
      <c r="D250" s="52">
        <v>0.56552369813897896</v>
      </c>
      <c r="E250"/>
    </row>
    <row r="251" spans="1:5" x14ac:dyDescent="0.25">
      <c r="A251" s="63" t="s">
        <v>1849</v>
      </c>
      <c r="B251" s="70">
        <v>0.86580086580086602</v>
      </c>
      <c r="C251" s="52">
        <v>0.95830000000000004</v>
      </c>
      <c r="D251" s="52">
        <v>9.2499134199134025E-2</v>
      </c>
      <c r="E251"/>
    </row>
    <row r="252" spans="1:5" x14ac:dyDescent="0.25">
      <c r="A252" s="61" t="s">
        <v>1993</v>
      </c>
      <c r="B252" s="70">
        <v>0.77208504078778173</v>
      </c>
      <c r="C252" s="52">
        <v>0.94306000000000001</v>
      </c>
      <c r="D252" s="52">
        <v>0.17097495921221825</v>
      </c>
      <c r="E252"/>
    </row>
    <row r="253" spans="1:5" x14ac:dyDescent="0.25">
      <c r="A253" s="62" t="s">
        <v>1933</v>
      </c>
      <c r="B253" s="70">
        <v>0.77208504078778173</v>
      </c>
      <c r="C253" s="52">
        <v>0.94306000000000001</v>
      </c>
      <c r="D253" s="52">
        <v>0.17097495921221825</v>
      </c>
      <c r="E253"/>
    </row>
    <row r="254" spans="1:5" x14ac:dyDescent="0.25">
      <c r="A254" s="63" t="s">
        <v>1939</v>
      </c>
      <c r="B254" s="70">
        <v>0.99909338168631001</v>
      </c>
      <c r="C254" s="52">
        <v>0.99739999999999995</v>
      </c>
      <c r="D254" s="52">
        <v>-1.6933816863100581E-3</v>
      </c>
      <c r="E254"/>
    </row>
    <row r="255" spans="1:5" x14ac:dyDescent="0.25">
      <c r="A255" s="63" t="s">
        <v>1951</v>
      </c>
      <c r="B255" s="70">
        <v>0.97711015736766804</v>
      </c>
      <c r="C255" s="52">
        <v>0.97570000000000001</v>
      </c>
      <c r="D255" s="52">
        <v>-1.4101573676680301E-3</v>
      </c>
      <c r="E255"/>
    </row>
    <row r="256" spans="1:5" x14ac:dyDescent="0.25">
      <c r="A256" s="63" t="s">
        <v>1936</v>
      </c>
      <c r="B256" s="70">
        <v>0.95774647887323905</v>
      </c>
      <c r="C256" s="52">
        <v>0.94240000000000002</v>
      </c>
      <c r="D256" s="52">
        <v>-1.5346478873239033E-2</v>
      </c>
      <c r="E256"/>
    </row>
    <row r="257" spans="1:5" x14ac:dyDescent="0.25">
      <c r="A257" s="63" t="s">
        <v>1946</v>
      </c>
      <c r="B257" s="70">
        <v>0.92433110367893001</v>
      </c>
      <c r="C257" s="52">
        <v>0.97889999999999999</v>
      </c>
      <c r="D257" s="52">
        <v>5.4568896321069982E-2</v>
      </c>
      <c r="E257"/>
    </row>
    <row r="258" spans="1:5" x14ac:dyDescent="0.25">
      <c r="A258" s="63" t="s">
        <v>1944</v>
      </c>
      <c r="B258" s="70">
        <v>2.1440823327615803E-3</v>
      </c>
      <c r="C258" s="52">
        <v>0.82089999999999996</v>
      </c>
      <c r="D258" s="52">
        <v>0.81875591766723843</v>
      </c>
      <c r="E258"/>
    </row>
    <row r="259" spans="1:5" x14ac:dyDescent="0.25">
      <c r="A259" s="61" t="s">
        <v>1994</v>
      </c>
      <c r="B259" s="70">
        <v>0.8925143953934741</v>
      </c>
      <c r="C259" s="52">
        <v>0.97650000000000003</v>
      </c>
      <c r="D259" s="52">
        <v>8.3985604606525932E-2</v>
      </c>
      <c r="E259"/>
    </row>
    <row r="260" spans="1:5" x14ac:dyDescent="0.25">
      <c r="A260" s="62" t="s">
        <v>305</v>
      </c>
      <c r="B260" s="70">
        <v>0.8925143953934741</v>
      </c>
      <c r="C260" s="52">
        <v>0.97650000000000003</v>
      </c>
      <c r="D260" s="52">
        <v>8.3985604606525932E-2</v>
      </c>
      <c r="E260"/>
    </row>
    <row r="261" spans="1:5" x14ac:dyDescent="0.25">
      <c r="A261" s="63" t="s">
        <v>1962</v>
      </c>
      <c r="B261" s="70">
        <v>0.8925143953934741</v>
      </c>
      <c r="C261" s="52">
        <v>0.97650000000000003</v>
      </c>
      <c r="D261" s="52">
        <v>8.3985604606525932E-2</v>
      </c>
      <c r="E261"/>
    </row>
    <row r="262" spans="1:5" x14ac:dyDescent="0.25">
      <c r="A262" s="61" t="s">
        <v>1983</v>
      </c>
      <c r="B262" s="70">
        <v>0.55275120700966485</v>
      </c>
      <c r="C262" s="52">
        <v>0.81227719298245593</v>
      </c>
      <c r="D262" s="52">
        <v>0.25952598597279147</v>
      </c>
      <c r="E262"/>
    </row>
    <row r="263" spans="1:5" x14ac:dyDescent="0.25">
      <c r="A263" s="62" t="s">
        <v>341</v>
      </c>
      <c r="B263" s="70">
        <v>0.77724997571158438</v>
      </c>
      <c r="C263" s="52">
        <v>0.99967142857142854</v>
      </c>
      <c r="D263" s="52">
        <v>0.22242145285984424</v>
      </c>
      <c r="E263"/>
    </row>
    <row r="264" spans="1:5" x14ac:dyDescent="0.25">
      <c r="A264" s="63" t="s">
        <v>376</v>
      </c>
      <c r="B264" s="70">
        <v>0.99922630560928405</v>
      </c>
      <c r="C264" s="52">
        <v>0.99960000000000004</v>
      </c>
      <c r="D264" s="52">
        <v>3.7369439071599508E-4</v>
      </c>
      <c r="E264"/>
    </row>
    <row r="265" spans="1:5" x14ac:dyDescent="0.25">
      <c r="A265" s="63" t="s">
        <v>361</v>
      </c>
      <c r="B265" s="70">
        <v>1</v>
      </c>
      <c r="C265" s="52">
        <v>0.99980000000000002</v>
      </c>
      <c r="D265" s="52">
        <v>-1.9999999999997797E-4</v>
      </c>
      <c r="E265"/>
    </row>
    <row r="266" spans="1:5" x14ac:dyDescent="0.25">
      <c r="A266" s="63" t="s">
        <v>353</v>
      </c>
      <c r="B266" s="70">
        <v>0.14527286702536502</v>
      </c>
      <c r="C266" s="52">
        <v>1</v>
      </c>
      <c r="D266" s="52">
        <v>0.85472713297463498</v>
      </c>
      <c r="E266"/>
    </row>
    <row r="267" spans="1:5" x14ac:dyDescent="0.25">
      <c r="A267" s="63" t="s">
        <v>364</v>
      </c>
      <c r="B267" s="70">
        <v>0.29839704069050604</v>
      </c>
      <c r="C267" s="52">
        <v>0.99950000000000006</v>
      </c>
      <c r="D267" s="52">
        <v>0.70110295930949396</v>
      </c>
      <c r="E267"/>
    </row>
    <row r="268" spans="1:5" x14ac:dyDescent="0.25">
      <c r="A268" s="63" t="s">
        <v>366</v>
      </c>
      <c r="B268" s="70">
        <v>1</v>
      </c>
      <c r="C268" s="52">
        <v>0.99909999999999999</v>
      </c>
      <c r="D268" s="52">
        <v>-9.000000000000119E-4</v>
      </c>
      <c r="E268"/>
    </row>
    <row r="269" spans="1:5" x14ac:dyDescent="0.25">
      <c r="A269" s="63" t="s">
        <v>345</v>
      </c>
      <c r="B269" s="70">
        <v>1</v>
      </c>
      <c r="C269" s="52">
        <v>1</v>
      </c>
      <c r="D269" s="52">
        <v>0</v>
      </c>
      <c r="E269"/>
    </row>
    <row r="270" spans="1:5" x14ac:dyDescent="0.25">
      <c r="A270" s="63" t="s">
        <v>358</v>
      </c>
      <c r="B270" s="70">
        <v>0.99785361665593508</v>
      </c>
      <c r="C270" s="52">
        <v>0.99970000000000003</v>
      </c>
      <c r="D270" s="52">
        <v>1.8463833440649502E-3</v>
      </c>
      <c r="E270"/>
    </row>
    <row r="271" spans="1:5" x14ac:dyDescent="0.25">
      <c r="A271" s="62" t="s">
        <v>207</v>
      </c>
      <c r="B271" s="70">
        <v>0.43442459512187687</v>
      </c>
      <c r="C271" s="52">
        <v>0.77285599999999988</v>
      </c>
      <c r="D271" s="52">
        <v>0.33843140487812312</v>
      </c>
      <c r="E271"/>
    </row>
    <row r="272" spans="1:5" x14ac:dyDescent="0.25">
      <c r="A272" s="63" t="s">
        <v>1324</v>
      </c>
      <c r="B272" s="70">
        <v>0</v>
      </c>
      <c r="C272" s="52">
        <v>0.99329999999999996</v>
      </c>
      <c r="D272" s="52">
        <v>0.99329999999999996</v>
      </c>
      <c r="E272"/>
    </row>
    <row r="273" spans="1:5" x14ac:dyDescent="0.25">
      <c r="A273" s="63" t="s">
        <v>1331</v>
      </c>
      <c r="B273" s="70">
        <v>5.53861788617886E-2</v>
      </c>
      <c r="C273" s="52">
        <v>0.1071</v>
      </c>
      <c r="D273" s="52">
        <v>5.1713821138211401E-2</v>
      </c>
      <c r="E273"/>
    </row>
    <row r="274" spans="1:5" x14ac:dyDescent="0.25">
      <c r="A274" s="63" t="s">
        <v>1335</v>
      </c>
      <c r="B274" s="70">
        <v>0.99934693877550995</v>
      </c>
      <c r="C274" s="52">
        <v>0.99909999999999999</v>
      </c>
      <c r="D274" s="52">
        <v>-2.469387755099639E-4</v>
      </c>
      <c r="E274"/>
    </row>
    <row r="275" spans="1:5" x14ac:dyDescent="0.25">
      <c r="A275" s="63" t="s">
        <v>1337</v>
      </c>
      <c r="B275" s="70">
        <v>0.91806722689075604</v>
      </c>
      <c r="C275" s="52">
        <v>0.99990000000000001</v>
      </c>
      <c r="D275" s="52">
        <v>8.1832773109243973E-2</v>
      </c>
      <c r="E275"/>
    </row>
    <row r="276" spans="1:5" x14ac:dyDescent="0.25">
      <c r="A276" s="63" t="s">
        <v>1344</v>
      </c>
      <c r="B276" s="70">
        <v>4.1362530413625302E-2</v>
      </c>
      <c r="C276" s="52">
        <v>0.98140000000000005</v>
      </c>
      <c r="D276" s="52">
        <v>0.9400374695863748</v>
      </c>
      <c r="E276"/>
    </row>
    <row r="277" spans="1:5" x14ac:dyDescent="0.25">
      <c r="A277" s="63" t="s">
        <v>1359</v>
      </c>
      <c r="B277" s="70">
        <v>0.99374348279457803</v>
      </c>
      <c r="C277" s="52">
        <v>0.99980000000000002</v>
      </c>
      <c r="D277" s="52">
        <v>6.0565172054219962E-3</v>
      </c>
      <c r="E277"/>
    </row>
    <row r="278" spans="1:5" x14ac:dyDescent="0.25">
      <c r="A278" s="63" t="s">
        <v>1319</v>
      </c>
      <c r="B278" s="70">
        <v>0</v>
      </c>
      <c r="C278" s="52">
        <v>0.99950000000000006</v>
      </c>
      <c r="D278" s="52">
        <v>0.99950000000000006</v>
      </c>
      <c r="E278"/>
    </row>
    <row r="279" spans="1:5" x14ac:dyDescent="0.25">
      <c r="A279" s="63" t="s">
        <v>1362</v>
      </c>
      <c r="B279" s="70">
        <v>0.20144209103199601</v>
      </c>
      <c r="C279" s="52">
        <v>0.99980000000000002</v>
      </c>
      <c r="D279" s="52">
        <v>0.79835790896800396</v>
      </c>
      <c r="E279"/>
    </row>
    <row r="280" spans="1:5" x14ac:dyDescent="0.25">
      <c r="A280" s="63" t="s">
        <v>1366</v>
      </c>
      <c r="B280" s="70">
        <v>0.109796092970198</v>
      </c>
      <c r="C280" s="52">
        <v>1</v>
      </c>
      <c r="D280" s="52">
        <v>0.89020390702980201</v>
      </c>
      <c r="E280"/>
    </row>
    <row r="281" spans="1:5" x14ac:dyDescent="0.25">
      <c r="A281" s="63" t="s">
        <v>1321</v>
      </c>
      <c r="B281" s="70">
        <v>0.51764162383784706</v>
      </c>
      <c r="C281" s="52">
        <v>0.92410000000000003</v>
      </c>
      <c r="D281" s="52">
        <v>0.40645837616215297</v>
      </c>
      <c r="E281"/>
    </row>
    <row r="282" spans="1:5" x14ac:dyDescent="0.25">
      <c r="A282" s="63" t="s">
        <v>1367</v>
      </c>
      <c r="B282" s="70">
        <v>0.115525114155251</v>
      </c>
      <c r="C282" s="52">
        <v>0.10639999999999999</v>
      </c>
      <c r="D282" s="52">
        <v>-9.1251141552510101E-3</v>
      </c>
      <c r="E282"/>
    </row>
    <row r="283" spans="1:5" x14ac:dyDescent="0.25">
      <c r="A283" s="63" t="s">
        <v>1317</v>
      </c>
      <c r="B283" s="70">
        <v>0.53713210527538402</v>
      </c>
      <c r="C283" s="52">
        <v>0.96699999999999997</v>
      </c>
      <c r="D283" s="52">
        <v>0.42986789472461595</v>
      </c>
      <c r="E283"/>
    </row>
    <row r="284" spans="1:5" x14ac:dyDescent="0.25">
      <c r="A284" s="63" t="s">
        <v>1372</v>
      </c>
      <c r="B284" s="70">
        <v>5.7848655409631002E-2</v>
      </c>
      <c r="C284" s="52">
        <v>0.84199999999999997</v>
      </c>
      <c r="D284" s="52">
        <v>0.78415134459036895</v>
      </c>
      <c r="E284"/>
    </row>
    <row r="285" spans="1:5" x14ac:dyDescent="0.25">
      <c r="A285" s="63" t="s">
        <v>1371</v>
      </c>
      <c r="B285" s="70">
        <v>0.38896690070210604</v>
      </c>
      <c r="C285" s="52">
        <v>0.85529999999999995</v>
      </c>
      <c r="D285" s="52">
        <v>0.4663330992978939</v>
      </c>
      <c r="E285"/>
    </row>
    <row r="286" spans="1:5" x14ac:dyDescent="0.25">
      <c r="A286" s="63" t="s">
        <v>1355</v>
      </c>
      <c r="B286" s="70">
        <v>0.44232437120555101</v>
      </c>
      <c r="C286" s="52">
        <v>0.93869999999999998</v>
      </c>
      <c r="D286" s="52">
        <v>0.49637562879444896</v>
      </c>
      <c r="E286"/>
    </row>
    <row r="287" spans="1:5" x14ac:dyDescent="0.25">
      <c r="A287" s="63" t="s">
        <v>1364</v>
      </c>
      <c r="B287" s="70">
        <v>1</v>
      </c>
      <c r="C287" s="52">
        <v>1</v>
      </c>
      <c r="D287" s="52">
        <v>0</v>
      </c>
      <c r="E287"/>
    </row>
    <row r="288" spans="1:5" x14ac:dyDescent="0.25">
      <c r="A288" s="63" t="s">
        <v>1370</v>
      </c>
      <c r="B288" s="70">
        <v>0.8900735294117651</v>
      </c>
      <c r="C288" s="52">
        <v>0.95609999999999995</v>
      </c>
      <c r="D288" s="52">
        <v>6.6026470588234853E-2</v>
      </c>
      <c r="E288"/>
    </row>
    <row r="289" spans="1:5" x14ac:dyDescent="0.25">
      <c r="A289" s="63" t="s">
        <v>1340</v>
      </c>
      <c r="B289" s="70">
        <v>0</v>
      </c>
      <c r="C289" s="52">
        <v>0.99970000000000003</v>
      </c>
      <c r="D289" s="52">
        <v>0.99970000000000003</v>
      </c>
      <c r="E289"/>
    </row>
    <row r="290" spans="1:5" x14ac:dyDescent="0.25">
      <c r="A290" s="63" t="s">
        <v>1373</v>
      </c>
      <c r="B290" s="70">
        <v>0.77429467084639503</v>
      </c>
      <c r="C290" s="52">
        <v>0.8014</v>
      </c>
      <c r="D290" s="52">
        <v>2.7105329153604973E-2</v>
      </c>
      <c r="E290"/>
    </row>
    <row r="291" spans="1:5" x14ac:dyDescent="0.25">
      <c r="A291" s="63" t="s">
        <v>211</v>
      </c>
      <c r="B291" s="70">
        <v>0.33884844473858405</v>
      </c>
      <c r="C291" s="52">
        <v>0.26069999999999999</v>
      </c>
      <c r="D291" s="52">
        <v>-7.8148444738584066E-2</v>
      </c>
      <c r="E291"/>
    </row>
    <row r="292" spans="1:5" x14ac:dyDescent="0.25">
      <c r="A292" s="63" t="s">
        <v>1368</v>
      </c>
      <c r="B292" s="70">
        <v>0.99311531841652312</v>
      </c>
      <c r="C292" s="52">
        <v>0.98509999999999998</v>
      </c>
      <c r="D292" s="52">
        <v>-8.0153184165231428E-3</v>
      </c>
      <c r="E292"/>
    </row>
    <row r="293" spans="1:5" x14ac:dyDescent="0.25">
      <c r="A293" s="63" t="s">
        <v>1349</v>
      </c>
      <c r="B293" s="70">
        <v>0.15859154929577501</v>
      </c>
      <c r="C293" s="52">
        <v>0.16170000000000001</v>
      </c>
      <c r="D293" s="52">
        <v>3.1084507042249965E-3</v>
      </c>
      <c r="E293"/>
    </row>
    <row r="294" spans="1:5" x14ac:dyDescent="0.25">
      <c r="A294" s="63" t="s">
        <v>1342</v>
      </c>
      <c r="B294" s="70">
        <v>0.25404644616467303</v>
      </c>
      <c r="C294" s="52">
        <v>0.2873</v>
      </c>
      <c r="D294" s="52">
        <v>3.3253553835326966E-2</v>
      </c>
      <c r="E294"/>
    </row>
    <row r="295" spans="1:5" x14ac:dyDescent="0.25">
      <c r="A295" s="63" t="s">
        <v>1357</v>
      </c>
      <c r="B295" s="70">
        <v>0.18560179977502803</v>
      </c>
      <c r="C295" s="52">
        <v>0.20280000000000001</v>
      </c>
      <c r="D295" s="52">
        <v>1.7198200224971982E-2</v>
      </c>
      <c r="E295"/>
    </row>
    <row r="296" spans="1:5" x14ac:dyDescent="0.25">
      <c r="A296" s="63" t="s">
        <v>1360</v>
      </c>
      <c r="B296" s="70">
        <v>0.88745980707395511</v>
      </c>
      <c r="C296" s="52">
        <v>0.95320000000000005</v>
      </c>
      <c r="D296" s="52">
        <v>6.5740192926044938E-2</v>
      </c>
      <c r="E296"/>
    </row>
    <row r="297" spans="1:5" x14ac:dyDescent="0.25">
      <c r="A297" s="62" t="s">
        <v>152</v>
      </c>
      <c r="B297" s="70">
        <v>0.50871778032202386</v>
      </c>
      <c r="C297" s="52">
        <v>0.97272000000000003</v>
      </c>
      <c r="D297" s="52">
        <v>0.46400221967797617</v>
      </c>
      <c r="E297"/>
    </row>
    <row r="298" spans="1:5" x14ac:dyDescent="0.25">
      <c r="A298" s="63" t="s">
        <v>1388</v>
      </c>
      <c r="B298" s="70">
        <v>0.95517506733359003</v>
      </c>
      <c r="C298" s="52">
        <v>0.99890000000000001</v>
      </c>
      <c r="D298" s="52">
        <v>4.3724932666409977E-2</v>
      </c>
      <c r="E298"/>
    </row>
    <row r="299" spans="1:5" x14ac:dyDescent="0.25">
      <c r="A299" s="63" t="s">
        <v>1379</v>
      </c>
      <c r="B299" s="70">
        <v>0.42014118685197405</v>
      </c>
      <c r="C299" s="52">
        <v>0.99990000000000001</v>
      </c>
      <c r="D299" s="52">
        <v>0.57975881314802602</v>
      </c>
      <c r="E299"/>
    </row>
    <row r="300" spans="1:5" x14ac:dyDescent="0.25">
      <c r="A300" s="63" t="s">
        <v>1385</v>
      </c>
      <c r="B300" s="70">
        <v>4.91421924978191E-2</v>
      </c>
      <c r="C300" s="52">
        <v>0.86560000000000004</v>
      </c>
      <c r="D300" s="52">
        <v>0.81645780750218089</v>
      </c>
      <c r="E300"/>
    </row>
    <row r="301" spans="1:5" x14ac:dyDescent="0.25">
      <c r="A301" s="63" t="s">
        <v>198</v>
      </c>
      <c r="B301" s="70">
        <v>0.11943561208267101</v>
      </c>
      <c r="C301" s="52">
        <v>0.99990000000000001</v>
      </c>
      <c r="D301" s="52">
        <v>0.88046438791732906</v>
      </c>
      <c r="E301"/>
    </row>
    <row r="302" spans="1:5" x14ac:dyDescent="0.25">
      <c r="A302" s="63" t="s">
        <v>156</v>
      </c>
      <c r="B302" s="70">
        <v>0.99969484284406507</v>
      </c>
      <c r="C302" s="52">
        <v>0.99929999999999997</v>
      </c>
      <c r="D302" s="52">
        <v>-3.9484284406510195E-4</v>
      </c>
      <c r="E302"/>
    </row>
    <row r="303" spans="1:5" x14ac:dyDescent="0.25">
      <c r="A303" s="62" t="s">
        <v>1414</v>
      </c>
      <c r="B303" s="70">
        <v>0.4719517000273814</v>
      </c>
      <c r="C303" s="52">
        <v>0.59638181818181824</v>
      </c>
      <c r="D303" s="52">
        <v>0.12443011815443682</v>
      </c>
      <c r="E303"/>
    </row>
    <row r="304" spans="1:5" x14ac:dyDescent="0.25">
      <c r="A304" s="63" t="s">
        <v>1433</v>
      </c>
      <c r="B304" s="70">
        <v>1</v>
      </c>
      <c r="C304" s="52">
        <v>1</v>
      </c>
      <c r="D304" s="52">
        <v>0</v>
      </c>
      <c r="E304"/>
    </row>
    <row r="305" spans="1:5" x14ac:dyDescent="0.25">
      <c r="A305" s="63" t="s">
        <v>1434</v>
      </c>
      <c r="B305" s="70">
        <v>8.1029011786038094E-2</v>
      </c>
      <c r="C305" s="52">
        <v>0.99990000000000001</v>
      </c>
      <c r="D305" s="52">
        <v>0.91887098821396196</v>
      </c>
      <c r="E305"/>
    </row>
    <row r="306" spans="1:5" x14ac:dyDescent="0.25">
      <c r="A306" s="63" t="s">
        <v>1418</v>
      </c>
      <c r="B306" s="70">
        <v>0.94939965694682704</v>
      </c>
      <c r="C306" s="52">
        <v>0.99929999999999997</v>
      </c>
      <c r="D306" s="52">
        <v>4.9900343053172924E-2</v>
      </c>
      <c r="E306"/>
    </row>
    <row r="307" spans="1:5" x14ac:dyDescent="0.25">
      <c r="A307" s="63" t="s">
        <v>1437</v>
      </c>
      <c r="B307" s="70">
        <v>0.79784764718294998</v>
      </c>
      <c r="C307" s="52">
        <v>0.97389999999999999</v>
      </c>
      <c r="D307" s="52">
        <v>0.17605235281705001</v>
      </c>
      <c r="E307"/>
    </row>
    <row r="308" spans="1:5" x14ac:dyDescent="0.25">
      <c r="A308" s="63" t="s">
        <v>1428</v>
      </c>
      <c r="B308" s="70">
        <v>0</v>
      </c>
      <c r="C308" s="52">
        <v>9.6500000000000002E-2</v>
      </c>
      <c r="D308" s="52">
        <v>9.6500000000000002E-2</v>
      </c>
      <c r="E308"/>
    </row>
    <row r="309" spans="1:5" x14ac:dyDescent="0.25">
      <c r="A309" s="63" t="s">
        <v>1442</v>
      </c>
      <c r="B309" s="70">
        <v>0.13480139946490999</v>
      </c>
      <c r="C309" s="52">
        <v>0.1341</v>
      </c>
      <c r="D309" s="52">
        <v>-7.0139946490999083E-4</v>
      </c>
      <c r="E309"/>
    </row>
    <row r="310" spans="1:5" x14ac:dyDescent="0.25">
      <c r="A310" s="63" t="s">
        <v>1422</v>
      </c>
      <c r="B310" s="70">
        <v>0.99842767295597512</v>
      </c>
      <c r="C310" s="52">
        <v>0.99729999999999996</v>
      </c>
      <c r="D310" s="52">
        <v>-1.1276729559751564E-3</v>
      </c>
      <c r="E310"/>
    </row>
    <row r="311" spans="1:5" x14ac:dyDescent="0.25">
      <c r="A311" s="63" t="s">
        <v>1424</v>
      </c>
      <c r="B311" s="70">
        <v>0</v>
      </c>
      <c r="C311" s="52">
        <v>0.1036</v>
      </c>
      <c r="D311" s="52">
        <v>0.1036</v>
      </c>
      <c r="E311"/>
    </row>
    <row r="312" spans="1:5" x14ac:dyDescent="0.25">
      <c r="A312" s="63" t="s">
        <v>1429</v>
      </c>
      <c r="B312" s="70">
        <v>0.25864588407208999</v>
      </c>
      <c r="C312" s="52">
        <v>0.26960000000000001</v>
      </c>
      <c r="D312" s="52">
        <v>1.0954115927910013E-2</v>
      </c>
      <c r="E312"/>
    </row>
    <row r="313" spans="1:5" x14ac:dyDescent="0.25">
      <c r="A313" s="63" t="s">
        <v>1443</v>
      </c>
      <c r="B313" s="70">
        <v>0.97036262203626211</v>
      </c>
      <c r="C313" s="52">
        <v>0.9849</v>
      </c>
      <c r="D313" s="52">
        <v>1.4537377963737885E-2</v>
      </c>
      <c r="E313"/>
    </row>
    <row r="314" spans="1:5" x14ac:dyDescent="0.25">
      <c r="A314" s="63" t="s">
        <v>1426</v>
      </c>
      <c r="B314" s="70">
        <v>9.548058561425841E-4</v>
      </c>
      <c r="C314" s="52">
        <v>1.1000000000000001E-3</v>
      </c>
      <c r="D314" s="52">
        <v>1.4519414385741596E-4</v>
      </c>
      <c r="E314"/>
    </row>
    <row r="315" spans="1:5" x14ac:dyDescent="0.25">
      <c r="A315" s="62" t="s">
        <v>110</v>
      </c>
      <c r="B315" s="70">
        <v>0.83004405440128415</v>
      </c>
      <c r="C315" s="52">
        <v>0.95076666666666676</v>
      </c>
      <c r="D315" s="52">
        <v>0.12072261226538249</v>
      </c>
      <c r="E315"/>
    </row>
    <row r="316" spans="1:5" x14ac:dyDescent="0.25">
      <c r="A316" s="63" t="s">
        <v>1732</v>
      </c>
      <c r="B316" s="70">
        <v>0.99613650998068304</v>
      </c>
      <c r="C316" s="52">
        <v>0.99870000000000003</v>
      </c>
      <c r="D316" s="52">
        <v>2.5634900193169941E-3</v>
      </c>
      <c r="E316"/>
    </row>
    <row r="317" spans="1:5" x14ac:dyDescent="0.25">
      <c r="A317" s="63" t="s">
        <v>1739</v>
      </c>
      <c r="B317" s="70">
        <v>0.92482269503546111</v>
      </c>
      <c r="C317" s="52">
        <v>0.98099999999999998</v>
      </c>
      <c r="D317" s="52">
        <v>5.6177304964538877E-2</v>
      </c>
      <c r="E317"/>
    </row>
    <row r="318" spans="1:5" x14ac:dyDescent="0.25">
      <c r="A318" s="63" t="s">
        <v>1748</v>
      </c>
      <c r="B318" s="70">
        <v>0.9326556543837361</v>
      </c>
      <c r="C318" s="52">
        <v>1</v>
      </c>
      <c r="D318" s="52">
        <v>6.7344345616263901E-2</v>
      </c>
      <c r="E318"/>
    </row>
    <row r="319" spans="1:5" x14ac:dyDescent="0.25">
      <c r="A319" s="63" t="s">
        <v>1741</v>
      </c>
      <c r="B319" s="70">
        <v>0.90572403054793504</v>
      </c>
      <c r="C319" s="52">
        <v>0.98850000000000005</v>
      </c>
      <c r="D319" s="52">
        <v>8.2775969452065001E-2</v>
      </c>
      <c r="E319"/>
    </row>
    <row r="320" spans="1:5" x14ac:dyDescent="0.25">
      <c r="A320" s="63" t="s">
        <v>1750</v>
      </c>
      <c r="B320" s="70">
        <v>1.6008537886872999E-3</v>
      </c>
      <c r="C320" s="52">
        <v>0.6865</v>
      </c>
      <c r="D320" s="52">
        <v>0.68489914621131265</v>
      </c>
      <c r="E320"/>
    </row>
    <row r="321" spans="1:5" x14ac:dyDescent="0.25">
      <c r="A321" s="63" t="s">
        <v>1736</v>
      </c>
      <c r="B321" s="70">
        <v>0.86666666666666703</v>
      </c>
      <c r="C321" s="52">
        <v>0.95109999999999995</v>
      </c>
      <c r="D321" s="52">
        <v>8.4433333333332916E-2</v>
      </c>
      <c r="E321"/>
    </row>
    <row r="322" spans="1:5" x14ac:dyDescent="0.25">
      <c r="A322" s="63" t="s">
        <v>223</v>
      </c>
      <c r="B322" s="70">
        <v>0.90298102981029804</v>
      </c>
      <c r="C322" s="52">
        <v>0.9516</v>
      </c>
      <c r="D322" s="52">
        <v>4.861897018970196E-2</v>
      </c>
      <c r="E322"/>
    </row>
    <row r="323" spans="1:5" x14ac:dyDescent="0.25">
      <c r="A323" s="63" t="s">
        <v>1745</v>
      </c>
      <c r="B323" s="70">
        <v>0.93980904939808996</v>
      </c>
      <c r="C323" s="52">
        <v>0.99950000000000006</v>
      </c>
      <c r="D323" s="52">
        <v>5.9690950601910098E-2</v>
      </c>
      <c r="E323"/>
    </row>
    <row r="324" spans="1:5" x14ac:dyDescent="0.25">
      <c r="A324" s="63" t="s">
        <v>114</v>
      </c>
      <c r="B324" s="70">
        <v>1</v>
      </c>
      <c r="C324" s="52">
        <v>1</v>
      </c>
      <c r="D324" s="52">
        <v>0</v>
      </c>
      <c r="E324"/>
    </row>
    <row r="325" spans="1:5" x14ac:dyDescent="0.25">
      <c r="A325" s="61" t="s">
        <v>12</v>
      </c>
      <c r="B325" s="70">
        <v>0.43299912386831219</v>
      </c>
      <c r="C325" s="52">
        <v>0.7663688888888891</v>
      </c>
      <c r="D325" s="52">
        <v>0.3333697650205768</v>
      </c>
      <c r="E325"/>
    </row>
    <row r="326" spans="1:5" x14ac:dyDescent="0.25">
      <c r="A326" s="62" t="s">
        <v>121</v>
      </c>
      <c r="B326" s="70">
        <v>0.37703805375180866</v>
      </c>
      <c r="C326" s="52">
        <v>0.43805999999999995</v>
      </c>
      <c r="D326" s="52">
        <v>6.1021946248191405E-2</v>
      </c>
      <c r="E326"/>
    </row>
    <row r="327" spans="1:5" x14ac:dyDescent="0.25">
      <c r="A327" s="63" t="s">
        <v>1881</v>
      </c>
      <c r="B327" s="70">
        <v>0</v>
      </c>
      <c r="C327" s="52">
        <v>0</v>
      </c>
      <c r="D327" s="52">
        <v>0</v>
      </c>
      <c r="E327"/>
    </row>
    <row r="328" spans="1:5" x14ac:dyDescent="0.25">
      <c r="A328" s="63" t="s">
        <v>1878</v>
      </c>
      <c r="B328" s="70">
        <v>0.97887323943661997</v>
      </c>
      <c r="C328" s="52">
        <v>0.98970000000000002</v>
      </c>
      <c r="D328" s="52">
        <v>1.0826760563380056E-2</v>
      </c>
      <c r="E328"/>
    </row>
    <row r="329" spans="1:5" x14ac:dyDescent="0.25">
      <c r="A329" s="63" t="s">
        <v>124</v>
      </c>
      <c r="B329" s="70">
        <v>0.45614035087719301</v>
      </c>
      <c r="C329" s="52">
        <v>0.5635</v>
      </c>
      <c r="D329" s="52">
        <v>0.10735964912280699</v>
      </c>
      <c r="E329"/>
    </row>
    <row r="330" spans="1:5" x14ac:dyDescent="0.25">
      <c r="A330" s="63" t="s">
        <v>1883</v>
      </c>
      <c r="B330" s="70">
        <v>0.45017667844523002</v>
      </c>
      <c r="C330" s="52">
        <v>0.6371</v>
      </c>
      <c r="D330" s="52">
        <v>0.18692332155476998</v>
      </c>
      <c r="E330"/>
    </row>
    <row r="331" spans="1:5" x14ac:dyDescent="0.25">
      <c r="A331" s="63" t="s">
        <v>1886</v>
      </c>
      <c r="B331" s="70">
        <v>0</v>
      </c>
      <c r="C331" s="52">
        <v>0</v>
      </c>
      <c r="D331" s="52">
        <v>0</v>
      </c>
      <c r="E331"/>
    </row>
    <row r="332" spans="1:5" x14ac:dyDescent="0.25">
      <c r="A332" s="62" t="s">
        <v>134</v>
      </c>
      <c r="B332" s="70">
        <v>0.78520366641445971</v>
      </c>
      <c r="C332" s="52">
        <v>0.95823333333333338</v>
      </c>
      <c r="D332" s="52">
        <v>0.17302966691887356</v>
      </c>
      <c r="E332"/>
    </row>
    <row r="333" spans="1:5" x14ac:dyDescent="0.25">
      <c r="A333" s="63" t="s">
        <v>1888</v>
      </c>
      <c r="B333" s="70">
        <v>0.96415552855407005</v>
      </c>
      <c r="C333" s="52">
        <v>0.9708</v>
      </c>
      <c r="D333" s="52">
        <v>6.6444714459299448E-3</v>
      </c>
      <c r="E333"/>
    </row>
    <row r="334" spans="1:5" x14ac:dyDescent="0.25">
      <c r="A334" s="63" t="s">
        <v>1891</v>
      </c>
      <c r="B334" s="70">
        <v>0.7605011053795141</v>
      </c>
      <c r="C334" s="52">
        <v>0.95330000000000004</v>
      </c>
      <c r="D334" s="52">
        <v>0.19279889462048594</v>
      </c>
      <c r="E334"/>
    </row>
    <row r="335" spans="1:5" x14ac:dyDescent="0.25">
      <c r="A335" s="63" t="s">
        <v>138</v>
      </c>
      <c r="B335" s="70">
        <v>0.45033557046979905</v>
      </c>
      <c r="C335" s="52">
        <v>0.99709999999999999</v>
      </c>
      <c r="D335" s="52">
        <v>0.54676442953020099</v>
      </c>
      <c r="E335"/>
    </row>
    <row r="336" spans="1:5" x14ac:dyDescent="0.25">
      <c r="A336" s="63" t="s">
        <v>1901</v>
      </c>
      <c r="B336" s="70">
        <v>0.82534471437951407</v>
      </c>
      <c r="C336" s="52">
        <v>0.82989999999999997</v>
      </c>
      <c r="D336" s="52">
        <v>4.5552856204859049E-3</v>
      </c>
      <c r="E336"/>
    </row>
    <row r="337" spans="1:5" x14ac:dyDescent="0.25">
      <c r="A337" s="63" t="s">
        <v>1893</v>
      </c>
      <c r="B337" s="70">
        <v>0.71276595744680804</v>
      </c>
      <c r="C337" s="52">
        <v>0.99909999999999999</v>
      </c>
      <c r="D337" s="52">
        <v>0.28633404255319195</v>
      </c>
      <c r="E337"/>
    </row>
    <row r="338" spans="1:5" x14ac:dyDescent="0.25">
      <c r="A338" s="63" t="s">
        <v>1899</v>
      </c>
      <c r="B338" s="70">
        <v>0.99811912225705313</v>
      </c>
      <c r="C338" s="52">
        <v>0.99919999999999998</v>
      </c>
      <c r="D338" s="52">
        <v>1.0808777429468508E-3</v>
      </c>
      <c r="E338"/>
    </row>
    <row r="339" spans="1:5" x14ac:dyDescent="0.25">
      <c r="A339" s="62" t="s">
        <v>13</v>
      </c>
      <c r="B339" s="70">
        <v>0.33232931726907639</v>
      </c>
      <c r="C339" s="52">
        <v>0.3322</v>
      </c>
      <c r="D339" s="52">
        <v>-1.2931726907635296E-4</v>
      </c>
      <c r="E339"/>
    </row>
    <row r="340" spans="1:5" x14ac:dyDescent="0.25">
      <c r="A340" s="63" t="s">
        <v>1896</v>
      </c>
      <c r="B340" s="70">
        <v>0</v>
      </c>
      <c r="C340" s="52">
        <v>0</v>
      </c>
      <c r="D340" s="52">
        <v>0</v>
      </c>
      <c r="E340"/>
    </row>
    <row r="341" spans="1:5" x14ac:dyDescent="0.25">
      <c r="A341" s="63" t="s">
        <v>17</v>
      </c>
      <c r="B341" s="70">
        <v>0</v>
      </c>
      <c r="C341" s="52">
        <v>0</v>
      </c>
      <c r="D341" s="52">
        <v>0</v>
      </c>
      <c r="E341"/>
    </row>
    <row r="342" spans="1:5" x14ac:dyDescent="0.25">
      <c r="A342" s="63" t="s">
        <v>1915</v>
      </c>
      <c r="B342" s="70">
        <v>0.9969879518072291</v>
      </c>
      <c r="C342" s="52">
        <v>0.99660000000000004</v>
      </c>
      <c r="D342" s="52">
        <v>-3.8795180722905886E-4</v>
      </c>
      <c r="E342"/>
    </row>
    <row r="343" spans="1:5" x14ac:dyDescent="0.25">
      <c r="A343" s="62" t="s">
        <v>287</v>
      </c>
      <c r="B343" s="70">
        <v>0.29037621102241079</v>
      </c>
      <c r="C343" s="52">
        <v>0.74037500000000001</v>
      </c>
      <c r="D343" s="52">
        <v>0.44999878897758927</v>
      </c>
      <c r="E343"/>
    </row>
    <row r="344" spans="1:5" x14ac:dyDescent="0.25">
      <c r="A344" s="63" t="s">
        <v>290</v>
      </c>
      <c r="B344" s="70">
        <v>0</v>
      </c>
      <c r="C344" s="52">
        <v>0</v>
      </c>
      <c r="D344" s="52">
        <v>0</v>
      </c>
      <c r="E344"/>
    </row>
    <row r="345" spans="1:5" x14ac:dyDescent="0.25">
      <c r="A345" s="63" t="s">
        <v>1705</v>
      </c>
      <c r="B345" s="70">
        <v>0.91446028513238309</v>
      </c>
      <c r="C345" s="52">
        <v>0.97709999999999997</v>
      </c>
      <c r="D345" s="52">
        <v>6.263971486761688E-2</v>
      </c>
      <c r="E345"/>
    </row>
    <row r="346" spans="1:5" x14ac:dyDescent="0.25">
      <c r="A346" s="63" t="s">
        <v>1703</v>
      </c>
      <c r="B346" s="70">
        <v>0.24704455895725999</v>
      </c>
      <c r="C346" s="52">
        <v>0.99580000000000002</v>
      </c>
      <c r="D346" s="52">
        <v>0.74875544104274006</v>
      </c>
      <c r="E346"/>
    </row>
    <row r="347" spans="1:5" x14ac:dyDescent="0.25">
      <c r="A347" s="63" t="s">
        <v>292</v>
      </c>
      <c r="B347" s="70">
        <v>0</v>
      </c>
      <c r="C347" s="52">
        <v>0.98860000000000003</v>
      </c>
      <c r="D347" s="52">
        <v>0.98860000000000003</v>
      </c>
      <c r="E347"/>
    </row>
    <row r="348" spans="1:5" x14ac:dyDescent="0.25">
      <c r="A348" s="62" t="s">
        <v>82</v>
      </c>
      <c r="B348" s="70">
        <v>0.21055064542379592</v>
      </c>
      <c r="C348" s="52">
        <v>0.39673999999999998</v>
      </c>
      <c r="D348" s="52">
        <v>0.18618935457620406</v>
      </c>
      <c r="E348"/>
    </row>
    <row r="349" spans="1:5" x14ac:dyDescent="0.25">
      <c r="A349" s="63" t="s">
        <v>1911</v>
      </c>
      <c r="B349" s="70">
        <v>0.96052398654629112</v>
      </c>
      <c r="C349" s="52">
        <v>0.98460000000000003</v>
      </c>
      <c r="D349" s="52">
        <v>2.4076013453708911E-2</v>
      </c>
      <c r="E349"/>
    </row>
    <row r="350" spans="1:5" x14ac:dyDescent="0.25">
      <c r="A350" s="63" t="s">
        <v>1908</v>
      </c>
      <c r="B350" s="70">
        <v>3.5848718408316901E-4</v>
      </c>
      <c r="C350" s="52">
        <v>2.9999999999999997E-4</v>
      </c>
      <c r="D350" s="52">
        <v>-5.8487184083169034E-5</v>
      </c>
      <c r="E350"/>
    </row>
    <row r="351" spans="1:5" x14ac:dyDescent="0.25">
      <c r="A351" s="63" t="s">
        <v>86</v>
      </c>
      <c r="B351" s="70">
        <v>4.2182227221597304E-4</v>
      </c>
      <c r="C351" s="52">
        <v>5.9999999999999995E-4</v>
      </c>
      <c r="D351" s="52">
        <v>1.781777277840269E-4</v>
      </c>
      <c r="E351"/>
    </row>
    <row r="352" spans="1:5" x14ac:dyDescent="0.25">
      <c r="A352" s="63" t="s">
        <v>1906</v>
      </c>
      <c r="B352" s="70">
        <v>9.1448931116389492E-2</v>
      </c>
      <c r="C352" s="52">
        <v>0.99719999999999998</v>
      </c>
      <c r="D352" s="52">
        <v>0.90575106888361046</v>
      </c>
      <c r="E352"/>
    </row>
    <row r="353" spans="1:5" x14ac:dyDescent="0.25">
      <c r="A353" s="63" t="s">
        <v>1903</v>
      </c>
      <c r="B353" s="70">
        <v>0</v>
      </c>
      <c r="C353" s="52">
        <v>1E-3</v>
      </c>
      <c r="D353" s="52">
        <v>1E-3</v>
      </c>
      <c r="E353"/>
    </row>
    <row r="354" spans="1:5" x14ac:dyDescent="0.25">
      <c r="A354" s="62" t="s">
        <v>129</v>
      </c>
      <c r="B354" s="70">
        <v>0.46575852823164948</v>
      </c>
      <c r="C354" s="52">
        <v>0.78517999999999999</v>
      </c>
      <c r="D354" s="52">
        <v>0.31942147176835062</v>
      </c>
      <c r="E354"/>
    </row>
    <row r="355" spans="1:5" x14ac:dyDescent="0.25">
      <c r="A355" s="63" t="s">
        <v>1918</v>
      </c>
      <c r="B355" s="70">
        <v>0.96210374639769403</v>
      </c>
      <c r="C355" s="52">
        <v>0.99060000000000004</v>
      </c>
      <c r="D355" s="52">
        <v>2.849625360230601E-2</v>
      </c>
      <c r="E355"/>
    </row>
    <row r="356" spans="1:5" x14ac:dyDescent="0.25">
      <c r="A356" s="63" t="s">
        <v>1920</v>
      </c>
      <c r="B356" s="70">
        <v>0</v>
      </c>
      <c r="C356" s="52">
        <v>0</v>
      </c>
      <c r="D356" s="52">
        <v>0</v>
      </c>
      <c r="E356"/>
    </row>
    <row r="357" spans="1:5" x14ac:dyDescent="0.25">
      <c r="A357" s="63" t="s">
        <v>1914</v>
      </c>
      <c r="B357" s="70">
        <v>0.98036620339730907</v>
      </c>
      <c r="C357" s="52">
        <v>0.97840000000000005</v>
      </c>
      <c r="D357" s="52">
        <v>-1.9662033973090187E-3</v>
      </c>
      <c r="E357"/>
    </row>
    <row r="358" spans="1:5" x14ac:dyDescent="0.25">
      <c r="A358" s="63" t="s">
        <v>1922</v>
      </c>
      <c r="B358" s="70">
        <v>0.11491829204006301</v>
      </c>
      <c r="C358" s="52">
        <v>0.98660000000000003</v>
      </c>
      <c r="D358" s="52">
        <v>0.87168170795993705</v>
      </c>
      <c r="E358"/>
    </row>
    <row r="359" spans="1:5" x14ac:dyDescent="0.25">
      <c r="A359" s="63" t="s">
        <v>133</v>
      </c>
      <c r="B359" s="70">
        <v>0.271404399323181</v>
      </c>
      <c r="C359" s="52">
        <v>0.97030000000000005</v>
      </c>
      <c r="D359" s="52">
        <v>0.698895600676819</v>
      </c>
      <c r="E359"/>
    </row>
    <row r="360" spans="1:5" x14ac:dyDescent="0.25">
      <c r="A360" s="62" t="s">
        <v>125</v>
      </c>
      <c r="B360" s="70">
        <v>0.41737358035256428</v>
      </c>
      <c r="C360" s="52">
        <v>0.99385714285714299</v>
      </c>
      <c r="D360" s="52">
        <v>0.57648356250457866</v>
      </c>
      <c r="E360"/>
    </row>
    <row r="361" spans="1:5" x14ac:dyDescent="0.25">
      <c r="A361" s="63" t="s">
        <v>1932</v>
      </c>
      <c r="B361" s="70">
        <v>0.99158538917575112</v>
      </c>
      <c r="C361" s="52">
        <v>0.99350000000000005</v>
      </c>
      <c r="D361" s="52">
        <v>1.9146108242489301E-3</v>
      </c>
      <c r="E361"/>
    </row>
    <row r="362" spans="1:5" x14ac:dyDescent="0.25">
      <c r="A362" s="63" t="s">
        <v>1931</v>
      </c>
      <c r="B362" s="70">
        <v>5.89542760372566E-2</v>
      </c>
      <c r="C362" s="52">
        <v>0.99939999999999996</v>
      </c>
      <c r="D362" s="52">
        <v>0.9404457239627434</v>
      </c>
      <c r="E362"/>
    </row>
    <row r="363" spans="1:5" x14ac:dyDescent="0.25">
      <c r="A363" s="63" t="s">
        <v>1924</v>
      </c>
      <c r="B363" s="70">
        <v>0</v>
      </c>
      <c r="C363" s="52">
        <v>0.99970000000000003</v>
      </c>
      <c r="D363" s="52">
        <v>0.99970000000000003</v>
      </c>
      <c r="E363"/>
    </row>
    <row r="364" spans="1:5" x14ac:dyDescent="0.25">
      <c r="A364" s="63" t="s">
        <v>1929</v>
      </c>
      <c r="B364" s="70">
        <v>0</v>
      </c>
      <c r="C364" s="52">
        <v>0.99419999999999997</v>
      </c>
      <c r="D364" s="52">
        <v>0.99419999999999997</v>
      </c>
      <c r="E364"/>
    </row>
    <row r="365" spans="1:5" x14ac:dyDescent="0.25">
      <c r="A365" s="63" t="s">
        <v>1926</v>
      </c>
      <c r="B365" s="70">
        <v>0.87977632805218997</v>
      </c>
      <c r="C365" s="52">
        <v>1</v>
      </c>
      <c r="D365" s="52">
        <v>0.12022367194781003</v>
      </c>
      <c r="E365"/>
    </row>
    <row r="366" spans="1:5" x14ac:dyDescent="0.25">
      <c r="A366" s="63" t="s">
        <v>255</v>
      </c>
      <c r="B366" s="70">
        <v>0</v>
      </c>
      <c r="C366" s="52">
        <v>0.97909999999999997</v>
      </c>
      <c r="D366" s="52">
        <v>0.97909999999999997</v>
      </c>
      <c r="E366"/>
    </row>
    <row r="367" spans="1:5" x14ac:dyDescent="0.25">
      <c r="A367" s="63" t="s">
        <v>128</v>
      </c>
      <c r="B367" s="70">
        <v>0.99129906920275213</v>
      </c>
      <c r="C367" s="52">
        <v>0.99109999999999998</v>
      </c>
      <c r="D367" s="52">
        <v>-1.9906920275214457E-4</v>
      </c>
      <c r="E367"/>
    </row>
    <row r="368" spans="1:5" x14ac:dyDescent="0.25">
      <c r="A368" s="62" t="s">
        <v>172</v>
      </c>
      <c r="B368" s="70">
        <v>0.44268945801861959</v>
      </c>
      <c r="C368" s="52">
        <v>0.97221999999999986</v>
      </c>
      <c r="D368" s="52">
        <v>0.52953054198138039</v>
      </c>
      <c r="E368"/>
    </row>
    <row r="369" spans="1:5" x14ac:dyDescent="0.25">
      <c r="A369" s="63" t="s">
        <v>1713</v>
      </c>
      <c r="B369" s="70">
        <v>7.1943526584559894E-2</v>
      </c>
      <c r="C369" s="52">
        <v>0.99939999999999996</v>
      </c>
      <c r="D369" s="52">
        <v>0.92745647341544002</v>
      </c>
      <c r="E369"/>
    </row>
    <row r="370" spans="1:5" x14ac:dyDescent="0.25">
      <c r="A370" s="63" t="s">
        <v>176</v>
      </c>
      <c r="B370" s="70">
        <v>0.97433962264150908</v>
      </c>
      <c r="C370" s="52">
        <v>0.99870000000000003</v>
      </c>
      <c r="D370" s="52">
        <v>2.4360377358490948E-2</v>
      </c>
      <c r="E370"/>
    </row>
    <row r="371" spans="1:5" x14ac:dyDescent="0.25">
      <c r="A371" s="63" t="s">
        <v>1715</v>
      </c>
      <c r="B371" s="70">
        <v>0.99966644429619711</v>
      </c>
      <c r="C371" s="52">
        <v>0.99960000000000004</v>
      </c>
      <c r="D371" s="52">
        <v>-6.6444296197065711E-5</v>
      </c>
      <c r="E371"/>
    </row>
    <row r="372" spans="1:5" x14ac:dyDescent="0.25">
      <c r="A372" s="63" t="s">
        <v>1708</v>
      </c>
      <c r="B372" s="70">
        <v>0.39975093399750905</v>
      </c>
      <c r="C372" s="52">
        <v>0.98960000000000004</v>
      </c>
      <c r="D372" s="52">
        <v>0.58984906600249098</v>
      </c>
      <c r="E372"/>
    </row>
    <row r="373" spans="1:5" x14ac:dyDescent="0.25">
      <c r="A373" s="63" t="s">
        <v>1718</v>
      </c>
      <c r="B373" s="70">
        <v>0.41425215348472999</v>
      </c>
      <c r="C373" s="52">
        <v>0.94599999999999995</v>
      </c>
      <c r="D373" s="52">
        <v>0.53174784651526996</v>
      </c>
      <c r="E373"/>
    </row>
    <row r="374" spans="1:5" x14ac:dyDescent="0.25">
      <c r="A374" s="63" t="s">
        <v>1721</v>
      </c>
      <c r="B374" s="70">
        <v>0</v>
      </c>
      <c r="C374" s="52">
        <v>0.89039999999999997</v>
      </c>
      <c r="D374" s="52">
        <v>0.89039999999999997</v>
      </c>
      <c r="E374"/>
    </row>
    <row r="375" spans="1:5" x14ac:dyDescent="0.25">
      <c r="A375" s="63" t="s">
        <v>1725</v>
      </c>
      <c r="B375" s="70">
        <v>0.48300871974574205</v>
      </c>
      <c r="C375" s="52">
        <v>0.99970000000000003</v>
      </c>
      <c r="D375" s="52">
        <v>0.51669128025425803</v>
      </c>
      <c r="E375"/>
    </row>
    <row r="376" spans="1:5" x14ac:dyDescent="0.25">
      <c r="A376" s="63" t="s">
        <v>1723</v>
      </c>
      <c r="B376" s="70">
        <v>0.13735276502295901</v>
      </c>
      <c r="C376" s="52">
        <v>0.99909999999999999</v>
      </c>
      <c r="D376" s="52">
        <v>0.86174723497704098</v>
      </c>
      <c r="E376"/>
    </row>
    <row r="377" spans="1:5" x14ac:dyDescent="0.25">
      <c r="A377" s="63" t="s">
        <v>1710</v>
      </c>
      <c r="B377" s="70">
        <v>0.94547053649956003</v>
      </c>
      <c r="C377" s="52">
        <v>0.94310000000000005</v>
      </c>
      <c r="D377" s="52">
        <v>-2.3705364995599831E-3</v>
      </c>
      <c r="E377"/>
    </row>
    <row r="378" spans="1:5" x14ac:dyDescent="0.25">
      <c r="A378" s="63" t="s">
        <v>1719</v>
      </c>
      <c r="B378" s="70">
        <v>1.1098779134295202E-3</v>
      </c>
      <c r="C378" s="52">
        <v>0.95660000000000001</v>
      </c>
      <c r="D378" s="52">
        <v>0.95549012208657047</v>
      </c>
      <c r="E378"/>
    </row>
    <row r="379" spans="1:5" x14ac:dyDescent="0.25">
      <c r="A379" s="61" t="s">
        <v>1995</v>
      </c>
      <c r="B379" s="70">
        <v>0.59512320101872995</v>
      </c>
      <c r="C379" s="52">
        <v>0.72696666666666665</v>
      </c>
      <c r="D379" s="52">
        <v>0.13184346564793673</v>
      </c>
      <c r="E379"/>
    </row>
    <row r="380" spans="1:5" x14ac:dyDescent="0.25">
      <c r="A380" s="62" t="s">
        <v>157</v>
      </c>
      <c r="B380" s="70">
        <v>0.59512320101872995</v>
      </c>
      <c r="C380" s="52">
        <v>0.72696666666666665</v>
      </c>
      <c r="D380" s="52">
        <v>0.13184346564793673</v>
      </c>
      <c r="E380"/>
    </row>
    <row r="381" spans="1:5" x14ac:dyDescent="0.25">
      <c r="A381" s="63" t="s">
        <v>161</v>
      </c>
      <c r="B381" s="70">
        <v>3.4081226924169303E-4</v>
      </c>
      <c r="C381" s="52">
        <v>0.23599999999999999</v>
      </c>
      <c r="D381" s="52">
        <v>0.23565918773075831</v>
      </c>
      <c r="E381"/>
    </row>
    <row r="382" spans="1:5" x14ac:dyDescent="0.25">
      <c r="A382" s="63" t="s">
        <v>1970</v>
      </c>
      <c r="B382" s="70">
        <v>0.8925143953934741</v>
      </c>
      <c r="C382" s="52">
        <v>0.95440000000000003</v>
      </c>
      <c r="D382" s="52">
        <v>6.1885604606525924E-2</v>
      </c>
      <c r="E382"/>
    </row>
    <row r="383" spans="1:5" x14ac:dyDescent="0.25">
      <c r="A383" s="63" t="s">
        <v>1967</v>
      </c>
      <c r="B383" s="70">
        <v>0.8925143953934741</v>
      </c>
      <c r="C383" s="52">
        <v>0.99050000000000005</v>
      </c>
      <c r="D383" s="52">
        <v>9.7985604606525945E-2</v>
      </c>
      <c r="E383"/>
    </row>
    <row r="384" spans="1:5" x14ac:dyDescent="0.25">
      <c r="A384" s="61" t="s">
        <v>1997</v>
      </c>
      <c r="B384" s="70">
        <v>0.31218654373903915</v>
      </c>
      <c r="C384" s="52">
        <v>0.59863333333333335</v>
      </c>
      <c r="D384" s="52">
        <v>0.2864467895942942</v>
      </c>
      <c r="E384"/>
    </row>
    <row r="385" spans="1:5" x14ac:dyDescent="0.25">
      <c r="A385" s="62" t="s">
        <v>186</v>
      </c>
      <c r="B385" s="70">
        <v>0.31218654373903915</v>
      </c>
      <c r="C385" s="52">
        <v>0.59863333333333335</v>
      </c>
      <c r="D385" s="52">
        <v>0.2864467895942942</v>
      </c>
      <c r="E385"/>
    </row>
    <row r="386" spans="1:5" x14ac:dyDescent="0.25">
      <c r="A386" s="63" t="s">
        <v>1954</v>
      </c>
      <c r="B386" s="70">
        <v>0.88284286507495802</v>
      </c>
      <c r="C386" s="52">
        <v>0.91900000000000004</v>
      </c>
      <c r="D386" s="52">
        <v>3.6157134925042023E-2</v>
      </c>
      <c r="E386"/>
    </row>
    <row r="387" spans="1:5" x14ac:dyDescent="0.25">
      <c r="A387" s="63" t="s">
        <v>195</v>
      </c>
      <c r="B387" s="70">
        <v>0</v>
      </c>
      <c r="C387" s="52">
        <v>0.86040000000000005</v>
      </c>
      <c r="D387" s="52">
        <v>0.86040000000000005</v>
      </c>
      <c r="E387"/>
    </row>
    <row r="388" spans="1:5" x14ac:dyDescent="0.25">
      <c r="A388" s="63" t="s">
        <v>190</v>
      </c>
      <c r="B388" s="70">
        <v>5.3716766142159499E-2</v>
      </c>
      <c r="C388" s="52">
        <v>1.6500000000000001E-2</v>
      </c>
      <c r="D388" s="52">
        <v>-3.7216766142159498E-2</v>
      </c>
      <c r="E388"/>
    </row>
    <row r="389" spans="1:5" x14ac:dyDescent="0.25">
      <c r="A389" s="61" t="s">
        <v>1998</v>
      </c>
      <c r="B389" s="70">
        <v>0.192509744111168</v>
      </c>
      <c r="C389" s="52">
        <v>0.97709999999999997</v>
      </c>
      <c r="D389" s="52">
        <v>0.78459025588883202</v>
      </c>
      <c r="E389"/>
    </row>
    <row r="390" spans="1:5" x14ac:dyDescent="0.25">
      <c r="A390" s="62" t="s">
        <v>320</v>
      </c>
      <c r="B390" s="70">
        <v>0.192509744111168</v>
      </c>
      <c r="C390" s="52">
        <v>0.97709999999999997</v>
      </c>
      <c r="D390" s="52">
        <v>0.78459025588883202</v>
      </c>
      <c r="E390"/>
    </row>
    <row r="391" spans="1:5" x14ac:dyDescent="0.25">
      <c r="A391" s="63" t="s">
        <v>324</v>
      </c>
      <c r="B391" s="70">
        <v>0.192509744111168</v>
      </c>
      <c r="C391" s="52">
        <v>0.97709999999999997</v>
      </c>
      <c r="D391" s="52">
        <v>0.78459025588883202</v>
      </c>
      <c r="E391"/>
    </row>
    <row r="392" spans="1:5" x14ac:dyDescent="0.25">
      <c r="A392" s="61" t="s">
        <v>1987</v>
      </c>
      <c r="B392" s="70">
        <v>0.61963119393522803</v>
      </c>
      <c r="C392" s="52">
        <v>0.89152058823529412</v>
      </c>
      <c r="D392" s="52">
        <v>0.27188939430006615</v>
      </c>
      <c r="E392"/>
    </row>
    <row r="393" spans="1:5" x14ac:dyDescent="0.25">
      <c r="A393" s="62" t="s">
        <v>78</v>
      </c>
      <c r="B393" s="70">
        <v>0.69241972560491072</v>
      </c>
      <c r="C393" s="52">
        <v>0.97387142857142861</v>
      </c>
      <c r="D393" s="52">
        <v>0.28145170296651789</v>
      </c>
      <c r="E393"/>
    </row>
    <row r="394" spans="1:5" x14ac:dyDescent="0.25">
      <c r="A394" s="63" t="s">
        <v>570</v>
      </c>
      <c r="B394" s="70">
        <v>0.46124481327800804</v>
      </c>
      <c r="C394" s="52">
        <v>1</v>
      </c>
      <c r="D394" s="52">
        <v>0.53875518672199196</v>
      </c>
      <c r="E394"/>
    </row>
    <row r="395" spans="1:5" x14ac:dyDescent="0.25">
      <c r="A395" s="63" t="s">
        <v>81</v>
      </c>
      <c r="B395" s="70">
        <v>2.2234574763757603E-3</v>
      </c>
      <c r="C395" s="52">
        <v>0.99819999999999998</v>
      </c>
      <c r="D395" s="52">
        <v>0.99597654252362422</v>
      </c>
      <c r="E395"/>
    </row>
    <row r="396" spans="1:5" x14ac:dyDescent="0.25">
      <c r="A396" s="63" t="s">
        <v>580</v>
      </c>
      <c r="B396" s="70">
        <v>0.99791356184798807</v>
      </c>
      <c r="C396" s="52">
        <v>0.99209999999999998</v>
      </c>
      <c r="D396" s="52">
        <v>-5.8135618479880913E-3</v>
      </c>
      <c r="E396"/>
    </row>
    <row r="397" spans="1:5" x14ac:dyDescent="0.25">
      <c r="A397" s="63" t="s">
        <v>567</v>
      </c>
      <c r="B397" s="70">
        <v>1</v>
      </c>
      <c r="C397" s="52">
        <v>1</v>
      </c>
      <c r="D397" s="52">
        <v>0</v>
      </c>
      <c r="E397"/>
    </row>
    <row r="398" spans="1:5" x14ac:dyDescent="0.25">
      <c r="A398" s="63" t="s">
        <v>577</v>
      </c>
      <c r="B398" s="70">
        <v>0.99747713654998404</v>
      </c>
      <c r="C398" s="52">
        <v>0.99890000000000001</v>
      </c>
      <c r="D398" s="52">
        <v>1.4228634500159654E-3</v>
      </c>
      <c r="E398"/>
    </row>
    <row r="399" spans="1:5" x14ac:dyDescent="0.25">
      <c r="A399" s="63" t="s">
        <v>572</v>
      </c>
      <c r="B399" s="70">
        <v>0.38842501115431205</v>
      </c>
      <c r="C399" s="52">
        <v>0.82789999999999997</v>
      </c>
      <c r="D399" s="52">
        <v>0.43947498884568792</v>
      </c>
      <c r="E399"/>
    </row>
    <row r="400" spans="1:5" x14ac:dyDescent="0.25">
      <c r="A400" s="63" t="s">
        <v>582</v>
      </c>
      <c r="B400" s="70">
        <v>0.99965409892770707</v>
      </c>
      <c r="C400" s="52">
        <v>1</v>
      </c>
      <c r="D400" s="52">
        <v>3.4590107229293121E-4</v>
      </c>
      <c r="E400"/>
    </row>
    <row r="401" spans="1:5" x14ac:dyDescent="0.25">
      <c r="A401" s="62" t="s">
        <v>761</v>
      </c>
      <c r="B401" s="70">
        <v>0.86923759438960391</v>
      </c>
      <c r="C401" s="52">
        <v>0.98809999999999987</v>
      </c>
      <c r="D401" s="52">
        <v>0.11886240561039614</v>
      </c>
      <c r="E401"/>
    </row>
    <row r="402" spans="1:5" x14ac:dyDescent="0.25">
      <c r="A402" s="63" t="s">
        <v>765</v>
      </c>
      <c r="B402" s="70">
        <v>0.91089588377723996</v>
      </c>
      <c r="C402" s="52">
        <v>0.9708</v>
      </c>
      <c r="D402" s="52">
        <v>5.990411622276004E-2</v>
      </c>
      <c r="E402"/>
    </row>
    <row r="403" spans="1:5" x14ac:dyDescent="0.25">
      <c r="A403" s="63" t="s">
        <v>776</v>
      </c>
      <c r="B403" s="70">
        <v>0.369300437226733</v>
      </c>
      <c r="C403" s="52">
        <v>0.98199999999999998</v>
      </c>
      <c r="D403" s="52">
        <v>0.61269956277326698</v>
      </c>
      <c r="E403"/>
    </row>
    <row r="404" spans="1:5" x14ac:dyDescent="0.25">
      <c r="A404" s="63" t="s">
        <v>775</v>
      </c>
      <c r="B404" s="70">
        <v>0.98614105327995105</v>
      </c>
      <c r="C404" s="52">
        <v>0.98340000000000005</v>
      </c>
      <c r="D404" s="52">
        <v>-2.7410532799510001E-3</v>
      </c>
      <c r="E404"/>
    </row>
    <row r="405" spans="1:5" x14ac:dyDescent="0.25">
      <c r="A405" s="63" t="s">
        <v>768</v>
      </c>
      <c r="B405" s="70">
        <v>0.99617258176757106</v>
      </c>
      <c r="C405" s="52">
        <v>1</v>
      </c>
      <c r="D405" s="52">
        <v>3.8274182324289363E-3</v>
      </c>
      <c r="E405"/>
    </row>
    <row r="406" spans="1:5" x14ac:dyDescent="0.25">
      <c r="A406" s="63" t="s">
        <v>769</v>
      </c>
      <c r="B406" s="70">
        <v>1</v>
      </c>
      <c r="C406" s="52">
        <v>1</v>
      </c>
      <c r="D406" s="52">
        <v>0</v>
      </c>
      <c r="E406"/>
    </row>
    <row r="407" spans="1:5" x14ac:dyDescent="0.25">
      <c r="A407" s="63" t="s">
        <v>766</v>
      </c>
      <c r="B407" s="70">
        <v>0.95291561028612803</v>
      </c>
      <c r="C407" s="52">
        <v>0.99239999999999995</v>
      </c>
      <c r="D407" s="52">
        <v>3.9484389713871915E-2</v>
      </c>
      <c r="E407"/>
    </row>
    <row r="408" spans="1:5" x14ac:dyDescent="0.25">
      <c r="A408" s="62" t="s">
        <v>21</v>
      </c>
      <c r="B408" s="70">
        <v>0.64530994546678389</v>
      </c>
      <c r="C408" s="52">
        <v>0.78979999999999995</v>
      </c>
      <c r="D408" s="52">
        <v>0.14449005453321614</v>
      </c>
      <c r="E408"/>
    </row>
    <row r="409" spans="1:5" x14ac:dyDescent="0.25">
      <c r="A409" s="63" t="s">
        <v>1194</v>
      </c>
      <c r="B409" s="70">
        <v>0.88369262865090403</v>
      </c>
      <c r="C409" s="52">
        <v>0.88449999999999995</v>
      </c>
      <c r="D409" s="52">
        <v>8.0737134909592001E-4</v>
      </c>
      <c r="E409"/>
    </row>
    <row r="410" spans="1:5" x14ac:dyDescent="0.25">
      <c r="A410" s="63" t="s">
        <v>1189</v>
      </c>
      <c r="B410" s="70">
        <v>0.99671951886276711</v>
      </c>
      <c r="C410" s="52">
        <v>1</v>
      </c>
      <c r="D410" s="52">
        <v>3.2804811372328935E-3</v>
      </c>
      <c r="E410"/>
    </row>
    <row r="411" spans="1:5" x14ac:dyDescent="0.25">
      <c r="A411" s="63" t="s">
        <v>1191</v>
      </c>
      <c r="B411" s="70">
        <v>0.13403263403263402</v>
      </c>
      <c r="C411" s="52">
        <v>0.13020000000000001</v>
      </c>
      <c r="D411" s="52">
        <v>-3.832634032634008E-3</v>
      </c>
      <c r="E411"/>
    </row>
    <row r="412" spans="1:5" x14ac:dyDescent="0.25">
      <c r="A412" s="63" t="s">
        <v>1183</v>
      </c>
      <c r="B412" s="70">
        <v>0.99911520084940708</v>
      </c>
      <c r="C412" s="52">
        <v>0.99919999999999998</v>
      </c>
      <c r="D412" s="52">
        <v>8.4799150592895778E-5</v>
      </c>
      <c r="E412"/>
    </row>
    <row r="413" spans="1:5" x14ac:dyDescent="0.25">
      <c r="A413" s="63" t="s">
        <v>25</v>
      </c>
      <c r="B413" s="70">
        <v>0.21298974493820702</v>
      </c>
      <c r="C413" s="52">
        <v>0.93510000000000004</v>
      </c>
      <c r="D413" s="52">
        <v>0.72211025506179305</v>
      </c>
      <c r="E413"/>
    </row>
    <row r="414" spans="1:5" x14ac:dyDescent="0.25">
      <c r="A414" s="62" t="s">
        <v>1389</v>
      </c>
      <c r="B414" s="70">
        <v>0.74558967756535088</v>
      </c>
      <c r="C414" s="52">
        <v>0.9790428571428571</v>
      </c>
      <c r="D414" s="52">
        <v>0.23345317957750619</v>
      </c>
      <c r="E414"/>
    </row>
    <row r="415" spans="1:5" x14ac:dyDescent="0.25">
      <c r="A415" s="63" t="s">
        <v>1396</v>
      </c>
      <c r="B415" s="70">
        <v>0.53133514986375996</v>
      </c>
      <c r="C415" s="52">
        <v>0.98370000000000002</v>
      </c>
      <c r="D415" s="52">
        <v>0.45236485013624006</v>
      </c>
      <c r="E415"/>
    </row>
    <row r="416" spans="1:5" x14ac:dyDescent="0.25">
      <c r="A416" s="63" t="s">
        <v>1407</v>
      </c>
      <c r="B416" s="70">
        <v>0.97877984084880609</v>
      </c>
      <c r="C416" s="52">
        <v>0.99950000000000006</v>
      </c>
      <c r="D416" s="52">
        <v>2.0720159151193962E-2</v>
      </c>
      <c r="E416"/>
    </row>
    <row r="417" spans="1:5" x14ac:dyDescent="0.25">
      <c r="A417" s="63" t="s">
        <v>1393</v>
      </c>
      <c r="B417" s="70">
        <v>0.91475998205473308</v>
      </c>
      <c r="C417" s="52">
        <v>0.98939999999999995</v>
      </c>
      <c r="D417" s="52">
        <v>7.4640017945266868E-2</v>
      </c>
      <c r="E417"/>
    </row>
    <row r="418" spans="1:5" x14ac:dyDescent="0.25">
      <c r="A418" s="63" t="s">
        <v>1399</v>
      </c>
      <c r="B418" s="70">
        <v>0.89574468085106407</v>
      </c>
      <c r="C418" s="52">
        <v>0.96889999999999998</v>
      </c>
      <c r="D418" s="52">
        <v>7.3155319148935916E-2</v>
      </c>
      <c r="E418"/>
    </row>
    <row r="419" spans="1:5" x14ac:dyDescent="0.25">
      <c r="A419" s="63" t="s">
        <v>1413</v>
      </c>
      <c r="B419" s="70">
        <v>0.185200668896321</v>
      </c>
      <c r="C419" s="52">
        <v>0.99829999999999997</v>
      </c>
      <c r="D419" s="52">
        <v>0.81309933110367894</v>
      </c>
      <c r="E419"/>
    </row>
    <row r="420" spans="1:5" x14ac:dyDescent="0.25">
      <c r="A420" s="63" t="s">
        <v>1411</v>
      </c>
      <c r="B420" s="70">
        <v>0.84350132625994712</v>
      </c>
      <c r="C420" s="52">
        <v>0.96299999999999997</v>
      </c>
      <c r="D420" s="52">
        <v>0.11949867374005285</v>
      </c>
      <c r="E420"/>
    </row>
    <row r="421" spans="1:5" x14ac:dyDescent="0.25">
      <c r="A421" s="63" t="s">
        <v>1409</v>
      </c>
      <c r="B421" s="70">
        <v>0.86980609418282506</v>
      </c>
      <c r="C421" s="52">
        <v>0.95050000000000001</v>
      </c>
      <c r="D421" s="52">
        <v>8.0693905817174949E-2</v>
      </c>
      <c r="E421"/>
    </row>
    <row r="422" spans="1:5" x14ac:dyDescent="0.25">
      <c r="A422" s="62" t="s">
        <v>1666</v>
      </c>
      <c r="B422" s="70">
        <v>0.28437994199270888</v>
      </c>
      <c r="C422" s="52">
        <v>0.75152222222222209</v>
      </c>
      <c r="D422" s="52">
        <v>0.46714228022951332</v>
      </c>
      <c r="E422"/>
    </row>
    <row r="423" spans="1:5" x14ac:dyDescent="0.25">
      <c r="A423" s="63" t="s">
        <v>1669</v>
      </c>
      <c r="B423" s="70">
        <v>5.67310640907697E-3</v>
      </c>
      <c r="C423" s="52">
        <v>0.6351</v>
      </c>
      <c r="D423" s="52">
        <v>0.62942689359092308</v>
      </c>
      <c r="E423"/>
    </row>
    <row r="424" spans="1:5" x14ac:dyDescent="0.25">
      <c r="A424" s="63" t="s">
        <v>1701</v>
      </c>
      <c r="B424" s="70">
        <v>0.12581409117821202</v>
      </c>
      <c r="C424" s="52">
        <v>0.97089999999999999</v>
      </c>
      <c r="D424" s="52">
        <v>0.84508590882178791</v>
      </c>
      <c r="E424"/>
    </row>
    <row r="425" spans="1:5" x14ac:dyDescent="0.25">
      <c r="A425" s="63" t="s">
        <v>1697</v>
      </c>
      <c r="B425" s="70">
        <v>2.45188181929631E-4</v>
      </c>
      <c r="C425" s="52">
        <v>0.97770000000000001</v>
      </c>
      <c r="D425" s="52">
        <v>0.97745481181807037</v>
      </c>
      <c r="E425"/>
    </row>
    <row r="426" spans="1:5" x14ac:dyDescent="0.25">
      <c r="A426" s="63" t="s">
        <v>1681</v>
      </c>
      <c r="B426" s="70">
        <v>0.337979407400746</v>
      </c>
      <c r="C426" s="52">
        <v>0.76559999999999995</v>
      </c>
      <c r="D426" s="52">
        <v>0.42762059259925395</v>
      </c>
      <c r="E426"/>
    </row>
    <row r="427" spans="1:5" x14ac:dyDescent="0.25">
      <c r="A427" s="63" t="s">
        <v>1685</v>
      </c>
      <c r="B427" s="70">
        <v>2.2300469483568099E-2</v>
      </c>
      <c r="C427" s="52">
        <v>0.46350000000000002</v>
      </c>
      <c r="D427" s="52">
        <v>0.4411995305164319</v>
      </c>
      <c r="E427"/>
    </row>
    <row r="428" spans="1:5" x14ac:dyDescent="0.25">
      <c r="A428" s="63" t="s">
        <v>1698</v>
      </c>
      <c r="B428" s="70">
        <v>5.6179775280898901E-3</v>
      </c>
      <c r="C428" s="52">
        <v>2.5000000000000001E-3</v>
      </c>
      <c r="D428" s="52">
        <v>-3.11797752808989E-3</v>
      </c>
      <c r="E428"/>
    </row>
    <row r="429" spans="1:5" x14ac:dyDescent="0.25">
      <c r="A429" s="63" t="s">
        <v>1691</v>
      </c>
      <c r="B429" s="70">
        <v>0.35246913580246902</v>
      </c>
      <c r="C429" s="52">
        <v>0.9577</v>
      </c>
      <c r="D429" s="52">
        <v>0.60523086419753103</v>
      </c>
      <c r="E429"/>
    </row>
    <row r="430" spans="1:5" x14ac:dyDescent="0.25">
      <c r="A430" s="63" t="s">
        <v>1687</v>
      </c>
      <c r="B430" s="70">
        <v>0.74814088420364511</v>
      </c>
      <c r="C430" s="52">
        <v>0.99170000000000003</v>
      </c>
      <c r="D430" s="52">
        <v>0.24355911579635492</v>
      </c>
      <c r="E430"/>
    </row>
    <row r="431" spans="1:5" x14ac:dyDescent="0.25">
      <c r="A431" s="63" t="s">
        <v>1689</v>
      </c>
      <c r="B431" s="70">
        <v>0.96117921774664306</v>
      </c>
      <c r="C431" s="52">
        <v>0.999</v>
      </c>
      <c r="D431" s="52">
        <v>3.7820782253356944E-2</v>
      </c>
      <c r="E431"/>
    </row>
    <row r="432" spans="1:5" x14ac:dyDescent="0.25">
      <c r="A432" s="61" t="s">
        <v>1988</v>
      </c>
      <c r="B432" s="70">
        <v>0.58961039308064322</v>
      </c>
      <c r="C432" s="52">
        <v>0.81242400000000004</v>
      </c>
      <c r="D432" s="52">
        <v>0.22281360691935667</v>
      </c>
      <c r="E432"/>
    </row>
    <row r="433" spans="1:5" x14ac:dyDescent="0.25">
      <c r="A433" s="62" t="s">
        <v>92</v>
      </c>
      <c r="B433" s="70">
        <v>0.49249597251992938</v>
      </c>
      <c r="C433" s="52">
        <v>0.87134</v>
      </c>
      <c r="D433" s="52">
        <v>0.37884402748007062</v>
      </c>
      <c r="E433"/>
    </row>
    <row r="434" spans="1:5" x14ac:dyDescent="0.25">
      <c r="A434" s="63" t="s">
        <v>605</v>
      </c>
      <c r="B434" s="70">
        <v>0.49053238199780502</v>
      </c>
      <c r="C434" s="52">
        <v>1</v>
      </c>
      <c r="D434" s="52">
        <v>0.50946761800219498</v>
      </c>
      <c r="E434"/>
    </row>
    <row r="435" spans="1:5" x14ac:dyDescent="0.25">
      <c r="A435" s="63" t="s">
        <v>600</v>
      </c>
      <c r="B435" s="70">
        <v>1</v>
      </c>
      <c r="C435" s="52">
        <v>1</v>
      </c>
      <c r="D435" s="52">
        <v>0</v>
      </c>
      <c r="E435"/>
    </row>
    <row r="436" spans="1:5" x14ac:dyDescent="0.25">
      <c r="A436" s="63" t="s">
        <v>608</v>
      </c>
      <c r="B436" s="70">
        <v>0</v>
      </c>
      <c r="C436" s="52">
        <v>0.77480000000000004</v>
      </c>
      <c r="D436" s="52">
        <v>0.77480000000000004</v>
      </c>
      <c r="E436"/>
    </row>
    <row r="437" spans="1:5" x14ac:dyDescent="0.25">
      <c r="A437" s="63" t="s">
        <v>96</v>
      </c>
      <c r="B437" s="70">
        <v>0.17320534223706202</v>
      </c>
      <c r="C437" s="52">
        <v>0.81569999999999998</v>
      </c>
      <c r="D437" s="52">
        <v>0.64249465776293802</v>
      </c>
      <c r="E437"/>
    </row>
    <row r="438" spans="1:5" x14ac:dyDescent="0.25">
      <c r="A438" s="63" t="s">
        <v>603</v>
      </c>
      <c r="B438" s="70">
        <v>0.79874213836478003</v>
      </c>
      <c r="C438" s="52">
        <v>0.76619999999999999</v>
      </c>
      <c r="D438" s="52">
        <v>-3.2542138364780038E-2</v>
      </c>
      <c r="E438"/>
    </row>
    <row r="439" spans="1:5" x14ac:dyDescent="0.25">
      <c r="A439" s="62" t="s">
        <v>27</v>
      </c>
      <c r="B439" s="70">
        <v>0.14715535831171284</v>
      </c>
      <c r="C439" s="52">
        <v>0.71519999999999995</v>
      </c>
      <c r="D439" s="52">
        <v>0.56804464168828706</v>
      </c>
      <c r="E439"/>
    </row>
    <row r="440" spans="1:5" x14ac:dyDescent="0.25">
      <c r="A440" s="63" t="s">
        <v>614</v>
      </c>
      <c r="B440" s="70">
        <v>0.88008800880088001</v>
      </c>
      <c r="C440" s="52">
        <v>0.98209999999999997</v>
      </c>
      <c r="D440" s="52">
        <v>0.10201199119911997</v>
      </c>
      <c r="E440"/>
    </row>
    <row r="441" spans="1:5" x14ac:dyDescent="0.25">
      <c r="A441" s="63" t="s">
        <v>618</v>
      </c>
      <c r="B441" s="70">
        <v>0</v>
      </c>
      <c r="C441" s="52">
        <v>0.79079999999999995</v>
      </c>
      <c r="D441" s="52">
        <v>0.79079999999999995</v>
      </c>
      <c r="E441"/>
    </row>
    <row r="442" spans="1:5" x14ac:dyDescent="0.25">
      <c r="A442" s="63" t="s">
        <v>624</v>
      </c>
      <c r="B442" s="70">
        <v>2.8441410693970403E-3</v>
      </c>
      <c r="C442" s="52">
        <v>0.7994</v>
      </c>
      <c r="D442" s="52">
        <v>0.79655585893060299</v>
      </c>
      <c r="E442"/>
    </row>
    <row r="443" spans="1:5" x14ac:dyDescent="0.25">
      <c r="A443" s="63" t="s">
        <v>252</v>
      </c>
      <c r="B443" s="70">
        <v>0</v>
      </c>
      <c r="C443" s="52">
        <v>0</v>
      </c>
      <c r="D443" s="52">
        <v>0</v>
      </c>
      <c r="E443"/>
    </row>
    <row r="444" spans="1:5" x14ac:dyDescent="0.25">
      <c r="A444" s="63" t="s">
        <v>619</v>
      </c>
      <c r="B444" s="70">
        <v>0</v>
      </c>
      <c r="C444" s="52">
        <v>0.8004</v>
      </c>
      <c r="D444" s="52">
        <v>0.8004</v>
      </c>
      <c r="E444"/>
    </row>
    <row r="445" spans="1:5" x14ac:dyDescent="0.25">
      <c r="A445" s="63" t="s">
        <v>610</v>
      </c>
      <c r="B445" s="70">
        <v>0</v>
      </c>
      <c r="C445" s="52">
        <v>0.91849999999999998</v>
      </c>
      <c r="D445" s="52">
        <v>0.91849999999999998</v>
      </c>
      <c r="E445"/>
    </row>
    <row r="446" spans="1:5" x14ac:dyDescent="0.25">
      <c r="A446" s="62" t="s">
        <v>637</v>
      </c>
      <c r="B446" s="70">
        <v>0.33347859771450711</v>
      </c>
      <c r="C446" s="52">
        <v>0.46046666666666664</v>
      </c>
      <c r="D446" s="52">
        <v>0.12698806895215961</v>
      </c>
      <c r="E446"/>
    </row>
    <row r="447" spans="1:5" x14ac:dyDescent="0.25">
      <c r="A447" s="63" t="s">
        <v>643</v>
      </c>
      <c r="B447" s="70">
        <v>0</v>
      </c>
      <c r="C447" s="52">
        <v>0.38080000000000003</v>
      </c>
      <c r="D447" s="52">
        <v>0.38080000000000003</v>
      </c>
      <c r="E447"/>
    </row>
    <row r="448" spans="1:5" x14ac:dyDescent="0.25">
      <c r="A448" s="63" t="s">
        <v>649</v>
      </c>
      <c r="B448" s="70">
        <v>1</v>
      </c>
      <c r="C448" s="52">
        <v>1</v>
      </c>
      <c r="D448" s="52">
        <v>0</v>
      </c>
      <c r="E448"/>
    </row>
    <row r="449" spans="1:5" x14ac:dyDescent="0.25">
      <c r="A449" s="63" t="s">
        <v>646</v>
      </c>
      <c r="B449" s="70">
        <v>4.3579314352120904E-4</v>
      </c>
      <c r="C449" s="52">
        <v>5.9999999999999995E-4</v>
      </c>
      <c r="D449" s="52">
        <v>1.642068564787909E-4</v>
      </c>
      <c r="E449"/>
    </row>
    <row r="450" spans="1:5" x14ac:dyDescent="0.25">
      <c r="A450" s="62" t="s">
        <v>693</v>
      </c>
      <c r="B450" s="70">
        <v>0.9251732311852191</v>
      </c>
      <c r="C450" s="52">
        <v>0.93683333333333341</v>
      </c>
      <c r="D450" s="52">
        <v>1.1660102148114268E-2</v>
      </c>
      <c r="E450"/>
    </row>
    <row r="451" spans="1:5" x14ac:dyDescent="0.25">
      <c r="A451" s="63" t="s">
        <v>697</v>
      </c>
      <c r="B451" s="70">
        <v>0.99922869263401504</v>
      </c>
      <c r="C451" s="52">
        <v>1</v>
      </c>
      <c r="D451" s="52">
        <v>7.7130736598496341E-4</v>
      </c>
      <c r="E451"/>
    </row>
    <row r="452" spans="1:5" x14ac:dyDescent="0.25">
      <c r="A452" s="63" t="s">
        <v>700</v>
      </c>
      <c r="B452" s="70">
        <v>0.84443550010062407</v>
      </c>
      <c r="C452" s="52">
        <v>0.8105</v>
      </c>
      <c r="D452" s="52">
        <v>-3.3935500100624072E-2</v>
      </c>
      <c r="E452"/>
    </row>
    <row r="453" spans="1:5" x14ac:dyDescent="0.25">
      <c r="A453" s="63" t="s">
        <v>703</v>
      </c>
      <c r="B453" s="70">
        <v>0.93185550082101809</v>
      </c>
      <c r="C453" s="52">
        <v>1</v>
      </c>
      <c r="D453" s="52">
        <v>6.814449917898191E-2</v>
      </c>
      <c r="E453"/>
    </row>
    <row r="454" spans="1:5" x14ac:dyDescent="0.25">
      <c r="A454" s="62" t="s">
        <v>265</v>
      </c>
      <c r="B454" s="70">
        <v>0.15418670555485017</v>
      </c>
      <c r="C454" s="52">
        <v>0.42869999999999997</v>
      </c>
      <c r="D454" s="52">
        <v>0.27451329444514977</v>
      </c>
      <c r="E454"/>
    </row>
    <row r="455" spans="1:5" x14ac:dyDescent="0.25">
      <c r="A455" s="63" t="s">
        <v>1730</v>
      </c>
      <c r="B455" s="70">
        <v>0.30792870313460402</v>
      </c>
      <c r="C455" s="52">
        <v>0.85699999999999998</v>
      </c>
      <c r="D455" s="52">
        <v>0.54907129686539591</v>
      </c>
      <c r="E455"/>
    </row>
    <row r="456" spans="1:5" x14ac:dyDescent="0.25">
      <c r="A456" s="63" t="s">
        <v>1726</v>
      </c>
      <c r="B456" s="70">
        <v>4.4470797509635302E-4</v>
      </c>
      <c r="C456" s="52">
        <v>4.0000000000000002E-4</v>
      </c>
      <c r="D456" s="52">
        <v>-4.4707975096353004E-5</v>
      </c>
      <c r="E456"/>
    </row>
    <row r="457" spans="1:5" x14ac:dyDescent="0.25">
      <c r="A457" s="62" t="s">
        <v>270</v>
      </c>
      <c r="B457" s="70">
        <v>0.52458034139055698</v>
      </c>
      <c r="C457" s="52">
        <v>0.96440000000000003</v>
      </c>
      <c r="D457" s="52">
        <v>0.43981965860944294</v>
      </c>
      <c r="E457"/>
    </row>
    <row r="458" spans="1:5" x14ac:dyDescent="0.25">
      <c r="A458" s="63" t="s">
        <v>707</v>
      </c>
      <c r="B458" s="70">
        <v>0.10715295448119901</v>
      </c>
      <c r="C458" s="52">
        <v>0.99739999999999995</v>
      </c>
      <c r="D458" s="52">
        <v>0.89024704551880096</v>
      </c>
      <c r="E458"/>
    </row>
    <row r="459" spans="1:5" x14ac:dyDescent="0.25">
      <c r="A459" s="63" t="s">
        <v>722</v>
      </c>
      <c r="B459" s="70">
        <v>0.98988489710498806</v>
      </c>
      <c r="C459" s="52">
        <v>0.97899999999999998</v>
      </c>
      <c r="D459" s="52">
        <v>-1.0884897104988078E-2</v>
      </c>
      <c r="E459"/>
    </row>
    <row r="460" spans="1:5" x14ac:dyDescent="0.25">
      <c r="A460" s="63" t="s">
        <v>712</v>
      </c>
      <c r="B460" s="70">
        <v>1.28351397604107E-3</v>
      </c>
      <c r="C460" s="52">
        <v>0.88200000000000001</v>
      </c>
      <c r="D460" s="52">
        <v>0.88071648602395891</v>
      </c>
      <c r="E460"/>
    </row>
    <row r="461" spans="1:5" x14ac:dyDescent="0.25">
      <c r="A461" s="63" t="s">
        <v>720</v>
      </c>
      <c r="B461" s="70">
        <v>1</v>
      </c>
      <c r="C461" s="52">
        <v>0.99919999999999998</v>
      </c>
      <c r="D461" s="52">
        <v>-8.0000000000002292E-4</v>
      </c>
      <c r="E461"/>
    </row>
    <row r="462" spans="1:5" x14ac:dyDescent="0.25">
      <c r="A462" s="62" t="s">
        <v>106</v>
      </c>
      <c r="B462" s="70">
        <v>0.84942424661871996</v>
      </c>
      <c r="C462" s="52">
        <v>0.93742500000000006</v>
      </c>
      <c r="D462" s="52">
        <v>8.8000753381280078E-2</v>
      </c>
      <c r="E462"/>
    </row>
    <row r="463" spans="1:5" x14ac:dyDescent="0.25">
      <c r="A463" s="63" t="s">
        <v>860</v>
      </c>
      <c r="B463" s="70">
        <v>0.99139920285294703</v>
      </c>
      <c r="C463" s="52">
        <v>0.98699999999999999</v>
      </c>
      <c r="D463" s="52">
        <v>-4.3992028529470373E-3</v>
      </c>
      <c r="E463"/>
    </row>
    <row r="464" spans="1:5" x14ac:dyDescent="0.25">
      <c r="A464" s="63" t="s">
        <v>866</v>
      </c>
      <c r="B464" s="70">
        <v>0.40148274878813806</v>
      </c>
      <c r="C464" s="52">
        <v>0.61909999999999998</v>
      </c>
      <c r="D464" s="52">
        <v>0.21761725121186193</v>
      </c>
      <c r="E464"/>
    </row>
    <row r="465" spans="1:5" x14ac:dyDescent="0.25">
      <c r="A465" s="63" t="s">
        <v>879</v>
      </c>
      <c r="B465" s="70">
        <v>1</v>
      </c>
      <c r="C465" s="52">
        <v>1</v>
      </c>
      <c r="D465" s="52">
        <v>0</v>
      </c>
      <c r="E465"/>
    </row>
    <row r="466" spans="1:5" x14ac:dyDescent="0.25">
      <c r="A466" s="63" t="s">
        <v>874</v>
      </c>
      <c r="B466" s="70">
        <v>0.79475288193984406</v>
      </c>
      <c r="C466" s="52">
        <v>0.99690000000000001</v>
      </c>
      <c r="D466" s="52">
        <v>0.20214711806015595</v>
      </c>
      <c r="E466"/>
    </row>
    <row r="467" spans="1:5" x14ac:dyDescent="0.25">
      <c r="A467" s="63" t="s">
        <v>109</v>
      </c>
      <c r="B467" s="70">
        <v>0.99975538160469712</v>
      </c>
      <c r="C467" s="52">
        <v>0.99950000000000006</v>
      </c>
      <c r="D467" s="52">
        <v>-2.5538160469706916E-4</v>
      </c>
      <c r="E467"/>
    </row>
    <row r="468" spans="1:5" x14ac:dyDescent="0.25">
      <c r="A468" s="63" t="s">
        <v>864</v>
      </c>
      <c r="B468" s="70">
        <v>0.99497716894977206</v>
      </c>
      <c r="C468" s="52">
        <v>0.99560000000000004</v>
      </c>
      <c r="D468" s="52">
        <v>6.228310502279788E-4</v>
      </c>
      <c r="E468"/>
    </row>
    <row r="469" spans="1:5" x14ac:dyDescent="0.25">
      <c r="A469" s="63" t="s">
        <v>872</v>
      </c>
      <c r="B469" s="70">
        <v>0.63938618925831203</v>
      </c>
      <c r="C469" s="52">
        <v>0.92600000000000005</v>
      </c>
      <c r="D469" s="52">
        <v>0.28661381074168801</v>
      </c>
      <c r="E469"/>
    </row>
    <row r="470" spans="1:5" x14ac:dyDescent="0.25">
      <c r="A470" s="63" t="s">
        <v>877</v>
      </c>
      <c r="B470" s="70">
        <v>0.97364039955604909</v>
      </c>
      <c r="C470" s="52">
        <v>0.97529999999999994</v>
      </c>
      <c r="D470" s="52">
        <v>1.6596004439508594E-3</v>
      </c>
      <c r="E470"/>
    </row>
    <row r="471" spans="1:5" x14ac:dyDescent="0.25">
      <c r="A471" s="62" t="s">
        <v>1829</v>
      </c>
      <c r="B471" s="70">
        <v>0.75463633078177972</v>
      </c>
      <c r="C471" s="52">
        <v>0.90358000000000005</v>
      </c>
      <c r="D471" s="52">
        <v>0.14894366921822028</v>
      </c>
      <c r="E471"/>
    </row>
    <row r="472" spans="1:5" x14ac:dyDescent="0.25">
      <c r="A472" s="63" t="s">
        <v>1832</v>
      </c>
      <c r="B472" s="70">
        <v>0.95814422592032311</v>
      </c>
      <c r="C472" s="52">
        <v>0.98089999999999999</v>
      </c>
      <c r="D472" s="52">
        <v>2.2755774079676883E-2</v>
      </c>
      <c r="E472"/>
    </row>
    <row r="473" spans="1:5" x14ac:dyDescent="0.25">
      <c r="A473" s="63" t="s">
        <v>1833</v>
      </c>
      <c r="B473" s="70">
        <v>0.80680918448139405</v>
      </c>
      <c r="C473" s="52">
        <v>0.82430000000000003</v>
      </c>
      <c r="D473" s="52">
        <v>1.7490815518605984E-2</v>
      </c>
      <c r="E473"/>
    </row>
    <row r="474" spans="1:5" x14ac:dyDescent="0.25">
      <c r="A474" s="63" t="s">
        <v>1838</v>
      </c>
      <c r="B474" s="70">
        <v>0.99934469200524212</v>
      </c>
      <c r="C474" s="52">
        <v>1</v>
      </c>
      <c r="D474" s="52">
        <v>6.5530799475788104E-4</v>
      </c>
      <c r="E474"/>
    </row>
    <row r="475" spans="1:5" x14ac:dyDescent="0.25">
      <c r="A475" s="63" t="s">
        <v>1836</v>
      </c>
      <c r="B475" s="70">
        <v>6.1821613968853197E-2</v>
      </c>
      <c r="C475" s="52">
        <v>0.75960000000000005</v>
      </c>
      <c r="D475" s="52">
        <v>0.69777838603114684</v>
      </c>
      <c r="E475"/>
    </row>
    <row r="476" spans="1:5" x14ac:dyDescent="0.25">
      <c r="A476" s="63" t="s">
        <v>1834</v>
      </c>
      <c r="B476" s="70">
        <v>0.9470619375330861</v>
      </c>
      <c r="C476" s="52">
        <v>0.95309999999999995</v>
      </c>
      <c r="D476" s="52">
        <v>6.0380624669138516E-3</v>
      </c>
      <c r="E476"/>
    </row>
    <row r="477" spans="1:5" x14ac:dyDescent="0.25">
      <c r="A477" s="62" t="s">
        <v>1008</v>
      </c>
      <c r="B477" s="70">
        <v>0.99587794432548205</v>
      </c>
      <c r="C477" s="52">
        <v>0.99490000000000001</v>
      </c>
      <c r="D477" s="52">
        <v>-9.7794432548203858E-4</v>
      </c>
      <c r="E477"/>
    </row>
    <row r="478" spans="1:5" x14ac:dyDescent="0.25">
      <c r="A478" s="63" t="s">
        <v>1015</v>
      </c>
      <c r="B478" s="70">
        <v>1</v>
      </c>
      <c r="C478" s="52">
        <v>1</v>
      </c>
      <c r="D478" s="52">
        <v>0</v>
      </c>
      <c r="E478"/>
    </row>
    <row r="479" spans="1:5" x14ac:dyDescent="0.25">
      <c r="A479" s="63" t="s">
        <v>1014</v>
      </c>
      <c r="B479" s="70">
        <v>0.99175588865096409</v>
      </c>
      <c r="C479" s="52">
        <v>0.98980000000000001</v>
      </c>
      <c r="D479" s="52">
        <v>-1.9558886509640772E-3</v>
      </c>
      <c r="E479"/>
    </row>
    <row r="480" spans="1:5" x14ac:dyDescent="0.25">
      <c r="A480" s="62" t="s">
        <v>274</v>
      </c>
      <c r="B480" s="70">
        <v>0.97949448879563694</v>
      </c>
      <c r="C480" s="52">
        <v>0.99992499999999995</v>
      </c>
      <c r="D480" s="52">
        <v>2.0430511204363178E-2</v>
      </c>
      <c r="E480"/>
    </row>
    <row r="481" spans="1:5" x14ac:dyDescent="0.25">
      <c r="A481" s="63" t="s">
        <v>1135</v>
      </c>
      <c r="B481" s="70">
        <v>0.99974019225772903</v>
      </c>
      <c r="C481" s="52">
        <v>0.99970000000000003</v>
      </c>
      <c r="D481" s="52">
        <v>-4.0192257728999259E-5</v>
      </c>
      <c r="E481"/>
    </row>
    <row r="482" spans="1:5" x14ac:dyDescent="0.25">
      <c r="A482" s="63" t="s">
        <v>278</v>
      </c>
      <c r="B482" s="70">
        <v>0.9968271485722171</v>
      </c>
      <c r="C482" s="52">
        <v>1</v>
      </c>
      <c r="D482" s="52">
        <v>3.1728514277828967E-3</v>
      </c>
      <c r="E482"/>
    </row>
    <row r="483" spans="1:5" x14ac:dyDescent="0.25">
      <c r="A483" s="63" t="s">
        <v>1127</v>
      </c>
      <c r="B483" s="70">
        <v>0.92254098360655712</v>
      </c>
      <c r="C483" s="52">
        <v>1</v>
      </c>
      <c r="D483" s="52">
        <v>7.7459016393442881E-2</v>
      </c>
      <c r="E483"/>
    </row>
    <row r="484" spans="1:5" x14ac:dyDescent="0.25">
      <c r="A484" s="63" t="s">
        <v>1130</v>
      </c>
      <c r="B484" s="70">
        <v>0.99886963074604407</v>
      </c>
      <c r="C484" s="52">
        <v>1</v>
      </c>
      <c r="D484" s="52">
        <v>1.1303692539559318E-3</v>
      </c>
      <c r="E484"/>
    </row>
    <row r="485" spans="1:5" x14ac:dyDescent="0.25">
      <c r="A485" s="62" t="s">
        <v>212</v>
      </c>
      <c r="B485" s="70">
        <v>0.35615582066189161</v>
      </c>
      <c r="C485" s="52">
        <v>0.6120000000000001</v>
      </c>
      <c r="D485" s="52">
        <v>0.25584417933810838</v>
      </c>
      <c r="E485"/>
    </row>
    <row r="486" spans="1:5" x14ac:dyDescent="0.25">
      <c r="A486" s="63" t="s">
        <v>614</v>
      </c>
      <c r="B486" s="70">
        <v>4.90376569037657E-2</v>
      </c>
      <c r="C486" s="52">
        <v>0.99980000000000002</v>
      </c>
      <c r="D486" s="52">
        <v>0.95076234309623431</v>
      </c>
      <c r="E486"/>
    </row>
    <row r="487" spans="1:5" x14ac:dyDescent="0.25">
      <c r="A487" s="63" t="s">
        <v>1467</v>
      </c>
      <c r="B487" s="70">
        <v>1.4587892049598801E-3</v>
      </c>
      <c r="C487" s="52">
        <v>1.2999999999999999E-3</v>
      </c>
      <c r="D487" s="52">
        <v>-1.5878920495988012E-4</v>
      </c>
      <c r="E487"/>
    </row>
    <row r="488" spans="1:5" x14ac:dyDescent="0.25">
      <c r="A488" s="63" t="s">
        <v>1465</v>
      </c>
      <c r="B488" s="70">
        <v>0.99950544015825904</v>
      </c>
      <c r="C488" s="52">
        <v>0.99860000000000004</v>
      </c>
      <c r="D488" s="52">
        <v>-9.054401582589966E-4</v>
      </c>
      <c r="E488"/>
    </row>
    <row r="489" spans="1:5" x14ac:dyDescent="0.25">
      <c r="A489" s="63" t="s">
        <v>1470</v>
      </c>
      <c r="B489" s="70">
        <v>2.12592936802974E-2</v>
      </c>
      <c r="C489" s="52">
        <v>6.13E-2</v>
      </c>
      <c r="D489" s="52">
        <v>4.00407063197026E-2</v>
      </c>
      <c r="E489"/>
    </row>
    <row r="490" spans="1:5" x14ac:dyDescent="0.25">
      <c r="A490" s="63" t="s">
        <v>1473</v>
      </c>
      <c r="B490" s="70">
        <v>0.70951792336217601</v>
      </c>
      <c r="C490" s="52">
        <v>0.999</v>
      </c>
      <c r="D490" s="52">
        <v>0.28948207663782399</v>
      </c>
      <c r="E490"/>
    </row>
    <row r="491" spans="1:5" x14ac:dyDescent="0.25">
      <c r="A491" s="62" t="s">
        <v>224</v>
      </c>
      <c r="B491" s="70">
        <v>0.5644562680631694</v>
      </c>
      <c r="C491" s="52">
        <v>0.66653333333333331</v>
      </c>
      <c r="D491" s="52">
        <v>0.10207706527016398</v>
      </c>
      <c r="E491"/>
    </row>
    <row r="492" spans="1:5" x14ac:dyDescent="0.25">
      <c r="A492" s="63" t="s">
        <v>1828</v>
      </c>
      <c r="B492" s="70">
        <v>0.78764142732811104</v>
      </c>
      <c r="C492" s="52">
        <v>1</v>
      </c>
      <c r="D492" s="52">
        <v>0.21235857267188896</v>
      </c>
      <c r="E492"/>
    </row>
    <row r="493" spans="1:5" x14ac:dyDescent="0.25">
      <c r="A493" s="63" t="s">
        <v>281</v>
      </c>
      <c r="B493" s="70">
        <v>0.90572737686139704</v>
      </c>
      <c r="C493" s="52">
        <v>0.99960000000000004</v>
      </c>
      <c r="D493" s="52">
        <v>9.3872623138603006E-2</v>
      </c>
      <c r="E493"/>
    </row>
    <row r="494" spans="1:5" x14ac:dyDescent="0.25">
      <c r="A494" s="63" t="s">
        <v>228</v>
      </c>
      <c r="B494" s="70">
        <v>0</v>
      </c>
      <c r="C494" s="52">
        <v>0</v>
      </c>
      <c r="D494" s="52">
        <v>0</v>
      </c>
      <c r="E494"/>
    </row>
    <row r="495" spans="1:5" x14ac:dyDescent="0.25">
      <c r="A495" s="61" t="s">
        <v>1986</v>
      </c>
      <c r="B495" s="70">
        <v>0.60112598048514077</v>
      </c>
      <c r="C495" s="52">
        <v>0.85980681818181826</v>
      </c>
      <c r="D495" s="52">
        <v>0.25868083769667721</v>
      </c>
      <c r="E495"/>
    </row>
    <row r="496" spans="1:5" x14ac:dyDescent="0.25">
      <c r="A496" s="62" t="s">
        <v>490</v>
      </c>
      <c r="B496" s="70">
        <v>0.38154062926506349</v>
      </c>
      <c r="C496" s="52">
        <v>0.99940000000000007</v>
      </c>
      <c r="D496" s="52">
        <v>0.61785937073493646</v>
      </c>
      <c r="E496"/>
    </row>
    <row r="497" spans="1:5" x14ac:dyDescent="0.25">
      <c r="A497" s="63" t="s">
        <v>497</v>
      </c>
      <c r="B497" s="70">
        <v>0.34294462873181902</v>
      </c>
      <c r="C497" s="52">
        <v>0.99880000000000002</v>
      </c>
      <c r="D497" s="52">
        <v>0.65585537126818094</v>
      </c>
      <c r="E497"/>
    </row>
    <row r="498" spans="1:5" x14ac:dyDescent="0.25">
      <c r="A498" s="63" t="s">
        <v>499</v>
      </c>
      <c r="B498" s="70">
        <v>0.42013662979830801</v>
      </c>
      <c r="C498" s="52">
        <v>1</v>
      </c>
      <c r="D498" s="52">
        <v>0.57986337020169199</v>
      </c>
      <c r="E498"/>
    </row>
    <row r="499" spans="1:5" x14ac:dyDescent="0.25">
      <c r="A499" s="62" t="s">
        <v>509</v>
      </c>
      <c r="B499" s="70">
        <v>0.54111117790704</v>
      </c>
      <c r="C499" s="52">
        <v>0.79803333333333326</v>
      </c>
      <c r="D499" s="52">
        <v>0.25692215542629332</v>
      </c>
      <c r="E499"/>
    </row>
    <row r="500" spans="1:5" x14ac:dyDescent="0.25">
      <c r="A500" s="63" t="s">
        <v>521</v>
      </c>
      <c r="B500" s="70">
        <v>0.50800582241630299</v>
      </c>
      <c r="C500" s="52">
        <v>0.99050000000000005</v>
      </c>
      <c r="D500" s="52">
        <v>0.48249417758369706</v>
      </c>
      <c r="E500"/>
    </row>
    <row r="501" spans="1:5" x14ac:dyDescent="0.25">
      <c r="A501" s="63" t="s">
        <v>513</v>
      </c>
      <c r="B501" s="70">
        <v>0.17092337917485301</v>
      </c>
      <c r="C501" s="52">
        <v>0.43819999999999998</v>
      </c>
      <c r="D501" s="52">
        <v>0.26727662082514697</v>
      </c>
      <c r="E501"/>
    </row>
    <row r="502" spans="1:5" x14ac:dyDescent="0.25">
      <c r="A502" s="63" t="s">
        <v>519</v>
      </c>
      <c r="B502" s="70">
        <v>0.94440433212996411</v>
      </c>
      <c r="C502" s="52">
        <v>0.96540000000000004</v>
      </c>
      <c r="D502" s="52">
        <v>2.0995667870035928E-2</v>
      </c>
      <c r="E502"/>
    </row>
    <row r="503" spans="1:5" x14ac:dyDescent="0.25">
      <c r="A503" s="62" t="s">
        <v>87</v>
      </c>
      <c r="B503" s="70">
        <v>0.60825238409176285</v>
      </c>
      <c r="C503" s="52">
        <v>0.99831666666666663</v>
      </c>
      <c r="D503" s="52">
        <v>0.39006428257490383</v>
      </c>
      <c r="E503"/>
    </row>
    <row r="504" spans="1:5" x14ac:dyDescent="0.25">
      <c r="A504" s="63" t="s">
        <v>529</v>
      </c>
      <c r="B504" s="70">
        <v>0.99523500108295404</v>
      </c>
      <c r="C504" s="52">
        <v>0.99890000000000001</v>
      </c>
      <c r="D504" s="52">
        <v>3.6649989170459696E-3</v>
      </c>
      <c r="E504"/>
    </row>
    <row r="505" spans="1:5" x14ac:dyDescent="0.25">
      <c r="A505" s="63" t="s">
        <v>532</v>
      </c>
      <c r="B505" s="70">
        <v>0.24240940254652302</v>
      </c>
      <c r="C505" s="52">
        <v>1</v>
      </c>
      <c r="D505" s="52">
        <v>0.75759059745347701</v>
      </c>
      <c r="E505"/>
    </row>
    <row r="506" spans="1:5" x14ac:dyDescent="0.25">
      <c r="A506" s="63" t="s">
        <v>535</v>
      </c>
      <c r="B506" s="70">
        <v>0.24565608148592</v>
      </c>
      <c r="C506" s="52">
        <v>1</v>
      </c>
      <c r="D506" s="52">
        <v>0.75434391851408</v>
      </c>
      <c r="E506"/>
    </row>
    <row r="507" spans="1:5" x14ac:dyDescent="0.25">
      <c r="A507" s="63" t="s">
        <v>538</v>
      </c>
      <c r="B507" s="70">
        <v>0.99902557856272811</v>
      </c>
      <c r="C507" s="52">
        <v>0.99790000000000001</v>
      </c>
      <c r="D507" s="52">
        <v>-1.1255785627281023E-3</v>
      </c>
      <c r="E507"/>
    </row>
    <row r="508" spans="1:5" x14ac:dyDescent="0.25">
      <c r="A508" s="63" t="s">
        <v>524</v>
      </c>
      <c r="B508" s="70">
        <v>0.90553410553410607</v>
      </c>
      <c r="C508" s="52">
        <v>0.99419999999999997</v>
      </c>
      <c r="D508" s="52">
        <v>8.8665894465893902E-2</v>
      </c>
      <c r="E508"/>
    </row>
    <row r="509" spans="1:5" x14ac:dyDescent="0.25">
      <c r="A509" s="63" t="s">
        <v>91</v>
      </c>
      <c r="B509" s="70">
        <v>0.26165413533834603</v>
      </c>
      <c r="C509" s="52">
        <v>0.99890000000000001</v>
      </c>
      <c r="D509" s="52">
        <v>0.73724586466165398</v>
      </c>
      <c r="E509"/>
    </row>
    <row r="510" spans="1:5" x14ac:dyDescent="0.25">
      <c r="A510" s="62" t="s">
        <v>810</v>
      </c>
      <c r="B510" s="70">
        <v>0.60149315952828075</v>
      </c>
      <c r="C510" s="52">
        <v>0.8327</v>
      </c>
      <c r="D510" s="52">
        <v>0.23120684047171927</v>
      </c>
      <c r="E510"/>
    </row>
    <row r="511" spans="1:5" x14ac:dyDescent="0.25">
      <c r="A511" s="63" t="s">
        <v>828</v>
      </c>
      <c r="B511" s="70">
        <v>0.38614831754328605</v>
      </c>
      <c r="C511" s="52">
        <v>0.59299999999999997</v>
      </c>
      <c r="D511" s="52">
        <v>0.20685168245671393</v>
      </c>
      <c r="E511"/>
    </row>
    <row r="512" spans="1:5" x14ac:dyDescent="0.25">
      <c r="A512" s="63" t="s">
        <v>814</v>
      </c>
      <c r="B512" s="70">
        <v>0.45054945054945106</v>
      </c>
      <c r="C512" s="52">
        <v>0.60809999999999997</v>
      </c>
      <c r="D512" s="52">
        <v>0.15755054945054892</v>
      </c>
      <c r="E512"/>
    </row>
    <row r="513" spans="1:5" x14ac:dyDescent="0.25">
      <c r="A513" s="63" t="s">
        <v>817</v>
      </c>
      <c r="B513" s="70">
        <v>0.68062662716581401</v>
      </c>
      <c r="C513" s="52">
        <v>0.86929999999999996</v>
      </c>
      <c r="D513" s="52">
        <v>0.18867337283418595</v>
      </c>
      <c r="E513"/>
    </row>
    <row r="514" spans="1:5" x14ac:dyDescent="0.25">
      <c r="A514" s="63" t="s">
        <v>822</v>
      </c>
      <c r="B514" s="70">
        <v>0.86757795813754812</v>
      </c>
      <c r="C514" s="52">
        <v>1</v>
      </c>
      <c r="D514" s="52">
        <v>0.13242204186245188</v>
      </c>
      <c r="E514"/>
    </row>
    <row r="515" spans="1:5" x14ac:dyDescent="0.25">
      <c r="A515" s="63" t="s">
        <v>823</v>
      </c>
      <c r="B515" s="70">
        <v>0.22405660377358502</v>
      </c>
      <c r="C515" s="52">
        <v>0.92579999999999996</v>
      </c>
      <c r="D515" s="52">
        <v>0.70174339622641491</v>
      </c>
      <c r="E515"/>
    </row>
    <row r="516" spans="1:5" x14ac:dyDescent="0.25">
      <c r="A516" s="63" t="s">
        <v>819</v>
      </c>
      <c r="B516" s="70">
        <v>1</v>
      </c>
      <c r="C516" s="52">
        <v>1</v>
      </c>
      <c r="D516" s="52">
        <v>0</v>
      </c>
      <c r="E516"/>
    </row>
    <row r="517" spans="1:5" x14ac:dyDescent="0.25">
      <c r="A517" s="62" t="s">
        <v>73</v>
      </c>
      <c r="B517" s="70">
        <v>0.70586209838335934</v>
      </c>
      <c r="C517" s="52">
        <v>0.99676666666666669</v>
      </c>
      <c r="D517" s="52">
        <v>0.2909045682833073</v>
      </c>
      <c r="E517"/>
    </row>
    <row r="518" spans="1:5" x14ac:dyDescent="0.25">
      <c r="A518" s="63" t="s">
        <v>847</v>
      </c>
      <c r="B518" s="70">
        <v>0.12392065344224</v>
      </c>
      <c r="C518" s="52">
        <v>0.99980000000000002</v>
      </c>
      <c r="D518" s="52">
        <v>0.87587934655776001</v>
      </c>
      <c r="E518"/>
    </row>
    <row r="519" spans="1:5" x14ac:dyDescent="0.25">
      <c r="A519" s="63" t="s">
        <v>846</v>
      </c>
      <c r="B519" s="70">
        <v>0.99442379182156104</v>
      </c>
      <c r="C519" s="52">
        <v>0.99050000000000005</v>
      </c>
      <c r="D519" s="52">
        <v>-3.9237918215609957E-3</v>
      </c>
      <c r="E519"/>
    </row>
    <row r="520" spans="1:5" x14ac:dyDescent="0.25">
      <c r="A520" s="63" t="s">
        <v>99</v>
      </c>
      <c r="B520" s="70">
        <v>0.99924184988627707</v>
      </c>
      <c r="C520" s="52">
        <v>1</v>
      </c>
      <c r="D520" s="52">
        <v>7.5815011372293295E-4</v>
      </c>
      <c r="E520"/>
    </row>
    <row r="521" spans="1:5" x14ac:dyDescent="0.25">
      <c r="A521" s="62" t="s">
        <v>831</v>
      </c>
      <c r="B521" s="70">
        <v>0.57437378012884155</v>
      </c>
      <c r="C521" s="52">
        <v>0.78869999999999996</v>
      </c>
      <c r="D521" s="52">
        <v>0.21432621987115846</v>
      </c>
      <c r="E521"/>
    </row>
    <row r="522" spans="1:5" x14ac:dyDescent="0.25">
      <c r="A522" s="63" t="s">
        <v>836</v>
      </c>
      <c r="B522" s="70">
        <v>0.95883323669773912</v>
      </c>
      <c r="C522" s="52">
        <v>0.99990000000000001</v>
      </c>
      <c r="D522" s="52">
        <v>4.1066763302260889E-2</v>
      </c>
      <c r="E522"/>
    </row>
    <row r="523" spans="1:5" x14ac:dyDescent="0.25">
      <c r="A523" s="63" t="s">
        <v>837</v>
      </c>
      <c r="B523" s="70">
        <v>0.99396135265700503</v>
      </c>
      <c r="C523" s="52">
        <v>0.99939999999999996</v>
      </c>
      <c r="D523" s="52">
        <v>5.4386473429949289E-3</v>
      </c>
      <c r="E523"/>
    </row>
    <row r="524" spans="1:5" x14ac:dyDescent="0.25">
      <c r="A524" s="63" t="s">
        <v>841</v>
      </c>
      <c r="B524" s="70">
        <v>0.13021739130434801</v>
      </c>
      <c r="C524" s="52">
        <v>0.15770000000000001</v>
      </c>
      <c r="D524" s="52">
        <v>2.7482608695652E-2</v>
      </c>
      <c r="E524"/>
    </row>
    <row r="525" spans="1:5" x14ac:dyDescent="0.25">
      <c r="A525" s="63" t="s">
        <v>844</v>
      </c>
      <c r="B525" s="70">
        <v>0.21448313985627401</v>
      </c>
      <c r="C525" s="52">
        <v>0.99780000000000002</v>
      </c>
      <c r="D525" s="52">
        <v>0.78331686014372603</v>
      </c>
      <c r="E525"/>
    </row>
    <row r="526" spans="1:5" x14ac:dyDescent="0.25">
      <c r="A526" s="62" t="s">
        <v>1475</v>
      </c>
      <c r="B526" s="70">
        <v>0.99883975573665029</v>
      </c>
      <c r="C526" s="52">
        <v>0.99914999999999998</v>
      </c>
      <c r="D526" s="52">
        <v>3.1024426334971822E-4</v>
      </c>
      <c r="E526"/>
    </row>
    <row r="527" spans="1:5" x14ac:dyDescent="0.25">
      <c r="A527" s="63" t="s">
        <v>1479</v>
      </c>
      <c r="B527" s="70">
        <v>1</v>
      </c>
      <c r="C527" s="52">
        <v>0.99870000000000003</v>
      </c>
      <c r="D527" s="52">
        <v>-1.2999999999999678E-3</v>
      </c>
      <c r="E527"/>
    </row>
    <row r="528" spans="1:5" x14ac:dyDescent="0.25">
      <c r="A528" s="63" t="s">
        <v>1483</v>
      </c>
      <c r="B528" s="70">
        <v>1</v>
      </c>
      <c r="C528" s="52">
        <v>0.99890000000000001</v>
      </c>
      <c r="D528" s="52">
        <v>-1.0999999999999899E-3</v>
      </c>
      <c r="E528"/>
    </row>
    <row r="529" spans="1:5" x14ac:dyDescent="0.25">
      <c r="A529" s="63" t="s">
        <v>1481</v>
      </c>
      <c r="B529" s="70">
        <v>0.99960891669925711</v>
      </c>
      <c r="C529" s="52">
        <v>0.99919999999999998</v>
      </c>
      <c r="D529" s="52">
        <v>-4.0891669925713359E-4</v>
      </c>
      <c r="E529"/>
    </row>
    <row r="530" spans="1:5" x14ac:dyDescent="0.25">
      <c r="A530" s="63" t="s">
        <v>1485</v>
      </c>
      <c r="B530" s="70">
        <v>0.99575010624734406</v>
      </c>
      <c r="C530" s="52">
        <v>0.99980000000000002</v>
      </c>
      <c r="D530" s="52">
        <v>4.0498937526559642E-3</v>
      </c>
      <c r="E530"/>
    </row>
    <row r="531" spans="1:5" x14ac:dyDescent="0.25">
      <c r="A531" s="62" t="s">
        <v>880</v>
      </c>
      <c r="B531" s="70">
        <v>0.93174136384303008</v>
      </c>
      <c r="C531" s="52">
        <v>0.98803333333333343</v>
      </c>
      <c r="D531" s="52">
        <v>5.6291969490303274E-2</v>
      </c>
      <c r="E531"/>
    </row>
    <row r="532" spans="1:5" x14ac:dyDescent="0.25">
      <c r="A532" s="63" t="s">
        <v>888</v>
      </c>
      <c r="B532" s="70">
        <v>0.99989749897499003</v>
      </c>
      <c r="C532" s="52">
        <v>0.99950000000000006</v>
      </c>
      <c r="D532" s="52">
        <v>-3.9749897498997377E-4</v>
      </c>
      <c r="E532"/>
    </row>
    <row r="533" spans="1:5" x14ac:dyDescent="0.25">
      <c r="A533" s="63" t="s">
        <v>899</v>
      </c>
      <c r="B533" s="70">
        <v>0.80551865099642306</v>
      </c>
      <c r="C533" s="52">
        <v>0.97619999999999996</v>
      </c>
      <c r="D533" s="52">
        <v>0.1706813490035769</v>
      </c>
      <c r="E533"/>
    </row>
    <row r="534" spans="1:5" x14ac:dyDescent="0.25">
      <c r="A534" s="63" t="s">
        <v>896</v>
      </c>
      <c r="B534" s="70">
        <v>0.98980794155767704</v>
      </c>
      <c r="C534" s="52">
        <v>0.98839999999999995</v>
      </c>
      <c r="D534" s="52">
        <v>-1.4079415576770948E-3</v>
      </c>
      <c r="E534"/>
    </row>
    <row r="535" spans="1:5" x14ac:dyDescent="0.25">
      <c r="A535" s="62" t="s">
        <v>1115</v>
      </c>
      <c r="B535" s="70">
        <v>0.68905858261999509</v>
      </c>
      <c r="C535" s="52">
        <v>0.99529999999999996</v>
      </c>
      <c r="D535" s="52">
        <v>0.30624141738000493</v>
      </c>
      <c r="E535"/>
    </row>
    <row r="536" spans="1:5" x14ac:dyDescent="0.25">
      <c r="A536" s="63" t="s">
        <v>1121</v>
      </c>
      <c r="B536" s="70">
        <v>0.21354867653656301</v>
      </c>
      <c r="C536" s="52">
        <v>1</v>
      </c>
      <c r="D536" s="52">
        <v>0.78645132346343694</v>
      </c>
      <c r="E536"/>
    </row>
    <row r="537" spans="1:5" x14ac:dyDescent="0.25">
      <c r="A537" s="63" t="s">
        <v>1122</v>
      </c>
      <c r="B537" s="70">
        <v>0.86768542676108806</v>
      </c>
      <c r="C537" s="52">
        <v>0.99960000000000004</v>
      </c>
      <c r="D537" s="52">
        <v>0.13191457323891198</v>
      </c>
      <c r="E537"/>
    </row>
    <row r="538" spans="1:5" x14ac:dyDescent="0.25">
      <c r="A538" s="63" t="s">
        <v>1119</v>
      </c>
      <c r="B538" s="70">
        <v>0.98594164456233413</v>
      </c>
      <c r="C538" s="52">
        <v>0.98629999999999995</v>
      </c>
      <c r="D538" s="52">
        <v>3.5835543766582489E-4</v>
      </c>
      <c r="E538"/>
    </row>
    <row r="539" spans="1:5" x14ac:dyDescent="0.25">
      <c r="A539" s="62" t="s">
        <v>1136</v>
      </c>
      <c r="B539" s="70">
        <v>0.98759033873792768</v>
      </c>
      <c r="C539" s="52">
        <v>0.98619999999999997</v>
      </c>
      <c r="D539" s="52">
        <v>-1.3903387379275989E-3</v>
      </c>
      <c r="E539"/>
    </row>
    <row r="540" spans="1:5" x14ac:dyDescent="0.25">
      <c r="A540" s="63" t="s">
        <v>1144</v>
      </c>
      <c r="B540" s="70">
        <v>0.98183122161128411</v>
      </c>
      <c r="C540" s="52">
        <v>0.9788</v>
      </c>
      <c r="D540" s="52">
        <v>-3.0312216112841073E-3</v>
      </c>
      <c r="E540"/>
    </row>
    <row r="541" spans="1:5" x14ac:dyDescent="0.25">
      <c r="A541" s="63" t="s">
        <v>1145</v>
      </c>
      <c r="B541" s="70">
        <v>0.99334945586457113</v>
      </c>
      <c r="C541" s="52">
        <v>0.99360000000000004</v>
      </c>
      <c r="D541" s="52">
        <v>2.5054413542890952E-4</v>
      </c>
      <c r="E541"/>
    </row>
    <row r="542" spans="1:5" x14ac:dyDescent="0.25">
      <c r="A542" s="62" t="s">
        <v>1486</v>
      </c>
      <c r="B542" s="70">
        <v>3.6198680351906147E-2</v>
      </c>
      <c r="C542" s="52">
        <v>0.5</v>
      </c>
      <c r="D542" s="52">
        <v>0.46380131964809385</v>
      </c>
      <c r="E542"/>
    </row>
    <row r="543" spans="1:5" x14ac:dyDescent="0.25">
      <c r="A543" s="63" t="s">
        <v>1493</v>
      </c>
      <c r="B543" s="70">
        <v>7.2397360703812294E-2</v>
      </c>
      <c r="C543" s="52">
        <v>1</v>
      </c>
      <c r="D543" s="52">
        <v>0.92760263929618769</v>
      </c>
      <c r="E543"/>
    </row>
    <row r="544" spans="1:5" x14ac:dyDescent="0.25">
      <c r="A544" s="63" t="s">
        <v>1490</v>
      </c>
      <c r="B544" s="70">
        <v>0</v>
      </c>
      <c r="C544" s="52">
        <v>0</v>
      </c>
      <c r="D544" s="52">
        <v>0</v>
      </c>
      <c r="E544"/>
    </row>
    <row r="545" spans="1:5" x14ac:dyDescent="0.25">
      <c r="A545" s="62" t="s">
        <v>1751</v>
      </c>
      <c r="B545" s="70">
        <v>0.3710282138641523</v>
      </c>
      <c r="C545" s="52">
        <v>0.41322500000000001</v>
      </c>
      <c r="D545" s="52">
        <v>4.2196786135847729E-2</v>
      </c>
      <c r="E545"/>
    </row>
    <row r="546" spans="1:5" x14ac:dyDescent="0.25">
      <c r="A546" s="63" t="s">
        <v>1761</v>
      </c>
      <c r="B546" s="70">
        <v>0.18569553805774303</v>
      </c>
      <c r="C546" s="52">
        <v>0.17269999999999999</v>
      </c>
      <c r="D546" s="52">
        <v>-1.2995538057743033E-2</v>
      </c>
      <c r="E546"/>
    </row>
    <row r="547" spans="1:5" x14ac:dyDescent="0.25">
      <c r="A547" s="63" t="s">
        <v>1760</v>
      </c>
      <c r="B547" s="70">
        <v>0.18050541516245502</v>
      </c>
      <c r="C547" s="52">
        <v>0.2263</v>
      </c>
      <c r="D547" s="52">
        <v>4.5794584837544977E-2</v>
      </c>
      <c r="E547"/>
    </row>
    <row r="548" spans="1:5" x14ac:dyDescent="0.25">
      <c r="A548" s="63" t="s">
        <v>1754</v>
      </c>
      <c r="B548" s="70">
        <v>0.99851698057244609</v>
      </c>
      <c r="C548" s="52">
        <v>0.99960000000000004</v>
      </c>
      <c r="D548" s="52">
        <v>1.0830194275539551E-3</v>
      </c>
      <c r="E548"/>
    </row>
    <row r="549" spans="1:5" x14ac:dyDescent="0.25">
      <c r="A549" s="63" t="s">
        <v>1756</v>
      </c>
      <c r="B549" s="70">
        <v>0.11939492166396501</v>
      </c>
      <c r="C549" s="52">
        <v>0.25430000000000003</v>
      </c>
      <c r="D549" s="52">
        <v>0.13490507833603502</v>
      </c>
      <c r="E549"/>
    </row>
    <row r="550" spans="1:5" x14ac:dyDescent="0.25">
      <c r="A550" s="62" t="s">
        <v>139</v>
      </c>
      <c r="B550" s="70">
        <v>6.1957868649318508E-5</v>
      </c>
      <c r="C550" s="52">
        <v>0.86775000000000002</v>
      </c>
      <c r="D550" s="52">
        <v>0.86768804213135065</v>
      </c>
      <c r="E550"/>
    </row>
    <row r="551" spans="1:5" x14ac:dyDescent="0.25">
      <c r="A551" s="63" t="s">
        <v>1765</v>
      </c>
      <c r="B551" s="70">
        <v>1.2391573729863702E-4</v>
      </c>
      <c r="C551" s="52">
        <v>0.86899999999999999</v>
      </c>
      <c r="D551" s="52">
        <v>0.86887608426270135</v>
      </c>
      <c r="E551"/>
    </row>
    <row r="552" spans="1:5" x14ac:dyDescent="0.25">
      <c r="A552" s="63" t="s">
        <v>1768</v>
      </c>
      <c r="B552" s="70">
        <v>0</v>
      </c>
      <c r="C552" s="52">
        <v>0.86650000000000005</v>
      </c>
      <c r="D552" s="52">
        <v>0.86650000000000005</v>
      </c>
      <c r="E552"/>
    </row>
    <row r="553" spans="1:5" x14ac:dyDescent="0.25">
      <c r="A553" s="61" t="s">
        <v>1996</v>
      </c>
      <c r="B553" s="70">
        <v>0.71663103557511409</v>
      </c>
      <c r="C553" s="52">
        <v>0.87134285714285709</v>
      </c>
      <c r="D553" s="52">
        <v>0.15471182156774296</v>
      </c>
      <c r="E553"/>
    </row>
    <row r="554" spans="1:5" x14ac:dyDescent="0.25">
      <c r="A554" s="62" t="s">
        <v>234</v>
      </c>
      <c r="B554" s="70">
        <v>0.75771539930735765</v>
      </c>
      <c r="C554" s="52">
        <v>0.93112499999999998</v>
      </c>
      <c r="D554" s="52">
        <v>0.17340960069264233</v>
      </c>
      <c r="E554"/>
    </row>
    <row r="555" spans="1:5" x14ac:dyDescent="0.25">
      <c r="A555" s="63" t="s">
        <v>238</v>
      </c>
      <c r="B555" s="70">
        <v>0.40164369034994701</v>
      </c>
      <c r="C555" s="52">
        <v>0.90269999999999995</v>
      </c>
      <c r="D555" s="52">
        <v>0.50105630965005288</v>
      </c>
      <c r="E555"/>
    </row>
    <row r="556" spans="1:5" x14ac:dyDescent="0.25">
      <c r="A556" s="63" t="s">
        <v>1085</v>
      </c>
      <c r="B556" s="70">
        <v>0.99868938401048513</v>
      </c>
      <c r="C556" s="52">
        <v>0.99819999999999998</v>
      </c>
      <c r="D556" s="52">
        <v>-4.893840104851499E-4</v>
      </c>
      <c r="E556"/>
    </row>
    <row r="557" spans="1:5" x14ac:dyDescent="0.25">
      <c r="A557" s="63" t="s">
        <v>1070</v>
      </c>
      <c r="B557" s="70">
        <v>0.95090634441087607</v>
      </c>
      <c r="C557" s="52">
        <v>0.95309999999999995</v>
      </c>
      <c r="D557" s="52">
        <v>2.1936555891238774E-3</v>
      </c>
      <c r="E557"/>
    </row>
    <row r="558" spans="1:5" x14ac:dyDescent="0.25">
      <c r="A558" s="63" t="s">
        <v>1088</v>
      </c>
      <c r="B558" s="70">
        <v>0.90942193900773804</v>
      </c>
      <c r="C558" s="52">
        <v>0.95089999999999997</v>
      </c>
      <c r="D558" s="52">
        <v>4.1478060992261923E-2</v>
      </c>
      <c r="E558"/>
    </row>
    <row r="559" spans="1:5" x14ac:dyDescent="0.25">
      <c r="A559" s="63" t="s">
        <v>1090</v>
      </c>
      <c r="B559" s="70">
        <v>0.96632016632016604</v>
      </c>
      <c r="C559" s="52">
        <v>0.97040000000000004</v>
      </c>
      <c r="D559" s="52">
        <v>4.0798336798339996E-3</v>
      </c>
      <c r="E559"/>
    </row>
    <row r="560" spans="1:5" x14ac:dyDescent="0.25">
      <c r="A560" s="63" t="s">
        <v>1083</v>
      </c>
      <c r="B560" s="70">
        <v>9.5923261390887303E-4</v>
      </c>
      <c r="C560" s="52">
        <v>0.83</v>
      </c>
      <c r="D560" s="52">
        <v>0.82904076738609112</v>
      </c>
      <c r="E560"/>
    </row>
    <row r="561" spans="1:5" x14ac:dyDescent="0.25">
      <c r="A561" s="63" t="s">
        <v>1075</v>
      </c>
      <c r="B561" s="70">
        <v>0.85321100917431203</v>
      </c>
      <c r="C561" s="52">
        <v>0.84460000000000002</v>
      </c>
      <c r="D561" s="52">
        <v>-8.6110091743120121E-3</v>
      </c>
      <c r="E561"/>
    </row>
    <row r="562" spans="1:5" x14ac:dyDescent="0.25">
      <c r="A562" s="63" t="s">
        <v>1072</v>
      </c>
      <c r="B562" s="70">
        <v>0.98057142857142809</v>
      </c>
      <c r="C562" s="52">
        <v>0.99909999999999999</v>
      </c>
      <c r="D562" s="52">
        <v>1.8528571428571894E-2</v>
      </c>
      <c r="E562"/>
    </row>
    <row r="563" spans="1:5" x14ac:dyDescent="0.25">
      <c r="A563" s="62" t="s">
        <v>1148</v>
      </c>
      <c r="B563" s="70">
        <v>0.45936656526700187</v>
      </c>
      <c r="C563" s="52">
        <v>0.61953333333333338</v>
      </c>
      <c r="D563" s="52">
        <v>0.16016676806633143</v>
      </c>
      <c r="E563"/>
    </row>
    <row r="564" spans="1:5" x14ac:dyDescent="0.25">
      <c r="A564" s="63" t="s">
        <v>1166</v>
      </c>
      <c r="B564" s="70">
        <v>0.17177722152690902</v>
      </c>
      <c r="C564" s="52">
        <v>0.83819999999999995</v>
      </c>
      <c r="D564" s="52">
        <v>0.66642277847309095</v>
      </c>
      <c r="E564"/>
    </row>
    <row r="565" spans="1:5" x14ac:dyDescent="0.25">
      <c r="A565" s="63" t="s">
        <v>1168</v>
      </c>
      <c r="B565" s="70">
        <v>0.20261437908496702</v>
      </c>
      <c r="C565" s="52">
        <v>0.14169999999999999</v>
      </c>
      <c r="D565" s="52">
        <v>-6.0914379084967024E-2</v>
      </c>
      <c r="E565"/>
    </row>
    <row r="566" spans="1:5" x14ac:dyDescent="0.25">
      <c r="A566" s="63" t="s">
        <v>1157</v>
      </c>
      <c r="B566" s="70">
        <v>0.89844464775846311</v>
      </c>
      <c r="C566" s="52">
        <v>0.99960000000000004</v>
      </c>
      <c r="D566" s="52">
        <v>0.10115535224153693</v>
      </c>
      <c r="E566"/>
    </row>
    <row r="567" spans="1:5" x14ac:dyDescent="0.25">
      <c r="A567" s="63" t="s">
        <v>1164</v>
      </c>
      <c r="B567" s="70">
        <v>0.94603709949409809</v>
      </c>
      <c r="C567" s="52">
        <v>0.97209999999999996</v>
      </c>
      <c r="D567" s="52">
        <v>2.6062900505901876E-2</v>
      </c>
      <c r="E567"/>
    </row>
    <row r="568" spans="1:5" x14ac:dyDescent="0.25">
      <c r="A568" s="63" t="s">
        <v>1154</v>
      </c>
      <c r="B568" s="70">
        <v>0.53732604373757409</v>
      </c>
      <c r="C568" s="52">
        <v>0.76559999999999995</v>
      </c>
      <c r="D568" s="52">
        <v>0.22827395626242586</v>
      </c>
      <c r="E568"/>
    </row>
    <row r="569" spans="1:5" x14ac:dyDescent="0.25">
      <c r="A569" s="63" t="s">
        <v>1152</v>
      </c>
      <c r="B569" s="70">
        <v>0</v>
      </c>
      <c r="C569" s="52">
        <v>0</v>
      </c>
      <c r="D569" s="52">
        <v>0</v>
      </c>
      <c r="E569"/>
    </row>
    <row r="570" spans="1:5" x14ac:dyDescent="0.25">
      <c r="A570" s="62" t="s">
        <v>1225</v>
      </c>
      <c r="B570" s="70">
        <v>0.63038748915933429</v>
      </c>
      <c r="C570" s="52">
        <v>0.87286666666666679</v>
      </c>
      <c r="D570" s="52">
        <v>0.24247917750733239</v>
      </c>
      <c r="E570"/>
    </row>
    <row r="571" spans="1:5" x14ac:dyDescent="0.25">
      <c r="A571" s="63" t="s">
        <v>1234</v>
      </c>
      <c r="B571" s="70">
        <v>0.99459301475960804</v>
      </c>
      <c r="C571" s="52">
        <v>0.99970000000000003</v>
      </c>
      <c r="D571" s="52">
        <v>5.1069852403919924E-3</v>
      </c>
      <c r="E571"/>
    </row>
    <row r="572" spans="1:5" x14ac:dyDescent="0.25">
      <c r="A572" s="63" t="s">
        <v>1229</v>
      </c>
      <c r="B572" s="70">
        <v>2.31062410671748E-2</v>
      </c>
      <c r="C572" s="52">
        <v>0.74450000000000005</v>
      </c>
      <c r="D572" s="52">
        <v>0.7213937589328252</v>
      </c>
      <c r="E572"/>
    </row>
    <row r="573" spans="1:5" x14ac:dyDescent="0.25">
      <c r="A573" s="63" t="s">
        <v>1236</v>
      </c>
      <c r="B573" s="70">
        <v>0.87346321165121998</v>
      </c>
      <c r="C573" s="52">
        <v>0.87439999999999996</v>
      </c>
      <c r="D573" s="52">
        <v>9.3678834877997108E-4</v>
      </c>
      <c r="E573"/>
    </row>
    <row r="574" spans="1:5" x14ac:dyDescent="0.25">
      <c r="A574" s="62" t="s">
        <v>1614</v>
      </c>
      <c r="B574" s="70">
        <v>0.74774908233937465</v>
      </c>
      <c r="C574" s="52">
        <v>0.93598333333333328</v>
      </c>
      <c r="D574" s="52">
        <v>0.18823425099395882</v>
      </c>
      <c r="E574"/>
    </row>
    <row r="575" spans="1:5" x14ac:dyDescent="0.25">
      <c r="A575" s="63" t="s">
        <v>1629</v>
      </c>
      <c r="B575" s="70">
        <v>0.83709606020363003</v>
      </c>
      <c r="C575" s="52">
        <v>0.97050000000000003</v>
      </c>
      <c r="D575" s="52">
        <v>0.13340393979637</v>
      </c>
      <c r="E575"/>
    </row>
    <row r="576" spans="1:5" x14ac:dyDescent="0.25">
      <c r="A576" s="63" t="s">
        <v>1620</v>
      </c>
      <c r="B576" s="70">
        <v>0.46234228655468701</v>
      </c>
      <c r="C576" s="52">
        <v>0.69130000000000003</v>
      </c>
      <c r="D576" s="52">
        <v>0.22895771344531302</v>
      </c>
      <c r="E576"/>
    </row>
    <row r="577" spans="1:5" x14ac:dyDescent="0.25">
      <c r="A577" s="63" t="s">
        <v>1633</v>
      </c>
      <c r="B577" s="70">
        <v>0.99934296977660997</v>
      </c>
      <c r="C577" s="52">
        <v>1</v>
      </c>
      <c r="D577" s="52">
        <v>6.5703022339003159E-4</v>
      </c>
      <c r="E577"/>
    </row>
    <row r="578" spans="1:5" x14ac:dyDescent="0.25">
      <c r="A578" s="63" t="s">
        <v>1619</v>
      </c>
      <c r="B578" s="70">
        <v>0.94796747967479711</v>
      </c>
      <c r="C578" s="52">
        <v>0.96970000000000001</v>
      </c>
      <c r="D578" s="52">
        <v>2.1732520325202898E-2</v>
      </c>
      <c r="E578"/>
    </row>
    <row r="579" spans="1:5" x14ac:dyDescent="0.25">
      <c r="A579" s="63" t="s">
        <v>1631</v>
      </c>
      <c r="B579" s="70">
        <v>0.99934383202099708</v>
      </c>
      <c r="C579" s="52">
        <v>1</v>
      </c>
      <c r="D579" s="52">
        <v>6.5616797900291957E-4</v>
      </c>
      <c r="E579"/>
    </row>
    <row r="580" spans="1:5" x14ac:dyDescent="0.25">
      <c r="A580" s="63" t="s">
        <v>1635</v>
      </c>
      <c r="B580" s="70">
        <v>0.24040186580552603</v>
      </c>
      <c r="C580" s="52">
        <v>0.98440000000000005</v>
      </c>
      <c r="D580" s="52">
        <v>0.74399813419447403</v>
      </c>
      <c r="E580"/>
    </row>
    <row r="581" spans="1:5" x14ac:dyDescent="0.25">
      <c r="A581" s="62" t="s">
        <v>261</v>
      </c>
      <c r="B581" s="70">
        <v>0.97401788970561465</v>
      </c>
      <c r="C581" s="52">
        <v>0.99938000000000005</v>
      </c>
      <c r="D581" s="52">
        <v>2.5362110294385176E-2</v>
      </c>
      <c r="E581"/>
    </row>
    <row r="582" spans="1:5" x14ac:dyDescent="0.25">
      <c r="A582" s="63" t="s">
        <v>1815</v>
      </c>
      <c r="B582" s="70">
        <v>1</v>
      </c>
      <c r="C582" s="52">
        <v>1</v>
      </c>
      <c r="D582" s="52">
        <v>0</v>
      </c>
      <c r="E582"/>
    </row>
    <row r="583" spans="1:5" x14ac:dyDescent="0.25">
      <c r="A583" s="63" t="s">
        <v>1826</v>
      </c>
      <c r="B583" s="70">
        <v>0.99830985915492998</v>
      </c>
      <c r="C583" s="52">
        <v>0.99980000000000002</v>
      </c>
      <c r="D583" s="52">
        <v>1.4901408450700426E-3</v>
      </c>
      <c r="E583"/>
    </row>
    <row r="584" spans="1:5" x14ac:dyDescent="0.25">
      <c r="A584" s="63" t="s">
        <v>1822</v>
      </c>
      <c r="B584" s="70">
        <v>0.88215200683176809</v>
      </c>
      <c r="C584" s="52">
        <v>0.99880000000000002</v>
      </c>
      <c r="D584" s="52">
        <v>0.11664799316823193</v>
      </c>
      <c r="E584"/>
    </row>
    <row r="585" spans="1:5" x14ac:dyDescent="0.25">
      <c r="A585" s="63" t="s">
        <v>1823</v>
      </c>
      <c r="B585" s="70">
        <v>0.99399439476844997</v>
      </c>
      <c r="C585" s="52">
        <v>0.999</v>
      </c>
      <c r="D585" s="52">
        <v>5.0056052315500255E-3</v>
      </c>
      <c r="E585"/>
    </row>
    <row r="586" spans="1:5" x14ac:dyDescent="0.25">
      <c r="A586" s="63" t="s">
        <v>1821</v>
      </c>
      <c r="B586" s="70">
        <v>0.99563318777292609</v>
      </c>
      <c r="C586" s="52">
        <v>0.99929999999999997</v>
      </c>
      <c r="D586" s="52">
        <v>3.666812227073879E-3</v>
      </c>
      <c r="E586"/>
    </row>
    <row r="587" spans="1:5" x14ac:dyDescent="0.25">
      <c r="A587" s="61" t="s">
        <v>1984</v>
      </c>
      <c r="B587" s="70">
        <v>0.7674057527435254</v>
      </c>
      <c r="C587" s="52">
        <v>0.96947368421052638</v>
      </c>
      <c r="D587" s="52">
        <v>0.20206793146700108</v>
      </c>
      <c r="E587"/>
    </row>
    <row r="588" spans="1:5" x14ac:dyDescent="0.25">
      <c r="A588" s="62" t="s">
        <v>396</v>
      </c>
      <c r="B588" s="70">
        <v>0.63831349490851153</v>
      </c>
      <c r="C588" s="52">
        <v>0.98709999999999998</v>
      </c>
      <c r="D588" s="52">
        <v>0.3487865050914884</v>
      </c>
      <c r="E588"/>
    </row>
    <row r="589" spans="1:5" x14ac:dyDescent="0.25">
      <c r="A589" s="63" t="s">
        <v>416</v>
      </c>
      <c r="B589" s="70">
        <v>0.30430754979156999</v>
      </c>
      <c r="C589" s="52">
        <v>0.98929999999999996</v>
      </c>
      <c r="D589" s="52">
        <v>0.68499245020842991</v>
      </c>
      <c r="E589"/>
    </row>
    <row r="590" spans="1:5" x14ac:dyDescent="0.25">
      <c r="A590" s="63" t="s">
        <v>413</v>
      </c>
      <c r="B590" s="70">
        <v>0.97231944002545312</v>
      </c>
      <c r="C590" s="52">
        <v>0.9849</v>
      </c>
      <c r="D590" s="52">
        <v>1.2580559974546879E-2</v>
      </c>
      <c r="E590"/>
    </row>
    <row r="591" spans="1:5" x14ac:dyDescent="0.25">
      <c r="A591" s="62" t="s">
        <v>426</v>
      </c>
      <c r="B591" s="70">
        <v>0.69514274979782642</v>
      </c>
      <c r="C591" s="52">
        <v>0.99436000000000002</v>
      </c>
      <c r="D591" s="52">
        <v>0.29921725020217355</v>
      </c>
      <c r="E591"/>
    </row>
    <row r="592" spans="1:5" x14ac:dyDescent="0.25">
      <c r="A592" s="63" t="s">
        <v>439</v>
      </c>
      <c r="B592" s="70">
        <v>2.1050480277948098E-2</v>
      </c>
      <c r="C592" s="52">
        <v>0.99539999999999995</v>
      </c>
      <c r="D592" s="52">
        <v>0.97434951972205186</v>
      </c>
      <c r="E592"/>
    </row>
    <row r="593" spans="1:5" x14ac:dyDescent="0.25">
      <c r="A593" s="63" t="s">
        <v>446</v>
      </c>
      <c r="B593" s="70">
        <v>0.9998161088635531</v>
      </c>
      <c r="C593" s="52">
        <v>0.99839999999999995</v>
      </c>
      <c r="D593" s="52">
        <v>-1.4161088635531449E-3</v>
      </c>
      <c r="E593"/>
    </row>
    <row r="594" spans="1:5" x14ac:dyDescent="0.25">
      <c r="A594" s="63" t="s">
        <v>448</v>
      </c>
      <c r="B594" s="70">
        <v>0.99919061108862806</v>
      </c>
      <c r="C594" s="52">
        <v>0.99829999999999997</v>
      </c>
      <c r="D594" s="52">
        <v>-8.9061108862809046E-4</v>
      </c>
      <c r="E594"/>
    </row>
    <row r="595" spans="1:5" x14ac:dyDescent="0.25">
      <c r="A595" s="63" t="s">
        <v>442</v>
      </c>
      <c r="B595" s="70">
        <v>0.95065274151435997</v>
      </c>
      <c r="C595" s="52">
        <v>0.97970000000000002</v>
      </c>
      <c r="D595" s="52">
        <v>2.9047258485640048E-2</v>
      </c>
      <c r="E595"/>
    </row>
    <row r="596" spans="1:5" x14ac:dyDescent="0.25">
      <c r="A596" s="63" t="s">
        <v>451</v>
      </c>
      <c r="B596" s="70">
        <v>0.505003807244643</v>
      </c>
      <c r="C596" s="52">
        <v>1</v>
      </c>
      <c r="D596" s="52">
        <v>0.494996192755357</v>
      </c>
      <c r="E596"/>
    </row>
    <row r="597" spans="1:5" x14ac:dyDescent="0.25">
      <c r="A597" s="62" t="s">
        <v>52</v>
      </c>
      <c r="B597" s="70">
        <v>0.71293326204688234</v>
      </c>
      <c r="C597" s="52">
        <v>0.93858461538461535</v>
      </c>
      <c r="D597" s="52">
        <v>0.22565135333773306</v>
      </c>
      <c r="E597"/>
    </row>
    <row r="598" spans="1:5" x14ac:dyDescent="0.25">
      <c r="A598" s="63" t="s">
        <v>556</v>
      </c>
      <c r="B598" s="70">
        <v>0.91499342142897999</v>
      </c>
      <c r="C598" s="52">
        <v>0.96240000000000003</v>
      </c>
      <c r="D598" s="52">
        <v>4.7406578571020042E-2</v>
      </c>
      <c r="E598"/>
    </row>
    <row r="599" spans="1:5" x14ac:dyDescent="0.25">
      <c r="A599" s="63" t="s">
        <v>146</v>
      </c>
      <c r="B599" s="70">
        <v>0.99802185380557606</v>
      </c>
      <c r="C599" s="52">
        <v>0.99980000000000002</v>
      </c>
      <c r="D599" s="52">
        <v>1.7781461944239574E-3</v>
      </c>
      <c r="E599"/>
    </row>
    <row r="600" spans="1:5" x14ac:dyDescent="0.25">
      <c r="A600" s="63" t="s">
        <v>541</v>
      </c>
      <c r="B600" s="70">
        <v>0.90959595959595996</v>
      </c>
      <c r="C600" s="52">
        <v>0.99919999999999998</v>
      </c>
      <c r="D600" s="52">
        <v>8.960404040404002E-2</v>
      </c>
      <c r="E600"/>
    </row>
    <row r="601" spans="1:5" x14ac:dyDescent="0.25">
      <c r="A601" s="63" t="s">
        <v>549</v>
      </c>
      <c r="B601" s="70">
        <v>0.80926724137931005</v>
      </c>
      <c r="C601" s="52">
        <v>0.99970000000000003</v>
      </c>
      <c r="D601" s="52">
        <v>0.19043275862068998</v>
      </c>
      <c r="E601"/>
    </row>
    <row r="602" spans="1:5" x14ac:dyDescent="0.25">
      <c r="A602" s="63" t="s">
        <v>561</v>
      </c>
      <c r="B602" s="70">
        <v>6.0695538057742807E-3</v>
      </c>
      <c r="C602" s="52">
        <v>0.2959</v>
      </c>
      <c r="D602" s="52">
        <v>0.28983044619422571</v>
      </c>
      <c r="E602"/>
    </row>
    <row r="603" spans="1:5" x14ac:dyDescent="0.25">
      <c r="A603" s="63" t="s">
        <v>565</v>
      </c>
      <c r="B603" s="70">
        <v>0.91536388140161706</v>
      </c>
      <c r="C603" s="52">
        <v>0.99909999999999999</v>
      </c>
      <c r="D603" s="52">
        <v>8.3736118598382925E-2</v>
      </c>
      <c r="E603"/>
    </row>
    <row r="604" spans="1:5" x14ac:dyDescent="0.25">
      <c r="A604" s="63" t="s">
        <v>547</v>
      </c>
      <c r="B604" s="70">
        <v>0.36492027334851901</v>
      </c>
      <c r="C604" s="52">
        <v>1</v>
      </c>
      <c r="D604" s="52">
        <v>0.63507972665148094</v>
      </c>
      <c r="E604"/>
    </row>
    <row r="605" spans="1:5" x14ac:dyDescent="0.25">
      <c r="A605" s="63" t="s">
        <v>563</v>
      </c>
      <c r="B605" s="70">
        <v>0.9900376952073241</v>
      </c>
      <c r="C605" s="52">
        <v>0.99970000000000003</v>
      </c>
      <c r="D605" s="52">
        <v>9.6623047926759353E-3</v>
      </c>
      <c r="E605"/>
    </row>
    <row r="606" spans="1:5" x14ac:dyDescent="0.25">
      <c r="A606" s="63" t="s">
        <v>553</v>
      </c>
      <c r="B606" s="70">
        <v>0.30201121002307901</v>
      </c>
      <c r="C606" s="52">
        <v>0.98009999999999997</v>
      </c>
      <c r="D606" s="52">
        <v>0.67808878997692101</v>
      </c>
      <c r="E606"/>
    </row>
    <row r="607" spans="1:5" x14ac:dyDescent="0.25">
      <c r="A607" s="63" t="s">
        <v>558</v>
      </c>
      <c r="B607" s="70">
        <v>0.99905682622023106</v>
      </c>
      <c r="C607" s="52">
        <v>1</v>
      </c>
      <c r="D607" s="52">
        <v>9.4317377976893546E-4</v>
      </c>
      <c r="E607"/>
    </row>
    <row r="608" spans="1:5" x14ac:dyDescent="0.25">
      <c r="A608" s="63" t="s">
        <v>551</v>
      </c>
      <c r="B608" s="70">
        <v>0.99915895710681213</v>
      </c>
      <c r="C608" s="52">
        <v>1</v>
      </c>
      <c r="D608" s="52">
        <v>8.4104289318787107E-4</v>
      </c>
      <c r="E608"/>
    </row>
    <row r="609" spans="1:5" x14ac:dyDescent="0.25">
      <c r="A609" s="63" t="s">
        <v>544</v>
      </c>
      <c r="B609" s="70">
        <v>0.64945589256772407</v>
      </c>
      <c r="C609" s="52">
        <v>0.99780000000000002</v>
      </c>
      <c r="D609" s="52">
        <v>0.34834410743227595</v>
      </c>
      <c r="E609"/>
    </row>
    <row r="610" spans="1:5" x14ac:dyDescent="0.25">
      <c r="A610" s="63" t="s">
        <v>56</v>
      </c>
      <c r="B610" s="70">
        <v>0.41017964071856305</v>
      </c>
      <c r="C610" s="52">
        <v>0.96789999999999998</v>
      </c>
      <c r="D610" s="52">
        <v>0.55772035928143693</v>
      </c>
      <c r="E610"/>
    </row>
    <row r="611" spans="1:5" x14ac:dyDescent="0.25">
      <c r="A611" s="62" t="s">
        <v>167</v>
      </c>
      <c r="B611" s="70">
        <v>0.81476828900557097</v>
      </c>
      <c r="C611" s="52">
        <v>0.99990000000000001</v>
      </c>
      <c r="D611" s="52">
        <v>0.18513171099442896</v>
      </c>
      <c r="E611"/>
    </row>
    <row r="612" spans="1:5" x14ac:dyDescent="0.25">
      <c r="A612" s="63" t="s">
        <v>421</v>
      </c>
      <c r="B612" s="70">
        <v>0.99937926753569206</v>
      </c>
      <c r="C612" s="52">
        <v>1</v>
      </c>
      <c r="D612" s="52">
        <v>6.2073246430793816E-4</v>
      </c>
      <c r="E612"/>
    </row>
    <row r="613" spans="1:5" x14ac:dyDescent="0.25">
      <c r="A613" s="63" t="s">
        <v>423</v>
      </c>
      <c r="B613" s="70">
        <v>0.26049046321525904</v>
      </c>
      <c r="C613" s="52">
        <v>1</v>
      </c>
      <c r="D613" s="52">
        <v>0.73950953678474096</v>
      </c>
      <c r="E613"/>
    </row>
    <row r="614" spans="1:5" x14ac:dyDescent="0.25">
      <c r="A614" s="63" t="s">
        <v>171</v>
      </c>
      <c r="B614" s="70">
        <v>1</v>
      </c>
      <c r="C614" s="52">
        <v>1</v>
      </c>
      <c r="D614" s="52">
        <v>0</v>
      </c>
      <c r="E614"/>
    </row>
    <row r="615" spans="1:5" x14ac:dyDescent="0.25">
      <c r="A615" s="63" t="s">
        <v>425</v>
      </c>
      <c r="B615" s="70">
        <v>0.9992034252713331</v>
      </c>
      <c r="C615" s="52">
        <v>0.99960000000000004</v>
      </c>
      <c r="D615" s="52">
        <v>3.9657472866694299E-4</v>
      </c>
      <c r="E615"/>
    </row>
    <row r="616" spans="1:5" x14ac:dyDescent="0.25">
      <c r="A616" s="62" t="s">
        <v>1769</v>
      </c>
      <c r="B616" s="70">
        <v>0.87077583776909062</v>
      </c>
      <c r="C616" s="52">
        <v>0.98497499999999993</v>
      </c>
      <c r="D616" s="52">
        <v>0.11419916223090923</v>
      </c>
      <c r="E616"/>
    </row>
    <row r="617" spans="1:5" x14ac:dyDescent="0.25">
      <c r="A617" s="63" t="s">
        <v>1787</v>
      </c>
      <c r="B617" s="70">
        <v>1</v>
      </c>
      <c r="C617" s="52">
        <v>0.99950000000000006</v>
      </c>
      <c r="D617" s="52">
        <v>-4.9999999999994493E-4</v>
      </c>
      <c r="E617"/>
    </row>
    <row r="618" spans="1:5" x14ac:dyDescent="0.25">
      <c r="A618" s="63" t="s">
        <v>1784</v>
      </c>
      <c r="B618" s="70">
        <v>0.86920017675651806</v>
      </c>
      <c r="C618" s="52">
        <v>0.98409999999999997</v>
      </c>
      <c r="D618" s="52">
        <v>0.11489982324348191</v>
      </c>
      <c r="E618"/>
    </row>
    <row r="619" spans="1:5" x14ac:dyDescent="0.25">
      <c r="A619" s="63" t="s">
        <v>1779</v>
      </c>
      <c r="B619" s="70">
        <v>0.99260113385221505</v>
      </c>
      <c r="C619" s="52">
        <v>0.99560000000000004</v>
      </c>
      <c r="D619" s="52">
        <v>2.9988661477849954E-3</v>
      </c>
      <c r="E619"/>
    </row>
    <row r="620" spans="1:5" x14ac:dyDescent="0.25">
      <c r="A620" s="63" t="s">
        <v>1773</v>
      </c>
      <c r="B620" s="70">
        <v>1</v>
      </c>
      <c r="C620" s="52">
        <v>1</v>
      </c>
      <c r="D620" s="52">
        <v>0</v>
      </c>
      <c r="E620"/>
    </row>
    <row r="621" spans="1:5" x14ac:dyDescent="0.25">
      <c r="A621" s="63" t="s">
        <v>1782</v>
      </c>
      <c r="B621" s="70">
        <v>0.99860307323887409</v>
      </c>
      <c r="C621" s="52">
        <v>0.99950000000000006</v>
      </c>
      <c r="D621" s="52">
        <v>8.9692676112596015E-4</v>
      </c>
      <c r="E621"/>
    </row>
    <row r="622" spans="1:5" x14ac:dyDescent="0.25">
      <c r="A622" s="63" t="s">
        <v>1775</v>
      </c>
      <c r="B622" s="70">
        <v>0.99911660777385203</v>
      </c>
      <c r="C622" s="52">
        <v>0.99939999999999996</v>
      </c>
      <c r="D622" s="52">
        <v>2.8339222614792714E-4</v>
      </c>
      <c r="E622"/>
    </row>
    <row r="623" spans="1:5" x14ac:dyDescent="0.25">
      <c r="A623" s="63" t="s">
        <v>1785</v>
      </c>
      <c r="B623" s="70">
        <v>0.66636851520572404</v>
      </c>
      <c r="C623" s="52">
        <v>0.94450000000000001</v>
      </c>
      <c r="D623" s="52">
        <v>0.27813148479427596</v>
      </c>
      <c r="E623"/>
    </row>
    <row r="624" spans="1:5" x14ac:dyDescent="0.25">
      <c r="A624" s="63" t="s">
        <v>1777</v>
      </c>
      <c r="B624" s="70">
        <v>0.44031719532554303</v>
      </c>
      <c r="C624" s="52">
        <v>0.95720000000000005</v>
      </c>
      <c r="D624" s="52">
        <v>0.51688280467445702</v>
      </c>
      <c r="E624"/>
    </row>
    <row r="625" spans="1:5" x14ac:dyDescent="0.25">
      <c r="A625" s="62" t="s">
        <v>1788</v>
      </c>
      <c r="B625" s="70">
        <v>0.81927760011055417</v>
      </c>
      <c r="C625" s="52">
        <v>0.96883333333333332</v>
      </c>
      <c r="D625" s="52">
        <v>0.14955573322277918</v>
      </c>
      <c r="E625"/>
    </row>
    <row r="626" spans="1:5" x14ac:dyDescent="0.25">
      <c r="A626" s="63" t="s">
        <v>1802</v>
      </c>
      <c r="B626" s="70">
        <v>0.99872574005097003</v>
      </c>
      <c r="C626" s="52">
        <v>0.99960000000000004</v>
      </c>
      <c r="D626" s="52">
        <v>8.7425994903000959E-4</v>
      </c>
      <c r="E626"/>
    </row>
    <row r="627" spans="1:5" x14ac:dyDescent="0.25">
      <c r="A627" s="63" t="s">
        <v>1808</v>
      </c>
      <c r="B627" s="70">
        <v>0.99900133155792303</v>
      </c>
      <c r="C627" s="52">
        <v>0.99609999999999999</v>
      </c>
      <c r="D627" s="52">
        <v>-2.9013315579230481E-3</v>
      </c>
      <c r="E627"/>
    </row>
    <row r="628" spans="1:5" x14ac:dyDescent="0.25">
      <c r="A628" s="63" t="s">
        <v>1792</v>
      </c>
      <c r="B628" s="70">
        <v>0.96505652620760507</v>
      </c>
      <c r="C628" s="52">
        <v>0.96009999999999995</v>
      </c>
      <c r="D628" s="52">
        <v>-4.9565262076051164E-3</v>
      </c>
      <c r="E628"/>
    </row>
    <row r="629" spans="1:5" x14ac:dyDescent="0.25">
      <c r="A629" s="63" t="s">
        <v>1810</v>
      </c>
      <c r="B629" s="70">
        <v>0.95479951397326812</v>
      </c>
      <c r="C629" s="52">
        <v>0.98899999999999999</v>
      </c>
      <c r="D629" s="52">
        <v>3.4200486026731869E-2</v>
      </c>
      <c r="E629"/>
    </row>
    <row r="630" spans="1:5" x14ac:dyDescent="0.25">
      <c r="A630" s="63" t="s">
        <v>1813</v>
      </c>
      <c r="B630" s="70">
        <v>0.99762066621346002</v>
      </c>
      <c r="C630" s="52">
        <v>1</v>
      </c>
      <c r="D630" s="52">
        <v>2.3793337865399833E-3</v>
      </c>
      <c r="E630"/>
    </row>
    <row r="631" spans="1:5" x14ac:dyDescent="0.25">
      <c r="A631" s="63" t="s">
        <v>1795</v>
      </c>
      <c r="B631" s="70">
        <v>4.6182266009852204E-4</v>
      </c>
      <c r="C631" s="52">
        <v>0.86819999999999997</v>
      </c>
      <c r="D631" s="52">
        <v>0.86773817733990144</v>
      </c>
      <c r="E631"/>
    </row>
    <row r="632" spans="1:5" x14ac:dyDescent="0.25">
      <c r="A632" s="61" t="s">
        <v>1981</v>
      </c>
      <c r="B632" s="64">
        <v>0.57369273627636619</v>
      </c>
      <c r="C632" s="52">
        <v>0.79760889328063245</v>
      </c>
      <c r="D632" s="64">
        <v>0.22391615700426626</v>
      </c>
      <c r="E632"/>
    </row>
    <row r="635" spans="1:5" ht="30" customHeight="1" x14ac:dyDescent="0.3">
      <c r="A635" s="77" t="s">
        <v>2043</v>
      </c>
      <c r="B635" s="78"/>
      <c r="C635" s="37">
        <f>COUNTIFS(D4:D631,"&gt;0,30")</f>
        <v>172</v>
      </c>
      <c r="D635" s="38"/>
    </row>
  </sheetData>
  <mergeCells count="1">
    <mergeCell ref="A635:B635"/>
  </mergeCells>
  <conditionalFormatting pivot="1" sqref="B5:C5 B6:C6 B7:C11 B12:C12 B13:C17 B18:C18 B19:C22 B23:C23 B24:C25 B26:C26 B27:C31 B32:C32 B33:C34 B35:C35 B36:C41 B42:C42 B43:C49 B50:C50 B51:C56 B57:C57 B58:C63 B64:C64 B65:C71 B72:C72 B73:C77 B78:C78 B79:C79 B80:C84 B85:C85 B86:C88 B89:C89 B90:C91 B92:C92 B93:C96 B97:C97 B98:C101 B102:C102 B103:C108 B109:C109 B110:C111 B112:C112 B113:C117 B118:C118 B119:C119 B120:C126 B127:C127 B128:C133 B134:C134 B135:C141 B142:C142 B143:C148 B149:C149 B150:C150 B151:C154 B155:C155 B156:C160 B161:C161 B162:C165 B166:C166 B167:C170 B171:C171 B172:C176 B177:C177 B178:C181 B182:C182 B183:C183 B184:C184 B185:C185 B186:C186 B187:C188 B189:C189 B190:C190 B191:C191 B192:C192 B193:C196 B197:C197 B198:C200 B201:C201 B202:C209 B210:C210 B211:C214 B215:C215 B216:C219 B220:C220 B221:C225 B226:C226 B227:C232 B233:C233 B234:C236 B237:C237 B238:C245 B246:C246 B247:C251 B252:C252 B253:C253 B254:C258 B259:C259 B260:C260 B261:C261 B262:C262 B263:C263 B264:C270 B271:C271 B272:C296 B297:C297 B298:C302 B303:C303 B304:C314 B315:C315 B316:C324 B325:C325 B326:C326 B327:C331 B332:C332 B333:C338 B339:C339 B340:C342 B343:C343 B344:C347 B348:C348 B349:C353 B354:C354 B355:C359 B360:C360 B361:C367 B368:C368 B369:C378 B379:C379 B380:C380 B381:C383 B384:C384 B385:C385 B386:C388 B389:C389 B390:C390 B391:C391 B392:C392 B393:C393 B394:C400 B401:C401 B402:C407 B408:C408 B409:C413 B414:C414 B415:C421 B422:C422 B423:C431 B432:C432 B433:C433 B434:C438 B439:C439 B440:C445 B446:C446 B447:C449 B450:C450 B451:C453 B454:C454 B455:C456 B457:C457 B458:C461 B462:C462 B463:C470 B471:C471 B472:C476 B477:C477 B478:C479 B480:C480 B481:C484 B485:C485 B486:C490 B491:C491 B492:C494 B495:C495 B496:C496 B497:C498 B499:C499 B500:C502 B503:C503 B504:C509 B510:C510 B511:C516 B517:C517 B518:C520 B521:C521 B522:C525 B526:C526 B527:C530 B531:C531 B532:C534 B535:C535 B536:C538 B539:C539 B540:C541 B542:C542 B543:C544 B545:C545 B546:C549 B550:C550 B551:C552 B553:C553 B554:C554 B555:C562 B563:C563 B564:C569 B570:C570 B571:C573 B574:C574 B575:C580 B581:C581 B582:C586 B587:C587 B588:C588 B589:C590 B591:C591 B592:C596 B597:C597 B598:C610 B611:C611 B612:C615 B616:C616 B617:C624 B625:C625 B626:C6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5 D6 D7:D11 D12 D13:D17 D18 D19:D22 D23 D24:D25 D26 D27:D31 D32 D33:D34 D35 D36:D41 D42 D43:D49 D50 D51:D56 D57 D58:D63 D64 D65:D71 D72 D73:D77 D78 D79 D80:D84 D85 D86:D88 D89 D90:D91 D92 D93:D96 D97 D98:D101 D102 D103:D108 D109 D110:D111 D112 D113:D117 D118 D119 D120:D126 D127 D128:D133 D134 D135:D141 D142 D143:D148 D149 D150 D151:D154 D155 D156:D160 D161 D162:D165 D166 D167:D170 D171 D172:D176 D177 D178:D181 D182 D183 D184 D185 D186 D187:D188 D189 D190 D191 D192 D193:D196 D197 D198:D200 D201 D202:D209 D210 D211:D214 D215 D216:D219 D220 D221:D225 D226 D227:D232 D233 D234:D236 D237 D238:D245 D246 D247:D251 D252 D253 D254:D258 D259 D260 D261 D262 D263 D264:D270 D271 D272:D296 D297 D298:D302 D303 D304:D314 D315 D316:D324 D325 D326 D327:D331 D332 D333:D338 D339 D340:D342 D343 D344:D347 D348 D349:D353 D354 D355:D359 D360 D361:D367 D368 D369:D378 D379 D380 D381:D383 D384 D385 D386:D388 D389 D390 D391 D392 D393 D394:D400 D401 D402:D407 D408 D409:D413 D414 D415:D421 D422 D423:D431 D432 D433 D434:D438 D439 D440:D445 D446 D447:D449 D450 D451:D453 D454 D455:D456 D457 D458:D461 D462 D463:D470 D471 D472:D476 D477 D478:D479 D480 D481:D484 D485 D486:D490 D491 D492:D494 D495 D496 D497:D498 D499 D500:D502 D503 D504:D509 D510 D511:D516 D517 D518:D520 D521 D522:D525 D526 D527:D530 D531 D532:D534 D535 D536:D538 D539 D540:D541 D542 D543:D544 D545 D546:D549 D550 D551:D552 D553 D554 D555:D562 D563 D564:D569 D570 D571:D573 D574 D575:D580 D581 D582:D586 D587 D588 D589:D590 D591 D592:D596 D597 D598:D610 D611 D612:D615 D616 D617:D624 D625 D626:D631">
    <cfRule type="cellIs" dxfId="900" priority="1" operator="greaterThan">
      <formula>0.3</formula>
    </cfRule>
  </conditionalFormatting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2" id="{7D984511-6BE0-4C58-A828-A95494B6820B}">
            <x14:iconSet iconSet="3Arrows" showValue="0" custom="1">
              <x14:cfvo type="percent">
                <xm:f>0</xm:f>
              </x14:cfvo>
              <x14:cfvo type="num">
                <xm:f>-0.3</xm:f>
              </x14:cfvo>
              <x14:cfvo type="num">
                <xm:f>0.3</xm:f>
              </x14:cfvo>
              <x14:cfIcon iconSet="3Arrows" iconId="0"/>
              <x14:cfIcon iconSet="NoIcons" iconId="0"/>
              <x14:cfIcon iconSet="3Arrows" iconId="2"/>
            </x14:iconSet>
          </x14:cfRule>
          <xm:sqref>D5 D6 D7:D11 D12 D13:D17 D18 D19:D22 D23 D24:D25 D26 D27:D31 D32 D33:D34 D35 D36:D41 D42 D43:D49 D50 D51:D56 D57 D58:D63 D64 D65:D71 D72 D73:D77 D78 D79 D80:D84 D85 D86:D88 D89 D90:D91 D92 D93:D96 D97 D98:D101 D102 D103:D108 D109 D110:D111 D112 D113:D117 D118 D119 D120:D126 D127 D128:D133 D134 D135:D141 D142 D143:D148 D149 D150 D151:D154 D155 D156:D160 D161 D162:D165 D166 D167:D170 D171 D172:D176 D177 D178:D181 D182 D183 D184 D185 D186 D187:D188 D189 D190 D191 D192 D193:D196 D197 D198:D200 D201 D202:D209 D210 D211:D214 D215 D216:D219 D220 D221:D225 D226 D227:D232 D233 D234:D236 D237 D238:D245 D246 D247:D251 D252 D253 D254:D258 D259 D260 D261 D262 D263 D264:D270 D271 D272:D296 D297 D298:D302 D303 D304:D314 D315 D316:D324 D325 D326 D327:D331 D332 D333:D338 D339 D340:D342 D343 D344:D347 D348 D349:D353 D354 D355:D359 D360 D361:D367 D368 D369:D378 D379 D380 D381:D383 D384 D385 D386:D388 D389 D390 D391 D392 D393 D394:D400 D401 D402:D407 D408 D409:D413 D414 D415:D421 D422 D423:D431 D432 D433 D434:D438 D439 D440:D445 D446 D447:D449 D450 D451:D453 D454 D455:D456 D457 D458:D461 D462 D463:D470 D471 D472:D476 D477 D478:D479 D480 D481:D484 D485 D486:D490 D491 D492:D494 D495 D496 D497:D498 D499 D500:D502 D503 D504:D509 D510 D511:D516 D517 D518:D520 D521 D522:D525 D526 D527:D530 D531 D532:D534 D535 D536:D538 D539 D540:D541 D542 D543:D544 D545 D546:D549 D550 D551:D552 D553 D554 D555:D562 D563 D564:D569 D570 D571:D573 D574 D575:D580 D581 D582:D586 D587 D588 D589:D590 D591 D592:D596 D597 D598:D610 D611 D612:D615 D616 D617:D624 D625 D626:D631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10" workbookViewId="0">
      <selection activeCell="D10" sqref="D10"/>
    </sheetView>
  </sheetViews>
  <sheetFormatPr baseColWidth="10" defaultRowHeight="13.8" x14ac:dyDescent="0.25"/>
  <cols>
    <col min="1" max="1" width="17.3984375" customWidth="1"/>
    <col min="2" max="2" width="15.09765625" customWidth="1"/>
  </cols>
  <sheetData>
    <row r="1" spans="1:2" x14ac:dyDescent="0.25">
      <c r="A1" t="s">
        <v>162</v>
      </c>
      <c r="B1" t="s">
        <v>1982</v>
      </c>
    </row>
    <row r="2" spans="1:2" x14ac:dyDescent="0.25">
      <c r="A2" t="s">
        <v>341</v>
      </c>
      <c r="B2" t="s">
        <v>1983</v>
      </c>
    </row>
    <row r="3" spans="1:2" x14ac:dyDescent="0.25">
      <c r="A3" t="s">
        <v>377</v>
      </c>
      <c r="B3" t="s">
        <v>1982</v>
      </c>
    </row>
    <row r="4" spans="1:2" x14ac:dyDescent="0.25">
      <c r="A4" t="s">
        <v>396</v>
      </c>
      <c r="B4" t="s">
        <v>1984</v>
      </c>
    </row>
    <row r="5" spans="1:2" x14ac:dyDescent="0.25">
      <c r="A5" t="s">
        <v>426</v>
      </c>
      <c r="B5" t="s">
        <v>1984</v>
      </c>
    </row>
    <row r="6" spans="1:2" x14ac:dyDescent="0.25">
      <c r="A6" t="s">
        <v>58</v>
      </c>
      <c r="B6" t="s">
        <v>1982</v>
      </c>
    </row>
    <row r="7" spans="1:2" x14ac:dyDescent="0.25">
      <c r="A7" t="s">
        <v>473</v>
      </c>
      <c r="B7" t="s">
        <v>1985</v>
      </c>
    </row>
    <row r="8" spans="1:2" x14ac:dyDescent="0.25">
      <c r="A8" t="s">
        <v>490</v>
      </c>
      <c r="B8" t="s">
        <v>1986</v>
      </c>
    </row>
    <row r="9" spans="1:2" x14ac:dyDescent="0.25">
      <c r="A9" t="s">
        <v>45</v>
      </c>
      <c r="B9" t="s">
        <v>1985</v>
      </c>
    </row>
    <row r="10" spans="1:2" x14ac:dyDescent="0.25">
      <c r="A10" t="s">
        <v>509</v>
      </c>
      <c r="B10" t="s">
        <v>1986</v>
      </c>
    </row>
    <row r="11" spans="1:2" x14ac:dyDescent="0.25">
      <c r="A11" t="s">
        <v>87</v>
      </c>
      <c r="B11" t="s">
        <v>1986</v>
      </c>
    </row>
    <row r="12" spans="1:2" x14ac:dyDescent="0.25">
      <c r="A12" t="s">
        <v>282</v>
      </c>
      <c r="B12" t="s">
        <v>1985</v>
      </c>
    </row>
    <row r="13" spans="1:2" x14ac:dyDescent="0.25">
      <c r="A13" t="s">
        <v>52</v>
      </c>
      <c r="B13" t="s">
        <v>1984</v>
      </c>
    </row>
    <row r="14" spans="1:2" x14ac:dyDescent="0.25">
      <c r="A14" t="s">
        <v>78</v>
      </c>
      <c r="B14" t="s">
        <v>1987</v>
      </c>
    </row>
    <row r="15" spans="1:2" x14ac:dyDescent="0.25">
      <c r="A15" t="s">
        <v>583</v>
      </c>
      <c r="B15" t="s">
        <v>1982</v>
      </c>
    </row>
    <row r="16" spans="1:2" x14ac:dyDescent="0.25">
      <c r="A16" t="s">
        <v>92</v>
      </c>
      <c r="B16" t="s">
        <v>1988</v>
      </c>
    </row>
    <row r="17" spans="1:2" x14ac:dyDescent="0.25">
      <c r="A17" t="s">
        <v>27</v>
      </c>
      <c r="B17" t="s">
        <v>1988</v>
      </c>
    </row>
    <row r="18" spans="1:2" x14ac:dyDescent="0.25">
      <c r="A18" t="s">
        <v>625</v>
      </c>
      <c r="B18" t="s">
        <v>1989</v>
      </c>
    </row>
    <row r="19" spans="1:2" x14ac:dyDescent="0.25">
      <c r="A19" t="s">
        <v>637</v>
      </c>
      <c r="B19" t="s">
        <v>1988</v>
      </c>
    </row>
    <row r="20" spans="1:2" x14ac:dyDescent="0.25">
      <c r="A20" t="s">
        <v>652</v>
      </c>
      <c r="B20" t="s">
        <v>1990</v>
      </c>
    </row>
    <row r="21" spans="1:2" x14ac:dyDescent="0.25">
      <c r="A21" t="s">
        <v>242</v>
      </c>
      <c r="B21" t="s">
        <v>1991</v>
      </c>
    </row>
    <row r="22" spans="1:2" x14ac:dyDescent="0.25">
      <c r="A22" t="s">
        <v>199</v>
      </c>
      <c r="B22" t="s">
        <v>1992</v>
      </c>
    </row>
    <row r="23" spans="1:2" x14ac:dyDescent="0.25">
      <c r="A23" t="s">
        <v>693</v>
      </c>
      <c r="B23" t="s">
        <v>1988</v>
      </c>
    </row>
    <row r="24" spans="1:2" x14ac:dyDescent="0.25">
      <c r="A24" t="s">
        <v>265</v>
      </c>
      <c r="B24" t="s">
        <v>1988</v>
      </c>
    </row>
    <row r="25" spans="1:2" x14ac:dyDescent="0.25">
      <c r="A25" t="s">
        <v>270</v>
      </c>
      <c r="B25" t="s">
        <v>1988</v>
      </c>
    </row>
    <row r="26" spans="1:2" x14ac:dyDescent="0.25">
      <c r="A26" t="s">
        <v>723</v>
      </c>
      <c r="B26" t="s">
        <v>1991</v>
      </c>
    </row>
    <row r="27" spans="1:2" x14ac:dyDescent="0.25">
      <c r="A27" t="s">
        <v>293</v>
      </c>
      <c r="B27" t="s">
        <v>1982</v>
      </c>
    </row>
    <row r="28" spans="1:2" x14ac:dyDescent="0.25">
      <c r="A28" t="s">
        <v>121</v>
      </c>
      <c r="B28" t="s">
        <v>12</v>
      </c>
    </row>
    <row r="29" spans="1:2" x14ac:dyDescent="0.25">
      <c r="A29" t="s">
        <v>761</v>
      </c>
      <c r="B29" t="s">
        <v>1987</v>
      </c>
    </row>
    <row r="30" spans="1:2" x14ac:dyDescent="0.25">
      <c r="A30" t="s">
        <v>777</v>
      </c>
      <c r="B30" t="s">
        <v>1989</v>
      </c>
    </row>
    <row r="31" spans="1:2" x14ac:dyDescent="0.25">
      <c r="A31" t="s">
        <v>101</v>
      </c>
      <c r="B31" t="s">
        <v>1992</v>
      </c>
    </row>
    <row r="32" spans="1:2" x14ac:dyDescent="0.25">
      <c r="A32" t="s">
        <v>810</v>
      </c>
      <c r="B32" t="s">
        <v>1986</v>
      </c>
    </row>
    <row r="33" spans="1:2" x14ac:dyDescent="0.25">
      <c r="A33" t="s">
        <v>73</v>
      </c>
      <c r="B33" t="s">
        <v>1986</v>
      </c>
    </row>
    <row r="34" spans="1:2" x14ac:dyDescent="0.25">
      <c r="A34" t="s">
        <v>106</v>
      </c>
      <c r="B34" t="s">
        <v>1988</v>
      </c>
    </row>
    <row r="35" spans="1:2" x14ac:dyDescent="0.25">
      <c r="A35" t="s">
        <v>1933</v>
      </c>
      <c r="B35" t="s">
        <v>1993</v>
      </c>
    </row>
    <row r="36" spans="1:2" x14ac:dyDescent="0.25">
      <c r="A36" t="s">
        <v>305</v>
      </c>
      <c r="B36" t="s">
        <v>1994</v>
      </c>
    </row>
    <row r="37" spans="1:2" x14ac:dyDescent="0.25">
      <c r="A37" t="s">
        <v>182</v>
      </c>
      <c r="B37" t="s">
        <v>1990</v>
      </c>
    </row>
    <row r="38" spans="1:2" x14ac:dyDescent="0.25">
      <c r="A38" t="s">
        <v>831</v>
      </c>
      <c r="B38" t="s">
        <v>1986</v>
      </c>
    </row>
    <row r="39" spans="1:2" x14ac:dyDescent="0.25">
      <c r="A39" t="s">
        <v>1050</v>
      </c>
      <c r="B39" t="s">
        <v>1982</v>
      </c>
    </row>
    <row r="40" spans="1:2" x14ac:dyDescent="0.25">
      <c r="A40" t="s">
        <v>1209</v>
      </c>
      <c r="B40" t="s">
        <v>1985</v>
      </c>
    </row>
    <row r="41" spans="1:2" x14ac:dyDescent="0.25">
      <c r="A41" t="s">
        <v>167</v>
      </c>
      <c r="B41" t="s">
        <v>1984</v>
      </c>
    </row>
    <row r="42" spans="1:2" x14ac:dyDescent="0.25">
      <c r="A42" t="s">
        <v>1571</v>
      </c>
      <c r="B42" t="s">
        <v>1991</v>
      </c>
    </row>
    <row r="43" spans="1:2" x14ac:dyDescent="0.25">
      <c r="A43" t="s">
        <v>1645</v>
      </c>
      <c r="B43" t="s">
        <v>1982</v>
      </c>
    </row>
    <row r="44" spans="1:2" x14ac:dyDescent="0.25">
      <c r="A44" t="s">
        <v>1475</v>
      </c>
      <c r="B44" t="s">
        <v>1986</v>
      </c>
    </row>
    <row r="45" spans="1:2" x14ac:dyDescent="0.25">
      <c r="A45" t="s">
        <v>1829</v>
      </c>
      <c r="B45" t="s">
        <v>1988</v>
      </c>
    </row>
    <row r="46" spans="1:2" x14ac:dyDescent="0.25">
      <c r="A46" t="s">
        <v>66</v>
      </c>
      <c r="B46" t="s">
        <v>1985</v>
      </c>
    </row>
    <row r="47" spans="1:2" x14ac:dyDescent="0.25">
      <c r="A47" t="s">
        <v>134</v>
      </c>
      <c r="B47" t="s">
        <v>12</v>
      </c>
    </row>
    <row r="48" spans="1:2" x14ac:dyDescent="0.25">
      <c r="A48" t="s">
        <v>880</v>
      </c>
      <c r="B48" t="s">
        <v>1986</v>
      </c>
    </row>
    <row r="49" spans="1:2" x14ac:dyDescent="0.25">
      <c r="A49" t="s">
        <v>177</v>
      </c>
      <c r="B49" t="s">
        <v>1992</v>
      </c>
    </row>
    <row r="50" spans="1:2" x14ac:dyDescent="0.25">
      <c r="A50" t="s">
        <v>927</v>
      </c>
      <c r="B50" t="s">
        <v>1989</v>
      </c>
    </row>
    <row r="51" spans="1:2" x14ac:dyDescent="0.25">
      <c r="A51" t="s">
        <v>941</v>
      </c>
      <c r="B51" t="s">
        <v>1989</v>
      </c>
    </row>
    <row r="52" spans="1:2" x14ac:dyDescent="0.25">
      <c r="A52" t="s">
        <v>956</v>
      </c>
      <c r="B52" t="s">
        <v>1982</v>
      </c>
    </row>
    <row r="53" spans="1:2" x14ac:dyDescent="0.25">
      <c r="A53" t="s">
        <v>994</v>
      </c>
      <c r="B53" t="s">
        <v>1991</v>
      </c>
    </row>
    <row r="54" spans="1:2" x14ac:dyDescent="0.25">
      <c r="A54" t="s">
        <v>157</v>
      </c>
      <c r="B54" t="s">
        <v>1995</v>
      </c>
    </row>
    <row r="55" spans="1:2" x14ac:dyDescent="0.25">
      <c r="A55" t="s">
        <v>1008</v>
      </c>
      <c r="B55" t="s">
        <v>1988</v>
      </c>
    </row>
    <row r="56" spans="1:2" x14ac:dyDescent="0.25">
      <c r="A56" t="s">
        <v>33</v>
      </c>
      <c r="B56" t="s">
        <v>1982</v>
      </c>
    </row>
    <row r="57" spans="1:2" x14ac:dyDescent="0.25">
      <c r="A57" t="s">
        <v>234</v>
      </c>
      <c r="B57" t="s">
        <v>1996</v>
      </c>
    </row>
    <row r="58" spans="1:2" x14ac:dyDescent="0.25">
      <c r="A58" t="s">
        <v>1091</v>
      </c>
      <c r="B58" t="s">
        <v>1989</v>
      </c>
    </row>
    <row r="59" spans="1:2" x14ac:dyDescent="0.25">
      <c r="A59" t="s">
        <v>1016</v>
      </c>
      <c r="B59" t="s">
        <v>1989</v>
      </c>
    </row>
    <row r="60" spans="1:2" x14ac:dyDescent="0.25">
      <c r="A60" t="s">
        <v>1115</v>
      </c>
      <c r="B60" t="s">
        <v>1986</v>
      </c>
    </row>
    <row r="61" spans="1:2" x14ac:dyDescent="0.25">
      <c r="A61" t="s">
        <v>274</v>
      </c>
      <c r="B61" t="s">
        <v>1988</v>
      </c>
    </row>
    <row r="62" spans="1:2" x14ac:dyDescent="0.25">
      <c r="A62" t="s">
        <v>1136</v>
      </c>
      <c r="B62" t="s">
        <v>1986</v>
      </c>
    </row>
    <row r="63" spans="1:2" x14ac:dyDescent="0.25">
      <c r="A63" t="s">
        <v>1148</v>
      </c>
      <c r="B63" t="s">
        <v>1996</v>
      </c>
    </row>
    <row r="64" spans="1:2" x14ac:dyDescent="0.25">
      <c r="A64" t="s">
        <v>21</v>
      </c>
      <c r="B64" t="s">
        <v>1987</v>
      </c>
    </row>
    <row r="65" spans="1:2" x14ac:dyDescent="0.25">
      <c r="A65" t="s">
        <v>1195</v>
      </c>
      <c r="B65" t="s">
        <v>1985</v>
      </c>
    </row>
    <row r="66" spans="1:2" x14ac:dyDescent="0.25">
      <c r="A66" t="s">
        <v>186</v>
      </c>
      <c r="B66" t="s">
        <v>1997</v>
      </c>
    </row>
    <row r="67" spans="1:2" x14ac:dyDescent="0.25">
      <c r="A67" t="s">
        <v>1225</v>
      </c>
      <c r="B67" t="s">
        <v>1996</v>
      </c>
    </row>
    <row r="68" spans="1:2" x14ac:dyDescent="0.25">
      <c r="A68" t="s">
        <v>320</v>
      </c>
      <c r="B68" t="s">
        <v>1998</v>
      </c>
    </row>
    <row r="69" spans="1:2" x14ac:dyDescent="0.25">
      <c r="A69" t="s">
        <v>229</v>
      </c>
      <c r="B69" t="s">
        <v>1985</v>
      </c>
    </row>
    <row r="70" spans="1:2" x14ac:dyDescent="0.25">
      <c r="A70" t="s">
        <v>217</v>
      </c>
      <c r="B70" t="s">
        <v>1985</v>
      </c>
    </row>
    <row r="71" spans="1:2" x14ac:dyDescent="0.25">
      <c r="A71" t="s">
        <v>1258</v>
      </c>
      <c r="B71" t="s">
        <v>1992</v>
      </c>
    </row>
    <row r="72" spans="1:2" x14ac:dyDescent="0.25">
      <c r="A72" t="s">
        <v>116</v>
      </c>
      <c r="B72" t="s">
        <v>1985</v>
      </c>
    </row>
    <row r="73" spans="1:2" x14ac:dyDescent="0.25">
      <c r="A73" t="s">
        <v>39</v>
      </c>
      <c r="B73" t="s">
        <v>1991</v>
      </c>
    </row>
    <row r="74" spans="1:2" x14ac:dyDescent="0.25">
      <c r="A74" t="s">
        <v>207</v>
      </c>
      <c r="B74" t="s">
        <v>1999</v>
      </c>
    </row>
    <row r="75" spans="1:2" x14ac:dyDescent="0.25">
      <c r="A75" t="s">
        <v>152</v>
      </c>
      <c r="B75" t="s">
        <v>1999</v>
      </c>
    </row>
    <row r="76" spans="1:2" x14ac:dyDescent="0.25">
      <c r="A76" t="s">
        <v>1389</v>
      </c>
      <c r="B76" t="s">
        <v>1987</v>
      </c>
    </row>
    <row r="77" spans="1:2" x14ac:dyDescent="0.25">
      <c r="A77" t="s">
        <v>13</v>
      </c>
      <c r="B77" t="s">
        <v>12</v>
      </c>
    </row>
    <row r="78" spans="1:2" x14ac:dyDescent="0.25">
      <c r="A78" t="s">
        <v>1414</v>
      </c>
      <c r="B78" t="s">
        <v>1999</v>
      </c>
    </row>
    <row r="79" spans="1:2" x14ac:dyDescent="0.25">
      <c r="A79" t="s">
        <v>1444</v>
      </c>
      <c r="B79" t="s">
        <v>1982</v>
      </c>
    </row>
    <row r="80" spans="1:2" x14ac:dyDescent="0.25">
      <c r="A80" t="s">
        <v>212</v>
      </c>
      <c r="B80" t="s">
        <v>1988</v>
      </c>
    </row>
    <row r="81" spans="1:2" x14ac:dyDescent="0.25">
      <c r="A81" t="s">
        <v>1486</v>
      </c>
      <c r="B81" t="s">
        <v>1986</v>
      </c>
    </row>
    <row r="82" spans="1:2" x14ac:dyDescent="0.25">
      <c r="A82" t="s">
        <v>310</v>
      </c>
      <c r="B82" t="s">
        <v>1982</v>
      </c>
    </row>
    <row r="83" spans="1:2" x14ac:dyDescent="0.25">
      <c r="A83" t="s">
        <v>1576</v>
      </c>
      <c r="B83" t="s">
        <v>1991</v>
      </c>
    </row>
    <row r="84" spans="1:2" x14ac:dyDescent="0.25">
      <c r="A84" t="s">
        <v>1614</v>
      </c>
      <c r="B84" t="s">
        <v>1996</v>
      </c>
    </row>
    <row r="85" spans="1:2" x14ac:dyDescent="0.25">
      <c r="A85" t="s">
        <v>256</v>
      </c>
      <c r="B85" t="s">
        <v>1982</v>
      </c>
    </row>
    <row r="86" spans="1:2" x14ac:dyDescent="0.25">
      <c r="A86" t="s">
        <v>287</v>
      </c>
      <c r="B86" t="s">
        <v>12</v>
      </c>
    </row>
    <row r="87" spans="1:2" x14ac:dyDescent="0.25">
      <c r="A87" t="s">
        <v>1666</v>
      </c>
      <c r="B87" t="s">
        <v>1987</v>
      </c>
    </row>
    <row r="88" spans="1:2" x14ac:dyDescent="0.25">
      <c r="A88" t="s">
        <v>82</v>
      </c>
      <c r="B88" t="s">
        <v>12</v>
      </c>
    </row>
    <row r="89" spans="1:2" x14ac:dyDescent="0.25">
      <c r="A89" t="s">
        <v>110</v>
      </c>
      <c r="B89" t="s">
        <v>1999</v>
      </c>
    </row>
    <row r="90" spans="1:2" x14ac:dyDescent="0.25">
      <c r="A90" t="s">
        <v>1973</v>
      </c>
      <c r="B90" t="s">
        <v>2000</v>
      </c>
    </row>
    <row r="91" spans="1:2" x14ac:dyDescent="0.25">
      <c r="A91" t="s">
        <v>1751</v>
      </c>
      <c r="B91" t="s">
        <v>1986</v>
      </c>
    </row>
    <row r="92" spans="1:2" x14ac:dyDescent="0.25">
      <c r="A92" t="s">
        <v>139</v>
      </c>
      <c r="B92" t="s">
        <v>1986</v>
      </c>
    </row>
    <row r="93" spans="1:2" x14ac:dyDescent="0.25">
      <c r="A93" t="s">
        <v>1869</v>
      </c>
      <c r="B93" t="s">
        <v>1991</v>
      </c>
    </row>
    <row r="94" spans="1:2" x14ac:dyDescent="0.25">
      <c r="A94" t="s">
        <v>129</v>
      </c>
      <c r="B94" t="s">
        <v>12</v>
      </c>
    </row>
    <row r="95" spans="1:2" x14ac:dyDescent="0.25">
      <c r="A95" t="s">
        <v>125</v>
      </c>
      <c r="B95" t="s">
        <v>12</v>
      </c>
    </row>
    <row r="96" spans="1:2" x14ac:dyDescent="0.25">
      <c r="A96" t="s">
        <v>1769</v>
      </c>
      <c r="B96" t="s">
        <v>1984</v>
      </c>
    </row>
    <row r="97" spans="1:2" x14ac:dyDescent="0.25">
      <c r="A97" t="s">
        <v>1788</v>
      </c>
      <c r="B97" t="s">
        <v>1984</v>
      </c>
    </row>
    <row r="98" spans="1:2" x14ac:dyDescent="0.25">
      <c r="A98" t="s">
        <v>261</v>
      </c>
      <c r="B98" t="s">
        <v>1996</v>
      </c>
    </row>
    <row r="99" spans="1:2" x14ac:dyDescent="0.25">
      <c r="A99" t="s">
        <v>224</v>
      </c>
      <c r="B99" t="s">
        <v>1988</v>
      </c>
    </row>
    <row r="100" spans="1:2" x14ac:dyDescent="0.25">
      <c r="A100" t="s">
        <v>147</v>
      </c>
      <c r="B100" t="s">
        <v>1985</v>
      </c>
    </row>
    <row r="101" spans="1:2" x14ac:dyDescent="0.25">
      <c r="A101" t="s">
        <v>1851</v>
      </c>
      <c r="B101" t="s">
        <v>1991</v>
      </c>
    </row>
    <row r="102" spans="1:2" x14ac:dyDescent="0.25">
      <c r="A102" t="s">
        <v>172</v>
      </c>
      <c r="B10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données demat EPS</vt:lpstr>
      <vt:lpstr>Feuil1</vt:lpstr>
      <vt:lpstr>Relevé T4_2018</vt:lpstr>
      <vt:lpstr>Relevé T2_2019</vt:lpstr>
      <vt:lpstr>Synthèse EPS</vt:lpstr>
      <vt:lpstr>Synthèse EPS support GHT</vt:lpstr>
      <vt:lpstr>Synthèse EPS NOTRE</vt:lpstr>
      <vt:lpstr>Correspondance DEP_REGION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GOSSE Joel</dc:creator>
  <cp:lastModifiedBy>J. Gosse</cp:lastModifiedBy>
  <cp:revision>4</cp:revision>
  <dcterms:created xsi:type="dcterms:W3CDTF">2019-05-02T15:54:48Z</dcterms:created>
  <dcterms:modified xsi:type="dcterms:W3CDTF">2020-01-17T07:50:45Z</dcterms:modified>
</cp:coreProperties>
</file>