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hfeigel\Documents\CNSIS\"/>
    </mc:Choice>
  </mc:AlternateContent>
  <workbookProtection workbookAlgorithmName="SHA-512" workbookHashValue="TjM8WZjTNNUNMNDr3VvgChGVF/1flIg7uY/Lyo+Hjv3z/rX/TCirHi0GvCC+zFYTxml3+u8knVdnBlTjgKQItA==" workbookSaltValue="ENnyO3XP4b5Et3ZnfFuqPA==" workbookSpinCount="100000" lockStructure="1"/>
  <bookViews>
    <workbookView xWindow="0" yWindow="0" windowWidth="21570" windowHeight="8175"/>
  </bookViews>
  <sheets>
    <sheet name="Commentaire" sheetId="10" r:id="rId1"/>
    <sheet name="Synthèse" sheetId="11" r:id="rId2"/>
    <sheet name="Tableau Pop Dept" sheetId="7" r:id="rId3"/>
    <sheet name="Tableau Vieillissement" sheetId="8" r:id="rId4"/>
    <sheet name="Population_DEP" sheetId="2" r:id="rId5"/>
    <sheet name="Structure_Âge_DEP" sheetId="3" r:id="rId6"/>
  </sheets>
  <definedNames>
    <definedName name="Population_DEP">Population_DEP!$A$7:$AN$7</definedName>
    <definedName name="Structure_Âge_DEP">Structure_Âge_DEP!$A$7:$AT$7</definedName>
    <definedName name="_xlnm.Print_Area" localSheetId="1">Synthèse!$A$14:$L$49</definedName>
    <definedName name="_xlnm.Print_Area" localSheetId="2">'Tableau Pop Dept'!$A$2:$AI$11</definedName>
    <definedName name="_xlnm.Print_Area" localSheetId="3">'Tableau Vieillissement'!$A$1:$G$13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1" l="1"/>
  <c r="H3" i="11" s="1"/>
  <c r="C31" i="11" l="1"/>
  <c r="B31" i="11"/>
  <c r="C28" i="11"/>
  <c r="B28" i="11"/>
  <c r="K4" i="7"/>
  <c r="L4" i="7"/>
  <c r="S4" i="7"/>
  <c r="T4" i="7"/>
  <c r="AA4" i="7"/>
  <c r="AB4" i="7"/>
  <c r="AI4" i="7"/>
  <c r="AI3" i="7"/>
  <c r="AH3" i="7"/>
  <c r="AH4" i="7" s="1"/>
  <c r="AG3" i="7"/>
  <c r="AG4" i="7" s="1"/>
  <c r="AF3" i="7"/>
  <c r="AF4" i="7" s="1"/>
  <c r="AE3" i="7"/>
  <c r="AE4" i="7" s="1"/>
  <c r="AD3" i="7"/>
  <c r="AD4" i="7" s="1"/>
  <c r="AC3" i="7"/>
  <c r="AC4" i="7" s="1"/>
  <c r="AB3" i="7"/>
  <c r="AA3" i="7"/>
  <c r="Z3" i="7"/>
  <c r="Z4" i="7" s="1"/>
  <c r="Y3" i="7"/>
  <c r="Y4" i="7" s="1"/>
  <c r="X3" i="7"/>
  <c r="X4" i="7" s="1"/>
  <c r="W3" i="7"/>
  <c r="W4" i="7" s="1"/>
  <c r="V3" i="7"/>
  <c r="V4" i="7" s="1"/>
  <c r="U3" i="7"/>
  <c r="U4" i="7" s="1"/>
  <c r="T3" i="7"/>
  <c r="S3" i="7"/>
  <c r="R3" i="7"/>
  <c r="R4" i="7" s="1"/>
  <c r="Q3" i="7"/>
  <c r="Q4" i="7" s="1"/>
  <c r="P3" i="7"/>
  <c r="P4" i="7" s="1"/>
  <c r="O3" i="7"/>
  <c r="O4" i="7" s="1"/>
  <c r="N3" i="7"/>
  <c r="N4" i="7" s="1"/>
  <c r="M3" i="7"/>
  <c r="M4" i="7" s="1"/>
  <c r="L3" i="7"/>
  <c r="K3" i="7"/>
  <c r="J3" i="7"/>
  <c r="J4" i="7" s="1"/>
  <c r="I3" i="7"/>
  <c r="H3" i="7"/>
  <c r="I4" i="7" s="1"/>
  <c r="G3" i="7"/>
  <c r="G4" i="7" s="1"/>
  <c r="F3" i="7"/>
  <c r="F4" i="7" s="1"/>
  <c r="C3" i="7"/>
  <c r="D4" i="7" s="1"/>
  <c r="D3" i="7"/>
  <c r="E3" i="7"/>
  <c r="E4" i="7" s="1"/>
  <c r="B3" i="7"/>
  <c r="D5" i="7" l="1"/>
  <c r="E5" i="7" s="1"/>
  <c r="F5" i="7" s="1"/>
  <c r="G5" i="7" s="1"/>
  <c r="H5" i="7" s="1"/>
  <c r="I5" i="7" s="1"/>
  <c r="J5" i="7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C4" i="7"/>
  <c r="C5" i="7" s="1"/>
  <c r="H4" i="7"/>
  <c r="C15" i="11"/>
  <c r="H5" i="11"/>
  <c r="AK1" i="7" s="1"/>
  <c r="C12" i="11"/>
  <c r="C13" i="11" s="1"/>
  <c r="C16" i="11" l="1"/>
  <c r="I6" i="11"/>
  <c r="I7" i="11"/>
  <c r="H6" i="11"/>
  <c r="I5" i="11"/>
  <c r="A19" i="11" l="1"/>
  <c r="AL1" i="7"/>
  <c r="E6" i="7"/>
  <c r="AA6" i="7"/>
  <c r="AI6" i="7"/>
  <c r="AB6" i="7"/>
  <c r="AC6" i="7"/>
  <c r="C6" i="7"/>
  <c r="AH6" i="7"/>
  <c r="AD6" i="7"/>
  <c r="D6" i="7"/>
  <c r="AE6" i="7"/>
  <c r="AF6" i="7"/>
  <c r="AG6" i="7"/>
  <c r="H7" i="11"/>
  <c r="D11" i="11"/>
  <c r="C6" i="8"/>
  <c r="B6" i="8"/>
  <c r="C3" i="8"/>
  <c r="B3" i="8"/>
  <c r="D7" i="7" l="1"/>
  <c r="D10" i="7" s="1"/>
  <c r="E7" i="7"/>
  <c r="E10" i="7" s="1"/>
  <c r="AH7" i="7"/>
  <c r="AH10" i="7" s="1"/>
  <c r="AD7" i="7"/>
  <c r="AD10" i="7" s="1"/>
  <c r="AC7" i="7"/>
  <c r="AC10" i="7" s="1"/>
  <c r="AG7" i="7"/>
  <c r="AG10" i="7" s="1"/>
  <c r="AB7" i="7"/>
  <c r="AB10" i="7" s="1"/>
  <c r="AF7" i="7"/>
  <c r="AF10" i="7" s="1"/>
  <c r="AI7" i="7"/>
  <c r="AI10" i="7" s="1"/>
  <c r="AE7" i="7"/>
  <c r="AE10" i="7" s="1"/>
  <c r="B15" i="11"/>
  <c r="E11" i="11"/>
  <c r="F11" i="11" s="1"/>
  <c r="G11" i="11" s="1"/>
  <c r="H11" i="11" s="1"/>
  <c r="D15" i="11"/>
  <c r="D12" i="11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5" i="2"/>
  <c r="I381" i="3"/>
  <c r="I384" i="3"/>
  <c r="G342" i="3"/>
  <c r="H342" i="3"/>
  <c r="I342" i="3"/>
  <c r="J342" i="3"/>
  <c r="K342" i="3"/>
  <c r="L342" i="3"/>
  <c r="M342" i="3"/>
  <c r="N342" i="3"/>
  <c r="D342" i="3"/>
  <c r="E342" i="3"/>
  <c r="F342" i="3"/>
  <c r="C342" i="3"/>
  <c r="I290" i="3"/>
  <c r="I389" i="3" s="1"/>
  <c r="D263" i="3"/>
  <c r="D362" i="3" s="1"/>
  <c r="I251" i="3"/>
  <c r="I350" i="3" s="1"/>
  <c r="D245" i="3"/>
  <c r="D344" i="3" s="1"/>
  <c r="C147" i="3"/>
  <c r="C245" i="3" s="1"/>
  <c r="C344" i="3" s="1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I245" i="3" s="1"/>
  <c r="I344" i="3" s="1"/>
  <c r="Z147" i="3"/>
  <c r="J245" i="3" s="1"/>
  <c r="J344" i="3" s="1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C148" i="3"/>
  <c r="C246" i="3" s="1"/>
  <c r="C345" i="3" s="1"/>
  <c r="D148" i="3"/>
  <c r="D246" i="3" s="1"/>
  <c r="D345" i="3" s="1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I246" i="3" s="1"/>
  <c r="I345" i="3" s="1"/>
  <c r="Z148" i="3"/>
  <c r="J246" i="3" s="1"/>
  <c r="J345" i="3" s="1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N246" i="3" s="1"/>
  <c r="N345" i="3" s="1"/>
  <c r="AS148" i="3"/>
  <c r="AT148" i="3"/>
  <c r="C149" i="3"/>
  <c r="C247" i="3" s="1"/>
  <c r="C346" i="3" s="1"/>
  <c r="D149" i="3"/>
  <c r="D247" i="3" s="1"/>
  <c r="D346" i="3" s="1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I247" i="3" s="1"/>
  <c r="I346" i="3" s="1"/>
  <c r="Z149" i="3"/>
  <c r="J247" i="3" s="1"/>
  <c r="J346" i="3" s="1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C150" i="3"/>
  <c r="C248" i="3" s="1"/>
  <c r="C347" i="3" s="1"/>
  <c r="D150" i="3"/>
  <c r="D248" i="3" s="1"/>
  <c r="D347" i="3" s="1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G248" i="3" s="1"/>
  <c r="G347" i="3" s="1"/>
  <c r="U150" i="3"/>
  <c r="V150" i="3"/>
  <c r="W150" i="3"/>
  <c r="X150" i="3"/>
  <c r="Y150" i="3"/>
  <c r="I248" i="3" s="1"/>
  <c r="I347" i="3" s="1"/>
  <c r="Z150" i="3"/>
  <c r="J248" i="3" s="1"/>
  <c r="J347" i="3" s="1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N248" i="3" s="1"/>
  <c r="N347" i="3" s="1"/>
  <c r="AS150" i="3"/>
  <c r="AT150" i="3"/>
  <c r="C151" i="3"/>
  <c r="C249" i="3" s="1"/>
  <c r="C348" i="3" s="1"/>
  <c r="D151" i="3"/>
  <c r="D249" i="3" s="1"/>
  <c r="D348" i="3" s="1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G249" i="3" s="1"/>
  <c r="U151" i="3"/>
  <c r="V151" i="3"/>
  <c r="W151" i="3"/>
  <c r="X151" i="3"/>
  <c r="Y151" i="3"/>
  <c r="I249" i="3" s="1"/>
  <c r="I348" i="3" s="1"/>
  <c r="Z151" i="3"/>
  <c r="J249" i="3" s="1"/>
  <c r="J348" i="3" s="1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C152" i="3"/>
  <c r="C250" i="3" s="1"/>
  <c r="C349" i="3" s="1"/>
  <c r="D152" i="3"/>
  <c r="D250" i="3" s="1"/>
  <c r="D349" i="3" s="1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G250" i="3" s="1"/>
  <c r="G349" i="3" s="1"/>
  <c r="U152" i="3"/>
  <c r="V152" i="3"/>
  <c r="W152" i="3"/>
  <c r="X152" i="3"/>
  <c r="Y152" i="3"/>
  <c r="I250" i="3" s="1"/>
  <c r="I349" i="3" s="1"/>
  <c r="Z152" i="3"/>
  <c r="J250" i="3" s="1"/>
  <c r="J349" i="3" s="1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C153" i="3"/>
  <c r="C251" i="3" s="1"/>
  <c r="C350" i="3" s="1"/>
  <c r="D153" i="3"/>
  <c r="D251" i="3" s="1"/>
  <c r="D350" i="3" s="1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G251" i="3" s="1"/>
  <c r="U153" i="3"/>
  <c r="V153" i="3"/>
  <c r="W153" i="3"/>
  <c r="X153" i="3"/>
  <c r="Y153" i="3"/>
  <c r="Z153" i="3"/>
  <c r="J251" i="3" s="1"/>
  <c r="J350" i="3" s="1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C154" i="3"/>
  <c r="C252" i="3" s="1"/>
  <c r="C351" i="3" s="1"/>
  <c r="D154" i="3"/>
  <c r="D252" i="3" s="1"/>
  <c r="D351" i="3" s="1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G252" i="3" s="1"/>
  <c r="G351" i="3" s="1"/>
  <c r="U154" i="3"/>
  <c r="V154" i="3"/>
  <c r="W154" i="3"/>
  <c r="X154" i="3"/>
  <c r="Y154" i="3"/>
  <c r="I252" i="3" s="1"/>
  <c r="I351" i="3" s="1"/>
  <c r="Z154" i="3"/>
  <c r="J252" i="3" s="1"/>
  <c r="J351" i="3" s="1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C155" i="3"/>
  <c r="C253" i="3" s="1"/>
  <c r="C352" i="3" s="1"/>
  <c r="D155" i="3"/>
  <c r="D253" i="3" s="1"/>
  <c r="D352" i="3" s="1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G253" i="3" s="1"/>
  <c r="U155" i="3"/>
  <c r="V155" i="3"/>
  <c r="W155" i="3"/>
  <c r="X155" i="3"/>
  <c r="Y155" i="3"/>
  <c r="I253" i="3" s="1"/>
  <c r="I352" i="3" s="1"/>
  <c r="Z155" i="3"/>
  <c r="J253" i="3" s="1"/>
  <c r="J352" i="3" s="1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C156" i="3"/>
  <c r="C254" i="3" s="1"/>
  <c r="C353" i="3" s="1"/>
  <c r="D156" i="3"/>
  <c r="D254" i="3" s="1"/>
  <c r="D353" i="3" s="1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G254" i="3" s="1"/>
  <c r="G353" i="3" s="1"/>
  <c r="U156" i="3"/>
  <c r="V156" i="3"/>
  <c r="W156" i="3"/>
  <c r="X156" i="3"/>
  <c r="Y156" i="3"/>
  <c r="I254" i="3" s="1"/>
  <c r="I353" i="3" s="1"/>
  <c r="Z156" i="3"/>
  <c r="J254" i="3" s="1"/>
  <c r="J353" i="3" s="1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C157" i="3"/>
  <c r="C255" i="3" s="1"/>
  <c r="C354" i="3" s="1"/>
  <c r="D157" i="3"/>
  <c r="D255" i="3" s="1"/>
  <c r="D354" i="3" s="1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G255" i="3" s="1"/>
  <c r="U157" i="3"/>
  <c r="V157" i="3"/>
  <c r="W157" i="3"/>
  <c r="X157" i="3"/>
  <c r="Y157" i="3"/>
  <c r="I255" i="3" s="1"/>
  <c r="I354" i="3" s="1"/>
  <c r="Z157" i="3"/>
  <c r="J255" i="3" s="1"/>
  <c r="J354" i="3" s="1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C158" i="3"/>
  <c r="C256" i="3" s="1"/>
  <c r="C355" i="3" s="1"/>
  <c r="D158" i="3"/>
  <c r="D256" i="3" s="1"/>
  <c r="D355" i="3" s="1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G256" i="3" s="1"/>
  <c r="G355" i="3" s="1"/>
  <c r="U158" i="3"/>
  <c r="V158" i="3"/>
  <c r="W158" i="3"/>
  <c r="X158" i="3"/>
  <c r="Y158" i="3"/>
  <c r="I256" i="3" s="1"/>
  <c r="I355" i="3" s="1"/>
  <c r="Z158" i="3"/>
  <c r="J256" i="3" s="1"/>
  <c r="J355" i="3" s="1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C159" i="3"/>
  <c r="C257" i="3" s="1"/>
  <c r="C356" i="3" s="1"/>
  <c r="D159" i="3"/>
  <c r="D257" i="3" s="1"/>
  <c r="D356" i="3" s="1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G257" i="3" s="1"/>
  <c r="U159" i="3"/>
  <c r="V159" i="3"/>
  <c r="W159" i="3"/>
  <c r="X159" i="3"/>
  <c r="Y159" i="3"/>
  <c r="I257" i="3" s="1"/>
  <c r="I356" i="3" s="1"/>
  <c r="Z159" i="3"/>
  <c r="J257" i="3" s="1"/>
  <c r="J356" i="3" s="1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C160" i="3"/>
  <c r="C258" i="3" s="1"/>
  <c r="C357" i="3" s="1"/>
  <c r="D160" i="3"/>
  <c r="D258" i="3" s="1"/>
  <c r="D357" i="3" s="1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G258" i="3" s="1"/>
  <c r="G357" i="3" s="1"/>
  <c r="U160" i="3"/>
  <c r="V160" i="3"/>
  <c r="W160" i="3"/>
  <c r="X160" i="3"/>
  <c r="Y160" i="3"/>
  <c r="I258" i="3" s="1"/>
  <c r="I357" i="3" s="1"/>
  <c r="Z160" i="3"/>
  <c r="J258" i="3" s="1"/>
  <c r="J357" i="3" s="1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C161" i="3"/>
  <c r="C259" i="3" s="1"/>
  <c r="C358" i="3" s="1"/>
  <c r="D161" i="3"/>
  <c r="D259" i="3" s="1"/>
  <c r="D358" i="3" s="1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G259" i="3" s="1"/>
  <c r="U161" i="3"/>
  <c r="V161" i="3"/>
  <c r="W161" i="3"/>
  <c r="X161" i="3"/>
  <c r="Y161" i="3"/>
  <c r="I259" i="3" s="1"/>
  <c r="I358" i="3" s="1"/>
  <c r="Z161" i="3"/>
  <c r="J259" i="3" s="1"/>
  <c r="J358" i="3" s="1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C162" i="3"/>
  <c r="C260" i="3" s="1"/>
  <c r="C359" i="3" s="1"/>
  <c r="D162" i="3"/>
  <c r="D260" i="3" s="1"/>
  <c r="D359" i="3" s="1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G260" i="3" s="1"/>
  <c r="G359" i="3" s="1"/>
  <c r="U162" i="3"/>
  <c r="V162" i="3"/>
  <c r="W162" i="3"/>
  <c r="X162" i="3"/>
  <c r="Y162" i="3"/>
  <c r="I260" i="3" s="1"/>
  <c r="I359" i="3" s="1"/>
  <c r="Z162" i="3"/>
  <c r="J260" i="3" s="1"/>
  <c r="J359" i="3" s="1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C163" i="3"/>
  <c r="C261" i="3" s="1"/>
  <c r="C360" i="3" s="1"/>
  <c r="D163" i="3"/>
  <c r="D261" i="3" s="1"/>
  <c r="D360" i="3" s="1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G261" i="3" s="1"/>
  <c r="U163" i="3"/>
  <c r="V163" i="3"/>
  <c r="W163" i="3"/>
  <c r="X163" i="3"/>
  <c r="Y163" i="3"/>
  <c r="I261" i="3" s="1"/>
  <c r="I360" i="3" s="1"/>
  <c r="Z163" i="3"/>
  <c r="J261" i="3" s="1"/>
  <c r="J360" i="3" s="1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C164" i="3"/>
  <c r="C262" i="3" s="1"/>
  <c r="C361" i="3" s="1"/>
  <c r="D164" i="3"/>
  <c r="D262" i="3" s="1"/>
  <c r="D361" i="3" s="1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G262" i="3" s="1"/>
  <c r="G361" i="3" s="1"/>
  <c r="U164" i="3"/>
  <c r="V164" i="3"/>
  <c r="W164" i="3"/>
  <c r="X164" i="3"/>
  <c r="Y164" i="3"/>
  <c r="I262" i="3" s="1"/>
  <c r="I361" i="3" s="1"/>
  <c r="Z164" i="3"/>
  <c r="J262" i="3" s="1"/>
  <c r="J361" i="3" s="1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C165" i="3"/>
  <c r="C263" i="3" s="1"/>
  <c r="C362" i="3" s="1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G263" i="3" s="1"/>
  <c r="U165" i="3"/>
  <c r="V165" i="3"/>
  <c r="W165" i="3"/>
  <c r="X165" i="3"/>
  <c r="Y165" i="3"/>
  <c r="I263" i="3" s="1"/>
  <c r="I362" i="3" s="1"/>
  <c r="Z165" i="3"/>
  <c r="J263" i="3" s="1"/>
  <c r="J362" i="3" s="1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C166" i="3"/>
  <c r="C264" i="3" s="1"/>
  <c r="C363" i="3" s="1"/>
  <c r="D166" i="3"/>
  <c r="D264" i="3" s="1"/>
  <c r="D363" i="3" s="1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G264" i="3" s="1"/>
  <c r="G363" i="3" s="1"/>
  <c r="U166" i="3"/>
  <c r="V166" i="3"/>
  <c r="W166" i="3"/>
  <c r="X166" i="3"/>
  <c r="Y166" i="3"/>
  <c r="I264" i="3" s="1"/>
  <c r="I363" i="3" s="1"/>
  <c r="Z166" i="3"/>
  <c r="J264" i="3" s="1"/>
  <c r="J363" i="3" s="1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C167" i="3"/>
  <c r="C265" i="3" s="1"/>
  <c r="C364" i="3" s="1"/>
  <c r="D167" i="3"/>
  <c r="D265" i="3" s="1"/>
  <c r="D364" i="3" s="1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G265" i="3" s="1"/>
  <c r="U167" i="3"/>
  <c r="V167" i="3"/>
  <c r="W167" i="3"/>
  <c r="X167" i="3"/>
  <c r="Y167" i="3"/>
  <c r="I265" i="3" s="1"/>
  <c r="I364" i="3" s="1"/>
  <c r="Z167" i="3"/>
  <c r="J265" i="3" s="1"/>
  <c r="J364" i="3" s="1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C168" i="3"/>
  <c r="C266" i="3" s="1"/>
  <c r="C365" i="3" s="1"/>
  <c r="D168" i="3"/>
  <c r="D266" i="3" s="1"/>
  <c r="D365" i="3" s="1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G266" i="3" s="1"/>
  <c r="G365" i="3" s="1"/>
  <c r="U168" i="3"/>
  <c r="V168" i="3"/>
  <c r="W168" i="3"/>
  <c r="X168" i="3"/>
  <c r="Y168" i="3"/>
  <c r="I266" i="3" s="1"/>
  <c r="I365" i="3" s="1"/>
  <c r="Z168" i="3"/>
  <c r="J266" i="3" s="1"/>
  <c r="J365" i="3" s="1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C169" i="3"/>
  <c r="C267" i="3" s="1"/>
  <c r="C366" i="3" s="1"/>
  <c r="D169" i="3"/>
  <c r="D267" i="3" s="1"/>
  <c r="D366" i="3" s="1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G267" i="3" s="1"/>
  <c r="U169" i="3"/>
  <c r="V169" i="3"/>
  <c r="W169" i="3"/>
  <c r="X169" i="3"/>
  <c r="Y169" i="3"/>
  <c r="I267" i="3" s="1"/>
  <c r="I366" i="3" s="1"/>
  <c r="Z169" i="3"/>
  <c r="J267" i="3" s="1"/>
  <c r="J366" i="3" s="1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C170" i="3"/>
  <c r="C268" i="3" s="1"/>
  <c r="C367" i="3" s="1"/>
  <c r="D170" i="3"/>
  <c r="D268" i="3" s="1"/>
  <c r="D367" i="3" s="1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G268" i="3" s="1"/>
  <c r="G367" i="3" s="1"/>
  <c r="U170" i="3"/>
  <c r="V170" i="3"/>
  <c r="W170" i="3"/>
  <c r="X170" i="3"/>
  <c r="Y170" i="3"/>
  <c r="I268" i="3" s="1"/>
  <c r="I367" i="3" s="1"/>
  <c r="Z170" i="3"/>
  <c r="J268" i="3" s="1"/>
  <c r="J367" i="3" s="1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C171" i="3"/>
  <c r="C269" i="3" s="1"/>
  <c r="C368" i="3" s="1"/>
  <c r="D171" i="3"/>
  <c r="D269" i="3" s="1"/>
  <c r="D368" i="3" s="1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G269" i="3" s="1"/>
  <c r="G368" i="3" s="1"/>
  <c r="U171" i="3"/>
  <c r="V171" i="3"/>
  <c r="W171" i="3"/>
  <c r="X171" i="3"/>
  <c r="Y171" i="3"/>
  <c r="I269" i="3" s="1"/>
  <c r="I368" i="3" s="1"/>
  <c r="Z171" i="3"/>
  <c r="J269" i="3" s="1"/>
  <c r="J368" i="3" s="1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C172" i="3"/>
  <c r="C270" i="3" s="1"/>
  <c r="C369" i="3" s="1"/>
  <c r="D172" i="3"/>
  <c r="D270" i="3" s="1"/>
  <c r="D369" i="3" s="1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G270" i="3" s="1"/>
  <c r="G369" i="3" s="1"/>
  <c r="U172" i="3"/>
  <c r="V172" i="3"/>
  <c r="W172" i="3"/>
  <c r="X172" i="3"/>
  <c r="Y172" i="3"/>
  <c r="I270" i="3" s="1"/>
  <c r="I369" i="3" s="1"/>
  <c r="Z172" i="3"/>
  <c r="J270" i="3" s="1"/>
  <c r="J369" i="3" s="1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C173" i="3"/>
  <c r="C271" i="3" s="1"/>
  <c r="C370" i="3" s="1"/>
  <c r="D173" i="3"/>
  <c r="D271" i="3" s="1"/>
  <c r="D370" i="3" s="1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G271" i="3" s="1"/>
  <c r="U173" i="3"/>
  <c r="V173" i="3"/>
  <c r="W173" i="3"/>
  <c r="X173" i="3"/>
  <c r="Y173" i="3"/>
  <c r="I271" i="3" s="1"/>
  <c r="I370" i="3" s="1"/>
  <c r="Z173" i="3"/>
  <c r="J271" i="3" s="1"/>
  <c r="J370" i="3" s="1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C174" i="3"/>
  <c r="C272" i="3" s="1"/>
  <c r="C371" i="3" s="1"/>
  <c r="D174" i="3"/>
  <c r="D272" i="3" s="1"/>
  <c r="D371" i="3" s="1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G272" i="3" s="1"/>
  <c r="G371" i="3" s="1"/>
  <c r="U174" i="3"/>
  <c r="V174" i="3"/>
  <c r="W174" i="3"/>
  <c r="X174" i="3"/>
  <c r="Y174" i="3"/>
  <c r="I272" i="3" s="1"/>
  <c r="I371" i="3" s="1"/>
  <c r="Z174" i="3"/>
  <c r="J272" i="3" s="1"/>
  <c r="J371" i="3" s="1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N272" i="3" s="1"/>
  <c r="C175" i="3"/>
  <c r="C273" i="3" s="1"/>
  <c r="C372" i="3" s="1"/>
  <c r="D175" i="3"/>
  <c r="D273" i="3" s="1"/>
  <c r="D372" i="3" s="1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G273" i="3" s="1"/>
  <c r="U175" i="3"/>
  <c r="V175" i="3"/>
  <c r="W175" i="3"/>
  <c r="X175" i="3"/>
  <c r="Y175" i="3"/>
  <c r="I273" i="3" s="1"/>
  <c r="I372" i="3" s="1"/>
  <c r="Z175" i="3"/>
  <c r="J273" i="3" s="1"/>
  <c r="J372" i="3" s="1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C176" i="3"/>
  <c r="C274" i="3" s="1"/>
  <c r="C373" i="3" s="1"/>
  <c r="D176" i="3"/>
  <c r="D274" i="3" s="1"/>
  <c r="D373" i="3" s="1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G274" i="3" s="1"/>
  <c r="G373" i="3" s="1"/>
  <c r="U176" i="3"/>
  <c r="V176" i="3"/>
  <c r="W176" i="3"/>
  <c r="X176" i="3"/>
  <c r="Y176" i="3"/>
  <c r="I274" i="3" s="1"/>
  <c r="I373" i="3" s="1"/>
  <c r="Z176" i="3"/>
  <c r="J274" i="3" s="1"/>
  <c r="J373" i="3" s="1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C177" i="3"/>
  <c r="C275" i="3" s="1"/>
  <c r="C374" i="3" s="1"/>
  <c r="D177" i="3"/>
  <c r="D275" i="3" s="1"/>
  <c r="D374" i="3" s="1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G275" i="3" s="1"/>
  <c r="U177" i="3"/>
  <c r="V177" i="3"/>
  <c r="W177" i="3"/>
  <c r="X177" i="3"/>
  <c r="Y177" i="3"/>
  <c r="I275" i="3" s="1"/>
  <c r="I374" i="3" s="1"/>
  <c r="Z177" i="3"/>
  <c r="J275" i="3" s="1"/>
  <c r="J374" i="3" s="1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C178" i="3"/>
  <c r="C276" i="3" s="1"/>
  <c r="C375" i="3" s="1"/>
  <c r="D178" i="3"/>
  <c r="D276" i="3" s="1"/>
  <c r="D375" i="3" s="1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G276" i="3" s="1"/>
  <c r="G375" i="3" s="1"/>
  <c r="U178" i="3"/>
  <c r="V178" i="3"/>
  <c r="W178" i="3"/>
  <c r="X178" i="3"/>
  <c r="Y178" i="3"/>
  <c r="I276" i="3" s="1"/>
  <c r="I375" i="3" s="1"/>
  <c r="Z178" i="3"/>
  <c r="J276" i="3" s="1"/>
  <c r="J375" i="3" s="1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N276" i="3" s="1"/>
  <c r="C179" i="3"/>
  <c r="C277" i="3" s="1"/>
  <c r="C376" i="3" s="1"/>
  <c r="D179" i="3"/>
  <c r="D277" i="3" s="1"/>
  <c r="D376" i="3" s="1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G277" i="3" s="1"/>
  <c r="U179" i="3"/>
  <c r="V179" i="3"/>
  <c r="W179" i="3"/>
  <c r="X179" i="3"/>
  <c r="Y179" i="3"/>
  <c r="I277" i="3" s="1"/>
  <c r="I376" i="3" s="1"/>
  <c r="Z179" i="3"/>
  <c r="J277" i="3" s="1"/>
  <c r="J376" i="3" s="1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C180" i="3"/>
  <c r="C278" i="3" s="1"/>
  <c r="C377" i="3" s="1"/>
  <c r="D180" i="3"/>
  <c r="D278" i="3" s="1"/>
  <c r="D377" i="3" s="1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G278" i="3" s="1"/>
  <c r="G377" i="3" s="1"/>
  <c r="U180" i="3"/>
  <c r="V180" i="3"/>
  <c r="W180" i="3"/>
  <c r="X180" i="3"/>
  <c r="Y180" i="3"/>
  <c r="I278" i="3" s="1"/>
  <c r="I377" i="3" s="1"/>
  <c r="Z180" i="3"/>
  <c r="J278" i="3" s="1"/>
  <c r="J377" i="3" s="1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C181" i="3"/>
  <c r="C279" i="3" s="1"/>
  <c r="C378" i="3" s="1"/>
  <c r="D181" i="3"/>
  <c r="D279" i="3" s="1"/>
  <c r="D378" i="3" s="1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G279" i="3" s="1"/>
  <c r="U181" i="3"/>
  <c r="V181" i="3"/>
  <c r="W181" i="3"/>
  <c r="X181" i="3"/>
  <c r="Y181" i="3"/>
  <c r="I279" i="3" s="1"/>
  <c r="I378" i="3" s="1"/>
  <c r="Z181" i="3"/>
  <c r="J279" i="3" s="1"/>
  <c r="J378" i="3" s="1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C182" i="3"/>
  <c r="C280" i="3" s="1"/>
  <c r="C379" i="3" s="1"/>
  <c r="D182" i="3"/>
  <c r="D280" i="3" s="1"/>
  <c r="D379" i="3" s="1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G280" i="3" s="1"/>
  <c r="G379" i="3" s="1"/>
  <c r="U182" i="3"/>
  <c r="V182" i="3"/>
  <c r="W182" i="3"/>
  <c r="X182" i="3"/>
  <c r="Y182" i="3"/>
  <c r="I280" i="3" s="1"/>
  <c r="I379" i="3" s="1"/>
  <c r="Z182" i="3"/>
  <c r="J280" i="3" s="1"/>
  <c r="J379" i="3" s="1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C183" i="3"/>
  <c r="C281" i="3" s="1"/>
  <c r="C380" i="3" s="1"/>
  <c r="D183" i="3"/>
  <c r="D281" i="3" s="1"/>
  <c r="D380" i="3" s="1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G281" i="3" s="1"/>
  <c r="U183" i="3"/>
  <c r="V183" i="3"/>
  <c r="W183" i="3"/>
  <c r="X183" i="3"/>
  <c r="Y183" i="3"/>
  <c r="I281" i="3" s="1"/>
  <c r="I380" i="3" s="1"/>
  <c r="Z183" i="3"/>
  <c r="J281" i="3" s="1"/>
  <c r="J380" i="3" s="1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C184" i="3"/>
  <c r="C282" i="3" s="1"/>
  <c r="C381" i="3" s="1"/>
  <c r="D184" i="3"/>
  <c r="D282" i="3" s="1"/>
  <c r="D381" i="3" s="1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G282" i="3" s="1"/>
  <c r="G381" i="3" s="1"/>
  <c r="U184" i="3"/>
  <c r="V184" i="3"/>
  <c r="W184" i="3"/>
  <c r="X184" i="3"/>
  <c r="Y184" i="3"/>
  <c r="I282" i="3" s="1"/>
  <c r="Z184" i="3"/>
  <c r="J282" i="3" s="1"/>
  <c r="J381" i="3" s="1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C185" i="3"/>
  <c r="C283" i="3" s="1"/>
  <c r="C382" i="3" s="1"/>
  <c r="D185" i="3"/>
  <c r="D283" i="3" s="1"/>
  <c r="D382" i="3" s="1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G283" i="3" s="1"/>
  <c r="U185" i="3"/>
  <c r="V185" i="3"/>
  <c r="W185" i="3"/>
  <c r="X185" i="3"/>
  <c r="Y185" i="3"/>
  <c r="I283" i="3" s="1"/>
  <c r="I382" i="3" s="1"/>
  <c r="Z185" i="3"/>
  <c r="J283" i="3" s="1"/>
  <c r="J382" i="3" s="1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C186" i="3"/>
  <c r="C284" i="3" s="1"/>
  <c r="C383" i="3" s="1"/>
  <c r="D186" i="3"/>
  <c r="D284" i="3" s="1"/>
  <c r="D383" i="3" s="1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G284" i="3" s="1"/>
  <c r="G383" i="3" s="1"/>
  <c r="U186" i="3"/>
  <c r="V186" i="3"/>
  <c r="W186" i="3"/>
  <c r="X186" i="3"/>
  <c r="Y186" i="3"/>
  <c r="I284" i="3" s="1"/>
  <c r="I383" i="3" s="1"/>
  <c r="Z186" i="3"/>
  <c r="J284" i="3" s="1"/>
  <c r="J383" i="3" s="1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C187" i="3"/>
  <c r="C285" i="3" s="1"/>
  <c r="C384" i="3" s="1"/>
  <c r="D187" i="3"/>
  <c r="D285" i="3" s="1"/>
  <c r="D384" i="3" s="1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G285" i="3" s="1"/>
  <c r="U187" i="3"/>
  <c r="V187" i="3"/>
  <c r="W187" i="3"/>
  <c r="X187" i="3"/>
  <c r="Y187" i="3"/>
  <c r="I285" i="3" s="1"/>
  <c r="Z187" i="3"/>
  <c r="J285" i="3" s="1"/>
  <c r="J384" i="3" s="1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C188" i="3"/>
  <c r="C286" i="3" s="1"/>
  <c r="C385" i="3" s="1"/>
  <c r="D188" i="3"/>
  <c r="D286" i="3" s="1"/>
  <c r="D385" i="3" s="1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G286" i="3" s="1"/>
  <c r="G385" i="3" s="1"/>
  <c r="U188" i="3"/>
  <c r="V188" i="3"/>
  <c r="W188" i="3"/>
  <c r="X188" i="3"/>
  <c r="Y188" i="3"/>
  <c r="I286" i="3" s="1"/>
  <c r="I385" i="3" s="1"/>
  <c r="Z188" i="3"/>
  <c r="J286" i="3" s="1"/>
  <c r="J385" i="3" s="1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C189" i="3"/>
  <c r="C287" i="3" s="1"/>
  <c r="C386" i="3" s="1"/>
  <c r="D189" i="3"/>
  <c r="D287" i="3" s="1"/>
  <c r="D386" i="3" s="1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G287" i="3" s="1"/>
  <c r="U189" i="3"/>
  <c r="V189" i="3"/>
  <c r="W189" i="3"/>
  <c r="X189" i="3"/>
  <c r="Y189" i="3"/>
  <c r="I287" i="3" s="1"/>
  <c r="I386" i="3" s="1"/>
  <c r="Z189" i="3"/>
  <c r="J287" i="3" s="1"/>
  <c r="J386" i="3" s="1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C190" i="3"/>
  <c r="C288" i="3" s="1"/>
  <c r="C387" i="3" s="1"/>
  <c r="D190" i="3"/>
  <c r="D288" i="3" s="1"/>
  <c r="D387" i="3" s="1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G288" i="3" s="1"/>
  <c r="G387" i="3" s="1"/>
  <c r="U190" i="3"/>
  <c r="V190" i="3"/>
  <c r="W190" i="3"/>
  <c r="X190" i="3"/>
  <c r="Y190" i="3"/>
  <c r="I288" i="3" s="1"/>
  <c r="I387" i="3" s="1"/>
  <c r="Z190" i="3"/>
  <c r="J288" i="3" s="1"/>
  <c r="J387" i="3" s="1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C191" i="3"/>
  <c r="C289" i="3" s="1"/>
  <c r="C388" i="3" s="1"/>
  <c r="D191" i="3"/>
  <c r="D289" i="3" s="1"/>
  <c r="D388" i="3" s="1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G289" i="3" s="1"/>
  <c r="U191" i="3"/>
  <c r="V191" i="3"/>
  <c r="W191" i="3"/>
  <c r="X191" i="3"/>
  <c r="Y191" i="3"/>
  <c r="I289" i="3" s="1"/>
  <c r="I388" i="3" s="1"/>
  <c r="Z191" i="3"/>
  <c r="J289" i="3" s="1"/>
  <c r="J388" i="3" s="1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C192" i="3"/>
  <c r="C290" i="3" s="1"/>
  <c r="C389" i="3" s="1"/>
  <c r="D192" i="3"/>
  <c r="D290" i="3" s="1"/>
  <c r="D389" i="3" s="1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G290" i="3" s="1"/>
  <c r="G389" i="3" s="1"/>
  <c r="U192" i="3"/>
  <c r="V192" i="3"/>
  <c r="W192" i="3"/>
  <c r="X192" i="3"/>
  <c r="Y192" i="3"/>
  <c r="Z192" i="3"/>
  <c r="J290" i="3" s="1"/>
  <c r="J389" i="3" s="1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C193" i="3"/>
  <c r="C291" i="3" s="1"/>
  <c r="C390" i="3" s="1"/>
  <c r="D193" i="3"/>
  <c r="D291" i="3" s="1"/>
  <c r="D390" i="3" s="1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G291" i="3" s="1"/>
  <c r="U193" i="3"/>
  <c r="V193" i="3"/>
  <c r="W193" i="3"/>
  <c r="X193" i="3"/>
  <c r="Y193" i="3"/>
  <c r="I291" i="3" s="1"/>
  <c r="I390" i="3" s="1"/>
  <c r="Z193" i="3"/>
  <c r="J291" i="3" s="1"/>
  <c r="J390" i="3" s="1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C194" i="3"/>
  <c r="C292" i="3" s="1"/>
  <c r="C391" i="3" s="1"/>
  <c r="D194" i="3"/>
  <c r="D292" i="3" s="1"/>
  <c r="D391" i="3" s="1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G292" i="3" s="1"/>
  <c r="G391" i="3" s="1"/>
  <c r="U194" i="3"/>
  <c r="V194" i="3"/>
  <c r="W194" i="3"/>
  <c r="X194" i="3"/>
  <c r="Y194" i="3"/>
  <c r="I292" i="3" s="1"/>
  <c r="I391" i="3" s="1"/>
  <c r="Z194" i="3"/>
  <c r="J292" i="3" s="1"/>
  <c r="J391" i="3" s="1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C195" i="3"/>
  <c r="C293" i="3" s="1"/>
  <c r="C392" i="3" s="1"/>
  <c r="D195" i="3"/>
  <c r="D293" i="3" s="1"/>
  <c r="D392" i="3" s="1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G293" i="3" s="1"/>
  <c r="U195" i="3"/>
  <c r="V195" i="3"/>
  <c r="W195" i="3"/>
  <c r="X195" i="3"/>
  <c r="Y195" i="3"/>
  <c r="I293" i="3" s="1"/>
  <c r="I392" i="3" s="1"/>
  <c r="Z195" i="3"/>
  <c r="J293" i="3" s="1"/>
  <c r="J392" i="3" s="1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C196" i="3"/>
  <c r="C294" i="3" s="1"/>
  <c r="C393" i="3" s="1"/>
  <c r="D196" i="3"/>
  <c r="D294" i="3" s="1"/>
  <c r="D393" i="3" s="1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G294" i="3" s="1"/>
  <c r="G393" i="3" s="1"/>
  <c r="U196" i="3"/>
  <c r="V196" i="3"/>
  <c r="W196" i="3"/>
  <c r="X196" i="3"/>
  <c r="Y196" i="3"/>
  <c r="I294" i="3" s="1"/>
  <c r="I393" i="3" s="1"/>
  <c r="Z196" i="3"/>
  <c r="J294" i="3" s="1"/>
  <c r="J393" i="3" s="1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C197" i="3"/>
  <c r="C295" i="3" s="1"/>
  <c r="C394" i="3" s="1"/>
  <c r="D197" i="3"/>
  <c r="D295" i="3" s="1"/>
  <c r="D394" i="3" s="1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G295" i="3" s="1"/>
  <c r="U197" i="3"/>
  <c r="V197" i="3"/>
  <c r="W197" i="3"/>
  <c r="X197" i="3"/>
  <c r="Y197" i="3"/>
  <c r="I295" i="3" s="1"/>
  <c r="I394" i="3" s="1"/>
  <c r="Z197" i="3"/>
  <c r="J295" i="3" s="1"/>
  <c r="J394" i="3" s="1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C198" i="3"/>
  <c r="C296" i="3" s="1"/>
  <c r="C395" i="3" s="1"/>
  <c r="D198" i="3"/>
  <c r="D296" i="3" s="1"/>
  <c r="D395" i="3" s="1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G296" i="3" s="1"/>
  <c r="G395" i="3" s="1"/>
  <c r="U198" i="3"/>
  <c r="V198" i="3"/>
  <c r="W198" i="3"/>
  <c r="X198" i="3"/>
  <c r="Y198" i="3"/>
  <c r="I296" i="3" s="1"/>
  <c r="I395" i="3" s="1"/>
  <c r="Z198" i="3"/>
  <c r="J296" i="3" s="1"/>
  <c r="J395" i="3" s="1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C199" i="3"/>
  <c r="C297" i="3" s="1"/>
  <c r="C396" i="3" s="1"/>
  <c r="D199" i="3"/>
  <c r="D297" i="3" s="1"/>
  <c r="D396" i="3" s="1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G297" i="3" s="1"/>
  <c r="U199" i="3"/>
  <c r="V199" i="3"/>
  <c r="W199" i="3"/>
  <c r="X199" i="3"/>
  <c r="Y199" i="3"/>
  <c r="I297" i="3" s="1"/>
  <c r="I396" i="3" s="1"/>
  <c r="Z199" i="3"/>
  <c r="J297" i="3" s="1"/>
  <c r="J396" i="3" s="1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C200" i="3"/>
  <c r="C298" i="3" s="1"/>
  <c r="C397" i="3" s="1"/>
  <c r="D200" i="3"/>
  <c r="D298" i="3" s="1"/>
  <c r="D397" i="3" s="1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G298" i="3" s="1"/>
  <c r="G397" i="3" s="1"/>
  <c r="U200" i="3"/>
  <c r="V200" i="3"/>
  <c r="W200" i="3"/>
  <c r="X200" i="3"/>
  <c r="Y200" i="3"/>
  <c r="I298" i="3" s="1"/>
  <c r="I397" i="3" s="1"/>
  <c r="Z200" i="3"/>
  <c r="J298" i="3" s="1"/>
  <c r="J397" i="3" s="1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C201" i="3"/>
  <c r="C299" i="3" s="1"/>
  <c r="C398" i="3" s="1"/>
  <c r="D201" i="3"/>
  <c r="D299" i="3" s="1"/>
  <c r="D398" i="3" s="1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G299" i="3" s="1"/>
  <c r="U201" i="3"/>
  <c r="V201" i="3"/>
  <c r="W201" i="3"/>
  <c r="X201" i="3"/>
  <c r="Y201" i="3"/>
  <c r="I299" i="3" s="1"/>
  <c r="I398" i="3" s="1"/>
  <c r="Z201" i="3"/>
  <c r="J299" i="3" s="1"/>
  <c r="J398" i="3" s="1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C202" i="3"/>
  <c r="C300" i="3" s="1"/>
  <c r="C399" i="3" s="1"/>
  <c r="D202" i="3"/>
  <c r="D300" i="3" s="1"/>
  <c r="D399" i="3" s="1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G300" i="3" s="1"/>
  <c r="G399" i="3" s="1"/>
  <c r="U202" i="3"/>
  <c r="V202" i="3"/>
  <c r="W202" i="3"/>
  <c r="X202" i="3"/>
  <c r="Y202" i="3"/>
  <c r="I300" i="3" s="1"/>
  <c r="I399" i="3" s="1"/>
  <c r="Z202" i="3"/>
  <c r="J300" i="3" s="1"/>
  <c r="J399" i="3" s="1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C203" i="3"/>
  <c r="C301" i="3" s="1"/>
  <c r="C400" i="3" s="1"/>
  <c r="D203" i="3"/>
  <c r="D301" i="3" s="1"/>
  <c r="D400" i="3" s="1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G301" i="3" s="1"/>
  <c r="U203" i="3"/>
  <c r="V203" i="3"/>
  <c r="W203" i="3"/>
  <c r="X203" i="3"/>
  <c r="Y203" i="3"/>
  <c r="I301" i="3" s="1"/>
  <c r="I400" i="3" s="1"/>
  <c r="Z203" i="3"/>
  <c r="J301" i="3" s="1"/>
  <c r="J400" i="3" s="1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C204" i="3"/>
  <c r="C302" i="3" s="1"/>
  <c r="C401" i="3" s="1"/>
  <c r="D204" i="3"/>
  <c r="D302" i="3" s="1"/>
  <c r="D401" i="3" s="1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G302" i="3" s="1"/>
  <c r="G401" i="3" s="1"/>
  <c r="U204" i="3"/>
  <c r="V204" i="3"/>
  <c r="W204" i="3"/>
  <c r="X204" i="3"/>
  <c r="Y204" i="3"/>
  <c r="I302" i="3" s="1"/>
  <c r="I401" i="3" s="1"/>
  <c r="Z204" i="3"/>
  <c r="J302" i="3" s="1"/>
  <c r="J401" i="3" s="1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C205" i="3"/>
  <c r="C303" i="3" s="1"/>
  <c r="C402" i="3" s="1"/>
  <c r="D205" i="3"/>
  <c r="D303" i="3" s="1"/>
  <c r="D402" i="3" s="1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G303" i="3" s="1"/>
  <c r="U205" i="3"/>
  <c r="V205" i="3"/>
  <c r="W205" i="3"/>
  <c r="X205" i="3"/>
  <c r="Y205" i="3"/>
  <c r="I303" i="3" s="1"/>
  <c r="I402" i="3" s="1"/>
  <c r="Z205" i="3"/>
  <c r="J303" i="3" s="1"/>
  <c r="J402" i="3" s="1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C206" i="3"/>
  <c r="C304" i="3" s="1"/>
  <c r="C403" i="3" s="1"/>
  <c r="D206" i="3"/>
  <c r="D304" i="3" s="1"/>
  <c r="D403" i="3" s="1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G304" i="3" s="1"/>
  <c r="G403" i="3" s="1"/>
  <c r="U206" i="3"/>
  <c r="V206" i="3"/>
  <c r="W206" i="3"/>
  <c r="X206" i="3"/>
  <c r="Y206" i="3"/>
  <c r="I304" i="3" s="1"/>
  <c r="I403" i="3" s="1"/>
  <c r="Z206" i="3"/>
  <c r="J304" i="3" s="1"/>
  <c r="J403" i="3" s="1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C207" i="3"/>
  <c r="C305" i="3" s="1"/>
  <c r="C404" i="3" s="1"/>
  <c r="D207" i="3"/>
  <c r="D305" i="3" s="1"/>
  <c r="D404" i="3" s="1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G305" i="3" s="1"/>
  <c r="U207" i="3"/>
  <c r="V207" i="3"/>
  <c r="W207" i="3"/>
  <c r="X207" i="3"/>
  <c r="Y207" i="3"/>
  <c r="I305" i="3" s="1"/>
  <c r="I404" i="3" s="1"/>
  <c r="Z207" i="3"/>
  <c r="J305" i="3" s="1"/>
  <c r="J404" i="3" s="1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C208" i="3"/>
  <c r="C306" i="3" s="1"/>
  <c r="C405" i="3" s="1"/>
  <c r="D208" i="3"/>
  <c r="D306" i="3" s="1"/>
  <c r="D405" i="3" s="1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G306" i="3" s="1"/>
  <c r="G405" i="3" s="1"/>
  <c r="U208" i="3"/>
  <c r="V208" i="3"/>
  <c r="W208" i="3"/>
  <c r="X208" i="3"/>
  <c r="Y208" i="3"/>
  <c r="I306" i="3" s="1"/>
  <c r="I405" i="3" s="1"/>
  <c r="Z208" i="3"/>
  <c r="J306" i="3" s="1"/>
  <c r="J405" i="3" s="1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C209" i="3"/>
  <c r="C307" i="3" s="1"/>
  <c r="C406" i="3" s="1"/>
  <c r="D209" i="3"/>
  <c r="D307" i="3" s="1"/>
  <c r="D406" i="3" s="1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G307" i="3" s="1"/>
  <c r="U209" i="3"/>
  <c r="V209" i="3"/>
  <c r="W209" i="3"/>
  <c r="X209" i="3"/>
  <c r="Y209" i="3"/>
  <c r="I307" i="3" s="1"/>
  <c r="I406" i="3" s="1"/>
  <c r="Z209" i="3"/>
  <c r="J307" i="3" s="1"/>
  <c r="J406" i="3" s="1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C210" i="3"/>
  <c r="C308" i="3" s="1"/>
  <c r="C407" i="3" s="1"/>
  <c r="D210" i="3"/>
  <c r="D308" i="3" s="1"/>
  <c r="D407" i="3" s="1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G308" i="3" s="1"/>
  <c r="G407" i="3" s="1"/>
  <c r="U210" i="3"/>
  <c r="V210" i="3"/>
  <c r="W210" i="3"/>
  <c r="X210" i="3"/>
  <c r="Y210" i="3"/>
  <c r="I308" i="3" s="1"/>
  <c r="I407" i="3" s="1"/>
  <c r="Z210" i="3"/>
  <c r="J308" i="3" s="1"/>
  <c r="J407" i="3" s="1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C211" i="3"/>
  <c r="C309" i="3" s="1"/>
  <c r="C408" i="3" s="1"/>
  <c r="D211" i="3"/>
  <c r="D309" i="3" s="1"/>
  <c r="D408" i="3" s="1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G309" i="3" s="1"/>
  <c r="U211" i="3"/>
  <c r="V211" i="3"/>
  <c r="W211" i="3"/>
  <c r="X211" i="3"/>
  <c r="Y211" i="3"/>
  <c r="I309" i="3" s="1"/>
  <c r="I408" i="3" s="1"/>
  <c r="Z211" i="3"/>
  <c r="J309" i="3" s="1"/>
  <c r="J408" i="3" s="1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C212" i="3"/>
  <c r="C310" i="3" s="1"/>
  <c r="C409" i="3" s="1"/>
  <c r="D212" i="3"/>
  <c r="D310" i="3" s="1"/>
  <c r="D409" i="3" s="1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G310" i="3" s="1"/>
  <c r="G409" i="3" s="1"/>
  <c r="U212" i="3"/>
  <c r="V212" i="3"/>
  <c r="W212" i="3"/>
  <c r="X212" i="3"/>
  <c r="Y212" i="3"/>
  <c r="I310" i="3" s="1"/>
  <c r="I409" i="3" s="1"/>
  <c r="Z212" i="3"/>
  <c r="J310" i="3" s="1"/>
  <c r="J409" i="3" s="1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C213" i="3"/>
  <c r="C311" i="3" s="1"/>
  <c r="C410" i="3" s="1"/>
  <c r="D213" i="3"/>
  <c r="D311" i="3" s="1"/>
  <c r="D410" i="3" s="1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G311" i="3" s="1"/>
  <c r="U213" i="3"/>
  <c r="V213" i="3"/>
  <c r="W213" i="3"/>
  <c r="X213" i="3"/>
  <c r="Y213" i="3"/>
  <c r="I311" i="3" s="1"/>
  <c r="I410" i="3" s="1"/>
  <c r="Z213" i="3"/>
  <c r="J311" i="3" s="1"/>
  <c r="J410" i="3" s="1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C214" i="3"/>
  <c r="C312" i="3" s="1"/>
  <c r="C411" i="3" s="1"/>
  <c r="D214" i="3"/>
  <c r="D312" i="3" s="1"/>
  <c r="D411" i="3" s="1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G312" i="3" s="1"/>
  <c r="G411" i="3" s="1"/>
  <c r="U214" i="3"/>
  <c r="V214" i="3"/>
  <c r="W214" i="3"/>
  <c r="X214" i="3"/>
  <c r="Y214" i="3"/>
  <c r="I312" i="3" s="1"/>
  <c r="I411" i="3" s="1"/>
  <c r="Z214" i="3"/>
  <c r="J312" i="3" s="1"/>
  <c r="J411" i="3" s="1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C215" i="3"/>
  <c r="C313" i="3" s="1"/>
  <c r="C412" i="3" s="1"/>
  <c r="D215" i="3"/>
  <c r="D313" i="3" s="1"/>
  <c r="D412" i="3" s="1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G313" i="3" s="1"/>
  <c r="U215" i="3"/>
  <c r="V215" i="3"/>
  <c r="W215" i="3"/>
  <c r="X215" i="3"/>
  <c r="Y215" i="3"/>
  <c r="I313" i="3" s="1"/>
  <c r="I412" i="3" s="1"/>
  <c r="Z215" i="3"/>
  <c r="J313" i="3" s="1"/>
  <c r="J412" i="3" s="1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C216" i="3"/>
  <c r="C314" i="3" s="1"/>
  <c r="C413" i="3" s="1"/>
  <c r="D216" i="3"/>
  <c r="D314" i="3" s="1"/>
  <c r="D413" i="3" s="1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G314" i="3" s="1"/>
  <c r="G413" i="3" s="1"/>
  <c r="U216" i="3"/>
  <c r="V216" i="3"/>
  <c r="W216" i="3"/>
  <c r="X216" i="3"/>
  <c r="Y216" i="3"/>
  <c r="I314" i="3" s="1"/>
  <c r="I413" i="3" s="1"/>
  <c r="Z216" i="3"/>
  <c r="J314" i="3" s="1"/>
  <c r="J413" i="3" s="1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C217" i="3"/>
  <c r="C315" i="3" s="1"/>
  <c r="C414" i="3" s="1"/>
  <c r="D217" i="3"/>
  <c r="D315" i="3" s="1"/>
  <c r="D414" i="3" s="1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G315" i="3" s="1"/>
  <c r="U217" i="3"/>
  <c r="V217" i="3"/>
  <c r="W217" i="3"/>
  <c r="X217" i="3"/>
  <c r="Y217" i="3"/>
  <c r="I315" i="3" s="1"/>
  <c r="I414" i="3" s="1"/>
  <c r="Z217" i="3"/>
  <c r="J315" i="3" s="1"/>
  <c r="J414" i="3" s="1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C218" i="3"/>
  <c r="C316" i="3" s="1"/>
  <c r="C415" i="3" s="1"/>
  <c r="D218" i="3"/>
  <c r="D316" i="3" s="1"/>
  <c r="D415" i="3" s="1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G316" i="3" s="1"/>
  <c r="G415" i="3" s="1"/>
  <c r="U218" i="3"/>
  <c r="V218" i="3"/>
  <c r="W218" i="3"/>
  <c r="X218" i="3"/>
  <c r="Y218" i="3"/>
  <c r="I316" i="3" s="1"/>
  <c r="I415" i="3" s="1"/>
  <c r="Z218" i="3"/>
  <c r="J316" i="3" s="1"/>
  <c r="J415" i="3" s="1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C219" i="3"/>
  <c r="C317" i="3" s="1"/>
  <c r="C416" i="3" s="1"/>
  <c r="D219" i="3"/>
  <c r="D317" i="3" s="1"/>
  <c r="D416" i="3" s="1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G317" i="3" s="1"/>
  <c r="U219" i="3"/>
  <c r="V219" i="3"/>
  <c r="W219" i="3"/>
  <c r="X219" i="3"/>
  <c r="Y219" i="3"/>
  <c r="I317" i="3" s="1"/>
  <c r="I416" i="3" s="1"/>
  <c r="Z219" i="3"/>
  <c r="J317" i="3" s="1"/>
  <c r="J416" i="3" s="1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C220" i="3"/>
  <c r="C318" i="3" s="1"/>
  <c r="C417" i="3" s="1"/>
  <c r="D220" i="3"/>
  <c r="D318" i="3" s="1"/>
  <c r="D417" i="3" s="1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G318" i="3" s="1"/>
  <c r="G417" i="3" s="1"/>
  <c r="U220" i="3"/>
  <c r="V220" i="3"/>
  <c r="W220" i="3"/>
  <c r="X220" i="3"/>
  <c r="Y220" i="3"/>
  <c r="I318" i="3" s="1"/>
  <c r="I417" i="3" s="1"/>
  <c r="Z220" i="3"/>
  <c r="J318" i="3" s="1"/>
  <c r="J417" i="3" s="1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C221" i="3"/>
  <c r="C319" i="3" s="1"/>
  <c r="C418" i="3" s="1"/>
  <c r="D221" i="3"/>
  <c r="D319" i="3" s="1"/>
  <c r="D418" i="3" s="1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G319" i="3" s="1"/>
  <c r="U221" i="3"/>
  <c r="V221" i="3"/>
  <c r="W221" i="3"/>
  <c r="X221" i="3"/>
  <c r="Y221" i="3"/>
  <c r="I319" i="3" s="1"/>
  <c r="I418" i="3" s="1"/>
  <c r="Z221" i="3"/>
  <c r="J319" i="3" s="1"/>
  <c r="J418" i="3" s="1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C222" i="3"/>
  <c r="C320" i="3" s="1"/>
  <c r="C419" i="3" s="1"/>
  <c r="D222" i="3"/>
  <c r="D320" i="3" s="1"/>
  <c r="D419" i="3" s="1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G320" i="3" s="1"/>
  <c r="G419" i="3" s="1"/>
  <c r="U222" i="3"/>
  <c r="V222" i="3"/>
  <c r="W222" i="3"/>
  <c r="X222" i="3"/>
  <c r="Y222" i="3"/>
  <c r="I320" i="3" s="1"/>
  <c r="I419" i="3" s="1"/>
  <c r="Z222" i="3"/>
  <c r="J320" i="3" s="1"/>
  <c r="J419" i="3" s="1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C223" i="3"/>
  <c r="C321" i="3" s="1"/>
  <c r="C420" i="3" s="1"/>
  <c r="D223" i="3"/>
  <c r="D321" i="3" s="1"/>
  <c r="D420" i="3" s="1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G321" i="3" s="1"/>
  <c r="U223" i="3"/>
  <c r="V223" i="3"/>
  <c r="W223" i="3"/>
  <c r="X223" i="3"/>
  <c r="Y223" i="3"/>
  <c r="I321" i="3" s="1"/>
  <c r="I420" i="3" s="1"/>
  <c r="Z223" i="3"/>
  <c r="J321" i="3" s="1"/>
  <c r="J420" i="3" s="1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C224" i="3"/>
  <c r="C322" i="3" s="1"/>
  <c r="C421" i="3" s="1"/>
  <c r="D224" i="3"/>
  <c r="D322" i="3" s="1"/>
  <c r="D421" i="3" s="1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G322" i="3" s="1"/>
  <c r="G421" i="3" s="1"/>
  <c r="U224" i="3"/>
  <c r="V224" i="3"/>
  <c r="W224" i="3"/>
  <c r="X224" i="3"/>
  <c r="Y224" i="3"/>
  <c r="I322" i="3" s="1"/>
  <c r="I421" i="3" s="1"/>
  <c r="Z224" i="3"/>
  <c r="J322" i="3" s="1"/>
  <c r="J421" i="3" s="1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C225" i="3"/>
  <c r="C323" i="3" s="1"/>
  <c r="C422" i="3" s="1"/>
  <c r="D225" i="3"/>
  <c r="D323" i="3" s="1"/>
  <c r="D422" i="3" s="1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G323" i="3" s="1"/>
  <c r="U225" i="3"/>
  <c r="V225" i="3"/>
  <c r="W225" i="3"/>
  <c r="X225" i="3"/>
  <c r="Y225" i="3"/>
  <c r="I323" i="3" s="1"/>
  <c r="I422" i="3" s="1"/>
  <c r="Z225" i="3"/>
  <c r="J323" i="3" s="1"/>
  <c r="J422" i="3" s="1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C226" i="3"/>
  <c r="C324" i="3" s="1"/>
  <c r="C423" i="3" s="1"/>
  <c r="D226" i="3"/>
  <c r="D324" i="3" s="1"/>
  <c r="D423" i="3" s="1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G324" i="3" s="1"/>
  <c r="G423" i="3" s="1"/>
  <c r="U226" i="3"/>
  <c r="V226" i="3"/>
  <c r="W226" i="3"/>
  <c r="X226" i="3"/>
  <c r="Y226" i="3"/>
  <c r="I324" i="3" s="1"/>
  <c r="I423" i="3" s="1"/>
  <c r="Z226" i="3"/>
  <c r="J324" i="3" s="1"/>
  <c r="J423" i="3" s="1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C227" i="3"/>
  <c r="C325" i="3" s="1"/>
  <c r="C424" i="3" s="1"/>
  <c r="D227" i="3"/>
  <c r="D325" i="3" s="1"/>
  <c r="D424" i="3" s="1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G325" i="3" s="1"/>
  <c r="U227" i="3"/>
  <c r="V227" i="3"/>
  <c r="W227" i="3"/>
  <c r="X227" i="3"/>
  <c r="Y227" i="3"/>
  <c r="I325" i="3" s="1"/>
  <c r="I424" i="3" s="1"/>
  <c r="Z227" i="3"/>
  <c r="J325" i="3" s="1"/>
  <c r="J424" i="3" s="1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C228" i="3"/>
  <c r="C326" i="3" s="1"/>
  <c r="C425" i="3" s="1"/>
  <c r="D228" i="3"/>
  <c r="D326" i="3" s="1"/>
  <c r="D425" i="3" s="1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G326" i="3" s="1"/>
  <c r="G425" i="3" s="1"/>
  <c r="U228" i="3"/>
  <c r="V228" i="3"/>
  <c r="W228" i="3"/>
  <c r="X228" i="3"/>
  <c r="Y228" i="3"/>
  <c r="I326" i="3" s="1"/>
  <c r="I425" i="3" s="1"/>
  <c r="Z228" i="3"/>
  <c r="J326" i="3" s="1"/>
  <c r="J425" i="3" s="1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C229" i="3"/>
  <c r="C327" i="3" s="1"/>
  <c r="C426" i="3" s="1"/>
  <c r="D229" i="3"/>
  <c r="D327" i="3" s="1"/>
  <c r="D426" i="3" s="1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G327" i="3" s="1"/>
  <c r="U229" i="3"/>
  <c r="V229" i="3"/>
  <c r="W229" i="3"/>
  <c r="X229" i="3"/>
  <c r="Y229" i="3"/>
  <c r="I327" i="3" s="1"/>
  <c r="I426" i="3" s="1"/>
  <c r="Z229" i="3"/>
  <c r="J327" i="3" s="1"/>
  <c r="J426" i="3" s="1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C230" i="3"/>
  <c r="C328" i="3" s="1"/>
  <c r="C427" i="3" s="1"/>
  <c r="D230" i="3"/>
  <c r="D328" i="3" s="1"/>
  <c r="D427" i="3" s="1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G328" i="3" s="1"/>
  <c r="G427" i="3" s="1"/>
  <c r="U230" i="3"/>
  <c r="V230" i="3"/>
  <c r="W230" i="3"/>
  <c r="X230" i="3"/>
  <c r="Y230" i="3"/>
  <c r="I328" i="3" s="1"/>
  <c r="I427" i="3" s="1"/>
  <c r="Z230" i="3"/>
  <c r="J328" i="3" s="1"/>
  <c r="J427" i="3" s="1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C231" i="3"/>
  <c r="C329" i="3" s="1"/>
  <c r="C428" i="3" s="1"/>
  <c r="D231" i="3"/>
  <c r="D329" i="3" s="1"/>
  <c r="D428" i="3" s="1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G329" i="3" s="1"/>
  <c r="U231" i="3"/>
  <c r="V231" i="3"/>
  <c r="W231" i="3"/>
  <c r="X231" i="3"/>
  <c r="Y231" i="3"/>
  <c r="I329" i="3" s="1"/>
  <c r="I428" i="3" s="1"/>
  <c r="Z231" i="3"/>
  <c r="J329" i="3" s="1"/>
  <c r="J428" i="3" s="1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C232" i="3"/>
  <c r="C330" i="3" s="1"/>
  <c r="C429" i="3" s="1"/>
  <c r="D232" i="3"/>
  <c r="D330" i="3" s="1"/>
  <c r="D429" i="3" s="1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G330" i="3" s="1"/>
  <c r="G429" i="3" s="1"/>
  <c r="U232" i="3"/>
  <c r="V232" i="3"/>
  <c r="W232" i="3"/>
  <c r="X232" i="3"/>
  <c r="Y232" i="3"/>
  <c r="I330" i="3" s="1"/>
  <c r="I429" i="3" s="1"/>
  <c r="Z232" i="3"/>
  <c r="J330" i="3" s="1"/>
  <c r="J429" i="3" s="1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C233" i="3"/>
  <c r="C331" i="3" s="1"/>
  <c r="C430" i="3" s="1"/>
  <c r="D233" i="3"/>
  <c r="D331" i="3" s="1"/>
  <c r="D430" i="3" s="1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G331" i="3" s="1"/>
  <c r="U233" i="3"/>
  <c r="V233" i="3"/>
  <c r="W233" i="3"/>
  <c r="X233" i="3"/>
  <c r="Y233" i="3"/>
  <c r="I331" i="3" s="1"/>
  <c r="I430" i="3" s="1"/>
  <c r="Z233" i="3"/>
  <c r="J331" i="3" s="1"/>
  <c r="J430" i="3" s="1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C234" i="3"/>
  <c r="C332" i="3" s="1"/>
  <c r="C431" i="3" s="1"/>
  <c r="D234" i="3"/>
  <c r="D332" i="3" s="1"/>
  <c r="D431" i="3" s="1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G332" i="3" s="1"/>
  <c r="G431" i="3" s="1"/>
  <c r="U234" i="3"/>
  <c r="V234" i="3"/>
  <c r="W234" i="3"/>
  <c r="X234" i="3"/>
  <c r="Y234" i="3"/>
  <c r="I332" i="3" s="1"/>
  <c r="I431" i="3" s="1"/>
  <c r="Z234" i="3"/>
  <c r="J332" i="3" s="1"/>
  <c r="J431" i="3" s="1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C235" i="3"/>
  <c r="C333" i="3" s="1"/>
  <c r="C432" i="3" s="1"/>
  <c r="D235" i="3"/>
  <c r="D333" i="3" s="1"/>
  <c r="D432" i="3" s="1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G333" i="3" s="1"/>
  <c r="U235" i="3"/>
  <c r="V235" i="3"/>
  <c r="W235" i="3"/>
  <c r="X235" i="3"/>
  <c r="Y235" i="3"/>
  <c r="I333" i="3" s="1"/>
  <c r="I432" i="3" s="1"/>
  <c r="Z235" i="3"/>
  <c r="J333" i="3" s="1"/>
  <c r="J432" i="3" s="1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C236" i="3"/>
  <c r="C334" i="3" s="1"/>
  <c r="C433" i="3" s="1"/>
  <c r="D236" i="3"/>
  <c r="D334" i="3" s="1"/>
  <c r="D433" i="3" s="1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G334" i="3" s="1"/>
  <c r="G433" i="3" s="1"/>
  <c r="U236" i="3"/>
  <c r="V236" i="3"/>
  <c r="W236" i="3"/>
  <c r="X236" i="3"/>
  <c r="Y236" i="3"/>
  <c r="I334" i="3" s="1"/>
  <c r="I433" i="3" s="1"/>
  <c r="Z236" i="3"/>
  <c r="J334" i="3" s="1"/>
  <c r="J433" i="3" s="1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C237" i="3"/>
  <c r="C335" i="3" s="1"/>
  <c r="C434" i="3" s="1"/>
  <c r="D237" i="3"/>
  <c r="D335" i="3" s="1"/>
  <c r="D434" i="3" s="1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G335" i="3" s="1"/>
  <c r="U237" i="3"/>
  <c r="V237" i="3"/>
  <c r="W237" i="3"/>
  <c r="X237" i="3"/>
  <c r="Y237" i="3"/>
  <c r="I335" i="3" s="1"/>
  <c r="I434" i="3" s="1"/>
  <c r="Z237" i="3"/>
  <c r="J335" i="3" s="1"/>
  <c r="J434" i="3" s="1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C238" i="3"/>
  <c r="C336" i="3" s="1"/>
  <c r="C435" i="3" s="1"/>
  <c r="D238" i="3"/>
  <c r="D336" i="3" s="1"/>
  <c r="D435" i="3" s="1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G336" i="3" s="1"/>
  <c r="G435" i="3" s="1"/>
  <c r="U238" i="3"/>
  <c r="V238" i="3"/>
  <c r="W238" i="3"/>
  <c r="X238" i="3"/>
  <c r="Y238" i="3"/>
  <c r="I336" i="3" s="1"/>
  <c r="I435" i="3" s="1"/>
  <c r="Z238" i="3"/>
  <c r="J336" i="3" s="1"/>
  <c r="J435" i="3" s="1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C239" i="3"/>
  <c r="C337" i="3" s="1"/>
  <c r="C436" i="3" s="1"/>
  <c r="D239" i="3"/>
  <c r="D337" i="3" s="1"/>
  <c r="D436" i="3" s="1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G337" i="3" s="1"/>
  <c r="U239" i="3"/>
  <c r="V239" i="3"/>
  <c r="W239" i="3"/>
  <c r="X239" i="3"/>
  <c r="Y239" i="3"/>
  <c r="I337" i="3" s="1"/>
  <c r="I436" i="3" s="1"/>
  <c r="Z239" i="3"/>
  <c r="J337" i="3" s="1"/>
  <c r="J436" i="3" s="1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C240" i="3"/>
  <c r="C338" i="3" s="1"/>
  <c r="C437" i="3" s="1"/>
  <c r="D240" i="3"/>
  <c r="D338" i="3" s="1"/>
  <c r="D437" i="3" s="1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G338" i="3" s="1"/>
  <c r="G437" i="3" s="1"/>
  <c r="U240" i="3"/>
  <c r="V240" i="3"/>
  <c r="W240" i="3"/>
  <c r="X240" i="3"/>
  <c r="Y240" i="3"/>
  <c r="I338" i="3" s="1"/>
  <c r="I437" i="3" s="1"/>
  <c r="Z240" i="3"/>
  <c r="J338" i="3" s="1"/>
  <c r="J437" i="3" s="1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C241" i="3"/>
  <c r="C339" i="3" s="1"/>
  <c r="C438" i="3" s="1"/>
  <c r="D241" i="3"/>
  <c r="D339" i="3" s="1"/>
  <c r="D438" i="3" s="1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G339" i="3" s="1"/>
  <c r="U241" i="3"/>
  <c r="V241" i="3"/>
  <c r="W241" i="3"/>
  <c r="X241" i="3"/>
  <c r="Y241" i="3"/>
  <c r="I339" i="3" s="1"/>
  <c r="I438" i="3" s="1"/>
  <c r="Z241" i="3"/>
  <c r="J339" i="3" s="1"/>
  <c r="J438" i="3" s="1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A241" i="3"/>
  <c r="A339" i="3" s="1"/>
  <c r="A438" i="3" s="1"/>
  <c r="B241" i="3"/>
  <c r="B339" i="3" s="1"/>
  <c r="B438" i="3" s="1"/>
  <c r="A147" i="3"/>
  <c r="A245" i="3" s="1"/>
  <c r="A344" i="3" s="1"/>
  <c r="B147" i="3"/>
  <c r="B245" i="3" s="1"/>
  <c r="B344" i="3" s="1"/>
  <c r="A148" i="3"/>
  <c r="A246" i="3" s="1"/>
  <c r="A345" i="3" s="1"/>
  <c r="B148" i="3"/>
  <c r="B246" i="3" s="1"/>
  <c r="B345" i="3" s="1"/>
  <c r="A149" i="3"/>
  <c r="A247" i="3" s="1"/>
  <c r="A346" i="3" s="1"/>
  <c r="B149" i="3"/>
  <c r="B247" i="3" s="1"/>
  <c r="B346" i="3" s="1"/>
  <c r="A150" i="3"/>
  <c r="A248" i="3" s="1"/>
  <c r="A347" i="3" s="1"/>
  <c r="B150" i="3"/>
  <c r="B248" i="3" s="1"/>
  <c r="B347" i="3" s="1"/>
  <c r="A151" i="3"/>
  <c r="A249" i="3" s="1"/>
  <c r="A348" i="3" s="1"/>
  <c r="B151" i="3"/>
  <c r="B249" i="3" s="1"/>
  <c r="B348" i="3" s="1"/>
  <c r="A152" i="3"/>
  <c r="A250" i="3" s="1"/>
  <c r="A349" i="3" s="1"/>
  <c r="B152" i="3"/>
  <c r="B250" i="3" s="1"/>
  <c r="B349" i="3" s="1"/>
  <c r="A153" i="3"/>
  <c r="A251" i="3" s="1"/>
  <c r="A350" i="3" s="1"/>
  <c r="B153" i="3"/>
  <c r="B251" i="3" s="1"/>
  <c r="B350" i="3" s="1"/>
  <c r="A154" i="3"/>
  <c r="A252" i="3" s="1"/>
  <c r="A351" i="3" s="1"/>
  <c r="B154" i="3"/>
  <c r="B252" i="3" s="1"/>
  <c r="B351" i="3" s="1"/>
  <c r="A155" i="3"/>
  <c r="A253" i="3" s="1"/>
  <c r="A352" i="3" s="1"/>
  <c r="B155" i="3"/>
  <c r="B253" i="3" s="1"/>
  <c r="B352" i="3" s="1"/>
  <c r="A156" i="3"/>
  <c r="A254" i="3" s="1"/>
  <c r="A353" i="3" s="1"/>
  <c r="B156" i="3"/>
  <c r="B254" i="3" s="1"/>
  <c r="B353" i="3" s="1"/>
  <c r="A157" i="3"/>
  <c r="A255" i="3" s="1"/>
  <c r="A354" i="3" s="1"/>
  <c r="B157" i="3"/>
  <c r="B255" i="3" s="1"/>
  <c r="B354" i="3" s="1"/>
  <c r="A158" i="3"/>
  <c r="A256" i="3" s="1"/>
  <c r="A355" i="3" s="1"/>
  <c r="B158" i="3"/>
  <c r="B256" i="3" s="1"/>
  <c r="B355" i="3" s="1"/>
  <c r="A159" i="3"/>
  <c r="A257" i="3" s="1"/>
  <c r="A356" i="3" s="1"/>
  <c r="B159" i="3"/>
  <c r="B257" i="3" s="1"/>
  <c r="B356" i="3" s="1"/>
  <c r="A160" i="3"/>
  <c r="A258" i="3" s="1"/>
  <c r="A357" i="3" s="1"/>
  <c r="B160" i="3"/>
  <c r="B258" i="3" s="1"/>
  <c r="B357" i="3" s="1"/>
  <c r="A161" i="3"/>
  <c r="A259" i="3" s="1"/>
  <c r="A358" i="3" s="1"/>
  <c r="B161" i="3"/>
  <c r="B259" i="3" s="1"/>
  <c r="B358" i="3" s="1"/>
  <c r="A162" i="3"/>
  <c r="A260" i="3" s="1"/>
  <c r="A359" i="3" s="1"/>
  <c r="B162" i="3"/>
  <c r="B260" i="3" s="1"/>
  <c r="B359" i="3" s="1"/>
  <c r="A163" i="3"/>
  <c r="A261" i="3" s="1"/>
  <c r="A360" i="3" s="1"/>
  <c r="B163" i="3"/>
  <c r="B261" i="3" s="1"/>
  <c r="B360" i="3" s="1"/>
  <c r="A164" i="3"/>
  <c r="A262" i="3" s="1"/>
  <c r="A361" i="3" s="1"/>
  <c r="B164" i="3"/>
  <c r="B262" i="3" s="1"/>
  <c r="B361" i="3" s="1"/>
  <c r="A165" i="3"/>
  <c r="A263" i="3" s="1"/>
  <c r="A362" i="3" s="1"/>
  <c r="B165" i="3"/>
  <c r="B263" i="3" s="1"/>
  <c r="B362" i="3" s="1"/>
  <c r="A166" i="3"/>
  <c r="A264" i="3" s="1"/>
  <c r="A363" i="3" s="1"/>
  <c r="B166" i="3"/>
  <c r="B264" i="3" s="1"/>
  <c r="B363" i="3" s="1"/>
  <c r="A167" i="3"/>
  <c r="A265" i="3" s="1"/>
  <c r="A364" i="3" s="1"/>
  <c r="B167" i="3"/>
  <c r="B265" i="3" s="1"/>
  <c r="B364" i="3" s="1"/>
  <c r="A168" i="3"/>
  <c r="A266" i="3" s="1"/>
  <c r="A365" i="3" s="1"/>
  <c r="B168" i="3"/>
  <c r="B266" i="3" s="1"/>
  <c r="B365" i="3" s="1"/>
  <c r="A169" i="3"/>
  <c r="A267" i="3" s="1"/>
  <c r="A366" i="3" s="1"/>
  <c r="B169" i="3"/>
  <c r="B267" i="3" s="1"/>
  <c r="B366" i="3" s="1"/>
  <c r="A170" i="3"/>
  <c r="A268" i="3" s="1"/>
  <c r="A367" i="3" s="1"/>
  <c r="B170" i="3"/>
  <c r="B268" i="3" s="1"/>
  <c r="B367" i="3" s="1"/>
  <c r="A171" i="3"/>
  <c r="A269" i="3" s="1"/>
  <c r="A368" i="3" s="1"/>
  <c r="B171" i="3"/>
  <c r="B269" i="3" s="1"/>
  <c r="B368" i="3" s="1"/>
  <c r="A172" i="3"/>
  <c r="A270" i="3" s="1"/>
  <c r="A369" i="3" s="1"/>
  <c r="B172" i="3"/>
  <c r="B270" i="3" s="1"/>
  <c r="B369" i="3" s="1"/>
  <c r="A173" i="3"/>
  <c r="A271" i="3" s="1"/>
  <c r="A370" i="3" s="1"/>
  <c r="B173" i="3"/>
  <c r="B271" i="3" s="1"/>
  <c r="B370" i="3" s="1"/>
  <c r="A174" i="3"/>
  <c r="A272" i="3" s="1"/>
  <c r="A371" i="3" s="1"/>
  <c r="B174" i="3"/>
  <c r="B272" i="3" s="1"/>
  <c r="B371" i="3" s="1"/>
  <c r="A175" i="3"/>
  <c r="A273" i="3" s="1"/>
  <c r="A372" i="3" s="1"/>
  <c r="B175" i="3"/>
  <c r="B273" i="3" s="1"/>
  <c r="B372" i="3" s="1"/>
  <c r="A176" i="3"/>
  <c r="A274" i="3" s="1"/>
  <c r="A373" i="3" s="1"/>
  <c r="B176" i="3"/>
  <c r="B274" i="3" s="1"/>
  <c r="B373" i="3" s="1"/>
  <c r="A177" i="3"/>
  <c r="A275" i="3" s="1"/>
  <c r="A374" i="3" s="1"/>
  <c r="B177" i="3"/>
  <c r="B275" i="3" s="1"/>
  <c r="B374" i="3" s="1"/>
  <c r="A178" i="3"/>
  <c r="A276" i="3" s="1"/>
  <c r="A375" i="3" s="1"/>
  <c r="B178" i="3"/>
  <c r="B276" i="3" s="1"/>
  <c r="B375" i="3" s="1"/>
  <c r="A179" i="3"/>
  <c r="A277" i="3" s="1"/>
  <c r="A376" i="3" s="1"/>
  <c r="B179" i="3"/>
  <c r="B277" i="3" s="1"/>
  <c r="B376" i="3" s="1"/>
  <c r="A180" i="3"/>
  <c r="A278" i="3" s="1"/>
  <c r="A377" i="3" s="1"/>
  <c r="B180" i="3"/>
  <c r="B278" i="3" s="1"/>
  <c r="B377" i="3" s="1"/>
  <c r="A181" i="3"/>
  <c r="A279" i="3" s="1"/>
  <c r="A378" i="3" s="1"/>
  <c r="B181" i="3"/>
  <c r="B279" i="3" s="1"/>
  <c r="B378" i="3" s="1"/>
  <c r="A182" i="3"/>
  <c r="A280" i="3" s="1"/>
  <c r="A379" i="3" s="1"/>
  <c r="B182" i="3"/>
  <c r="B280" i="3" s="1"/>
  <c r="B379" i="3" s="1"/>
  <c r="A183" i="3"/>
  <c r="A281" i="3" s="1"/>
  <c r="A380" i="3" s="1"/>
  <c r="B183" i="3"/>
  <c r="B281" i="3" s="1"/>
  <c r="B380" i="3" s="1"/>
  <c r="A184" i="3"/>
  <c r="A282" i="3" s="1"/>
  <c r="A381" i="3" s="1"/>
  <c r="B184" i="3"/>
  <c r="B282" i="3" s="1"/>
  <c r="B381" i="3" s="1"/>
  <c r="A185" i="3"/>
  <c r="A283" i="3" s="1"/>
  <c r="A382" i="3" s="1"/>
  <c r="B185" i="3"/>
  <c r="B283" i="3" s="1"/>
  <c r="B382" i="3" s="1"/>
  <c r="A186" i="3"/>
  <c r="A284" i="3" s="1"/>
  <c r="A383" i="3" s="1"/>
  <c r="B186" i="3"/>
  <c r="B284" i="3" s="1"/>
  <c r="B383" i="3" s="1"/>
  <c r="A187" i="3"/>
  <c r="A285" i="3" s="1"/>
  <c r="A384" i="3" s="1"/>
  <c r="B187" i="3"/>
  <c r="B285" i="3" s="1"/>
  <c r="B384" i="3" s="1"/>
  <c r="A188" i="3"/>
  <c r="A286" i="3" s="1"/>
  <c r="A385" i="3" s="1"/>
  <c r="B188" i="3"/>
  <c r="B286" i="3" s="1"/>
  <c r="B385" i="3" s="1"/>
  <c r="A189" i="3"/>
  <c r="A287" i="3" s="1"/>
  <c r="A386" i="3" s="1"/>
  <c r="B189" i="3"/>
  <c r="B287" i="3" s="1"/>
  <c r="B386" i="3" s="1"/>
  <c r="A190" i="3"/>
  <c r="A288" i="3" s="1"/>
  <c r="A387" i="3" s="1"/>
  <c r="B190" i="3"/>
  <c r="B288" i="3" s="1"/>
  <c r="B387" i="3" s="1"/>
  <c r="A191" i="3"/>
  <c r="A289" i="3" s="1"/>
  <c r="A388" i="3" s="1"/>
  <c r="B191" i="3"/>
  <c r="B289" i="3" s="1"/>
  <c r="B388" i="3" s="1"/>
  <c r="A192" i="3"/>
  <c r="A290" i="3" s="1"/>
  <c r="A389" i="3" s="1"/>
  <c r="B192" i="3"/>
  <c r="B290" i="3" s="1"/>
  <c r="B389" i="3" s="1"/>
  <c r="A193" i="3"/>
  <c r="A291" i="3" s="1"/>
  <c r="A390" i="3" s="1"/>
  <c r="B193" i="3"/>
  <c r="B291" i="3" s="1"/>
  <c r="B390" i="3" s="1"/>
  <c r="A194" i="3"/>
  <c r="A292" i="3" s="1"/>
  <c r="A391" i="3" s="1"/>
  <c r="B194" i="3"/>
  <c r="B292" i="3" s="1"/>
  <c r="B391" i="3" s="1"/>
  <c r="A195" i="3"/>
  <c r="A293" i="3" s="1"/>
  <c r="A392" i="3" s="1"/>
  <c r="B195" i="3"/>
  <c r="B293" i="3" s="1"/>
  <c r="B392" i="3" s="1"/>
  <c r="A196" i="3"/>
  <c r="A294" i="3" s="1"/>
  <c r="A393" i="3" s="1"/>
  <c r="B196" i="3"/>
  <c r="B294" i="3" s="1"/>
  <c r="B393" i="3" s="1"/>
  <c r="A197" i="3"/>
  <c r="A295" i="3" s="1"/>
  <c r="A394" i="3" s="1"/>
  <c r="B197" i="3"/>
  <c r="B295" i="3" s="1"/>
  <c r="B394" i="3" s="1"/>
  <c r="A198" i="3"/>
  <c r="A296" i="3" s="1"/>
  <c r="A395" i="3" s="1"/>
  <c r="B198" i="3"/>
  <c r="B296" i="3" s="1"/>
  <c r="B395" i="3" s="1"/>
  <c r="A199" i="3"/>
  <c r="A297" i="3" s="1"/>
  <c r="A396" i="3" s="1"/>
  <c r="B199" i="3"/>
  <c r="B297" i="3" s="1"/>
  <c r="B396" i="3" s="1"/>
  <c r="A200" i="3"/>
  <c r="A298" i="3" s="1"/>
  <c r="A397" i="3" s="1"/>
  <c r="B200" i="3"/>
  <c r="B298" i="3" s="1"/>
  <c r="B397" i="3" s="1"/>
  <c r="A201" i="3"/>
  <c r="A299" i="3" s="1"/>
  <c r="A398" i="3" s="1"/>
  <c r="B201" i="3"/>
  <c r="B299" i="3" s="1"/>
  <c r="B398" i="3" s="1"/>
  <c r="A202" i="3"/>
  <c r="A300" i="3" s="1"/>
  <c r="A399" i="3" s="1"/>
  <c r="B202" i="3"/>
  <c r="B300" i="3" s="1"/>
  <c r="B399" i="3" s="1"/>
  <c r="A203" i="3"/>
  <c r="A301" i="3" s="1"/>
  <c r="A400" i="3" s="1"/>
  <c r="B203" i="3"/>
  <c r="B301" i="3" s="1"/>
  <c r="B400" i="3" s="1"/>
  <c r="A204" i="3"/>
  <c r="A302" i="3" s="1"/>
  <c r="A401" i="3" s="1"/>
  <c r="B204" i="3"/>
  <c r="B302" i="3" s="1"/>
  <c r="B401" i="3" s="1"/>
  <c r="A205" i="3"/>
  <c r="A303" i="3" s="1"/>
  <c r="A402" i="3" s="1"/>
  <c r="B205" i="3"/>
  <c r="B303" i="3" s="1"/>
  <c r="B402" i="3" s="1"/>
  <c r="A206" i="3"/>
  <c r="A304" i="3" s="1"/>
  <c r="A403" i="3" s="1"/>
  <c r="B206" i="3"/>
  <c r="B304" i="3" s="1"/>
  <c r="B403" i="3" s="1"/>
  <c r="A207" i="3"/>
  <c r="A305" i="3" s="1"/>
  <c r="A404" i="3" s="1"/>
  <c r="B207" i="3"/>
  <c r="B305" i="3" s="1"/>
  <c r="B404" i="3" s="1"/>
  <c r="A208" i="3"/>
  <c r="A306" i="3" s="1"/>
  <c r="A405" i="3" s="1"/>
  <c r="B208" i="3"/>
  <c r="B306" i="3" s="1"/>
  <c r="B405" i="3" s="1"/>
  <c r="A209" i="3"/>
  <c r="A307" i="3" s="1"/>
  <c r="A406" i="3" s="1"/>
  <c r="B209" i="3"/>
  <c r="B307" i="3" s="1"/>
  <c r="B406" i="3" s="1"/>
  <c r="A210" i="3"/>
  <c r="A308" i="3" s="1"/>
  <c r="A407" i="3" s="1"/>
  <c r="B210" i="3"/>
  <c r="B308" i="3" s="1"/>
  <c r="B407" i="3" s="1"/>
  <c r="A211" i="3"/>
  <c r="A309" i="3" s="1"/>
  <c r="A408" i="3" s="1"/>
  <c r="B211" i="3"/>
  <c r="B309" i="3" s="1"/>
  <c r="B408" i="3" s="1"/>
  <c r="A212" i="3"/>
  <c r="A310" i="3" s="1"/>
  <c r="A409" i="3" s="1"/>
  <c r="B212" i="3"/>
  <c r="B310" i="3" s="1"/>
  <c r="B409" i="3" s="1"/>
  <c r="A213" i="3"/>
  <c r="A311" i="3" s="1"/>
  <c r="A410" i="3" s="1"/>
  <c r="B213" i="3"/>
  <c r="B311" i="3" s="1"/>
  <c r="B410" i="3" s="1"/>
  <c r="A214" i="3"/>
  <c r="A312" i="3" s="1"/>
  <c r="A411" i="3" s="1"/>
  <c r="B214" i="3"/>
  <c r="B312" i="3" s="1"/>
  <c r="B411" i="3" s="1"/>
  <c r="A215" i="3"/>
  <c r="A313" i="3" s="1"/>
  <c r="A412" i="3" s="1"/>
  <c r="B215" i="3"/>
  <c r="B313" i="3" s="1"/>
  <c r="B412" i="3" s="1"/>
  <c r="A216" i="3"/>
  <c r="A314" i="3" s="1"/>
  <c r="A413" i="3" s="1"/>
  <c r="B216" i="3"/>
  <c r="B314" i="3" s="1"/>
  <c r="B413" i="3" s="1"/>
  <c r="A217" i="3"/>
  <c r="A315" i="3" s="1"/>
  <c r="A414" i="3" s="1"/>
  <c r="B217" i="3"/>
  <c r="B315" i="3" s="1"/>
  <c r="B414" i="3" s="1"/>
  <c r="A218" i="3"/>
  <c r="A316" i="3" s="1"/>
  <c r="A415" i="3" s="1"/>
  <c r="B218" i="3"/>
  <c r="B316" i="3" s="1"/>
  <c r="B415" i="3" s="1"/>
  <c r="A219" i="3"/>
  <c r="A317" i="3" s="1"/>
  <c r="A416" i="3" s="1"/>
  <c r="B219" i="3"/>
  <c r="B317" i="3" s="1"/>
  <c r="B416" i="3" s="1"/>
  <c r="A220" i="3"/>
  <c r="A318" i="3" s="1"/>
  <c r="A417" i="3" s="1"/>
  <c r="B220" i="3"/>
  <c r="B318" i="3" s="1"/>
  <c r="B417" i="3" s="1"/>
  <c r="A221" i="3"/>
  <c r="A319" i="3" s="1"/>
  <c r="A418" i="3" s="1"/>
  <c r="B221" i="3"/>
  <c r="B319" i="3" s="1"/>
  <c r="B418" i="3" s="1"/>
  <c r="A222" i="3"/>
  <c r="A320" i="3" s="1"/>
  <c r="A419" i="3" s="1"/>
  <c r="B222" i="3"/>
  <c r="B320" i="3" s="1"/>
  <c r="B419" i="3" s="1"/>
  <c r="A223" i="3"/>
  <c r="A321" i="3" s="1"/>
  <c r="A420" i="3" s="1"/>
  <c r="B223" i="3"/>
  <c r="B321" i="3" s="1"/>
  <c r="B420" i="3" s="1"/>
  <c r="A224" i="3"/>
  <c r="A322" i="3" s="1"/>
  <c r="A421" i="3" s="1"/>
  <c r="B224" i="3"/>
  <c r="B322" i="3" s="1"/>
  <c r="B421" i="3" s="1"/>
  <c r="A225" i="3"/>
  <c r="A323" i="3" s="1"/>
  <c r="A422" i="3" s="1"/>
  <c r="B225" i="3"/>
  <c r="B323" i="3" s="1"/>
  <c r="B422" i="3" s="1"/>
  <c r="A226" i="3"/>
  <c r="A324" i="3" s="1"/>
  <c r="A423" i="3" s="1"/>
  <c r="B226" i="3"/>
  <c r="B324" i="3" s="1"/>
  <c r="B423" i="3" s="1"/>
  <c r="A227" i="3"/>
  <c r="A325" i="3" s="1"/>
  <c r="A424" i="3" s="1"/>
  <c r="B227" i="3"/>
  <c r="B325" i="3" s="1"/>
  <c r="B424" i="3" s="1"/>
  <c r="A228" i="3"/>
  <c r="A326" i="3" s="1"/>
  <c r="A425" i="3" s="1"/>
  <c r="B228" i="3"/>
  <c r="B326" i="3" s="1"/>
  <c r="B425" i="3" s="1"/>
  <c r="A229" i="3"/>
  <c r="A327" i="3" s="1"/>
  <c r="A426" i="3" s="1"/>
  <c r="B229" i="3"/>
  <c r="B327" i="3" s="1"/>
  <c r="B426" i="3" s="1"/>
  <c r="A230" i="3"/>
  <c r="A328" i="3" s="1"/>
  <c r="A427" i="3" s="1"/>
  <c r="B230" i="3"/>
  <c r="B328" i="3" s="1"/>
  <c r="B427" i="3" s="1"/>
  <c r="A231" i="3"/>
  <c r="A329" i="3" s="1"/>
  <c r="A428" i="3" s="1"/>
  <c r="B231" i="3"/>
  <c r="B329" i="3" s="1"/>
  <c r="B428" i="3" s="1"/>
  <c r="A232" i="3"/>
  <c r="A330" i="3" s="1"/>
  <c r="A429" i="3" s="1"/>
  <c r="B232" i="3"/>
  <c r="B330" i="3" s="1"/>
  <c r="B429" i="3" s="1"/>
  <c r="A233" i="3"/>
  <c r="A331" i="3" s="1"/>
  <c r="A430" i="3" s="1"/>
  <c r="B233" i="3"/>
  <c r="B331" i="3" s="1"/>
  <c r="B430" i="3" s="1"/>
  <c r="A234" i="3"/>
  <c r="A332" i="3" s="1"/>
  <c r="A431" i="3" s="1"/>
  <c r="B234" i="3"/>
  <c r="B332" i="3" s="1"/>
  <c r="B431" i="3" s="1"/>
  <c r="A235" i="3"/>
  <c r="A333" i="3" s="1"/>
  <c r="A432" i="3" s="1"/>
  <c r="B235" i="3"/>
  <c r="B333" i="3" s="1"/>
  <c r="B432" i="3" s="1"/>
  <c r="A236" i="3"/>
  <c r="A334" i="3" s="1"/>
  <c r="A433" i="3" s="1"/>
  <c r="B236" i="3"/>
  <c r="B334" i="3" s="1"/>
  <c r="B433" i="3" s="1"/>
  <c r="A237" i="3"/>
  <c r="A335" i="3" s="1"/>
  <c r="A434" i="3" s="1"/>
  <c r="B237" i="3"/>
  <c r="B335" i="3" s="1"/>
  <c r="B434" i="3" s="1"/>
  <c r="A238" i="3"/>
  <c r="A336" i="3" s="1"/>
  <c r="A435" i="3" s="1"/>
  <c r="B238" i="3"/>
  <c r="B336" i="3" s="1"/>
  <c r="B435" i="3" s="1"/>
  <c r="A239" i="3"/>
  <c r="A337" i="3" s="1"/>
  <c r="A436" i="3" s="1"/>
  <c r="B239" i="3"/>
  <c r="B337" i="3" s="1"/>
  <c r="B436" i="3" s="1"/>
  <c r="A240" i="3"/>
  <c r="A338" i="3" s="1"/>
  <c r="A437" i="3" s="1"/>
  <c r="B240" i="3"/>
  <c r="B338" i="3" s="1"/>
  <c r="B437" i="3" s="1"/>
  <c r="Z146" i="3"/>
  <c r="J244" i="3" s="1"/>
  <c r="J343" i="3" s="1"/>
  <c r="Y146" i="3"/>
  <c r="I244" i="3" s="1"/>
  <c r="I343" i="3" s="1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E146" i="3"/>
  <c r="D146" i="3"/>
  <c r="D244" i="3" s="1"/>
  <c r="D343" i="3" s="1"/>
  <c r="C146" i="3"/>
  <c r="C244" i="3" s="1"/>
  <c r="C343" i="3" s="1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C145" i="3"/>
  <c r="B146" i="3"/>
  <c r="B244" i="3" s="1"/>
  <c r="B343" i="3" s="1"/>
  <c r="A146" i="3"/>
  <c r="A244" i="3" s="1"/>
  <c r="A343" i="3" s="1"/>
  <c r="A29" i="11" l="1"/>
  <c r="N375" i="3"/>
  <c r="N371" i="3"/>
  <c r="A4" i="8"/>
  <c r="A7" i="8" s="1"/>
  <c r="C29" i="11"/>
  <c r="B7" i="8"/>
  <c r="F29" i="11"/>
  <c r="C4" i="8"/>
  <c r="B4" i="8"/>
  <c r="B29" i="11"/>
  <c r="C32" i="11"/>
  <c r="F4" i="8"/>
  <c r="B32" i="11"/>
  <c r="E29" i="11"/>
  <c r="C7" i="8"/>
  <c r="G438" i="3"/>
  <c r="G436" i="3"/>
  <c r="G434" i="3"/>
  <c r="G432" i="3"/>
  <c r="G430" i="3"/>
  <c r="G428" i="3"/>
  <c r="G426" i="3"/>
  <c r="G424" i="3"/>
  <c r="G422" i="3"/>
  <c r="G420" i="3"/>
  <c r="G418" i="3"/>
  <c r="G416" i="3"/>
  <c r="G414" i="3"/>
  <c r="G412" i="3"/>
  <c r="G410" i="3"/>
  <c r="G408" i="3"/>
  <c r="G406" i="3"/>
  <c r="G404" i="3"/>
  <c r="G402" i="3"/>
  <c r="G400" i="3"/>
  <c r="G398" i="3"/>
  <c r="G396" i="3"/>
  <c r="G394" i="3"/>
  <c r="G392" i="3"/>
  <c r="G390" i="3"/>
  <c r="G388" i="3"/>
  <c r="G386" i="3"/>
  <c r="G384" i="3"/>
  <c r="G382" i="3"/>
  <c r="G380" i="3"/>
  <c r="G378" i="3"/>
  <c r="G376" i="3"/>
  <c r="G374" i="3"/>
  <c r="G372" i="3"/>
  <c r="G370" i="3"/>
  <c r="G366" i="3"/>
  <c r="G364" i="3"/>
  <c r="G362" i="3"/>
  <c r="G360" i="3"/>
  <c r="G358" i="3"/>
  <c r="G356" i="3"/>
  <c r="G354" i="3"/>
  <c r="G352" i="3"/>
  <c r="G350" i="3"/>
  <c r="G348" i="3"/>
  <c r="A12" i="11"/>
  <c r="D13" i="11"/>
  <c r="I11" i="11"/>
  <c r="J11" i="11" s="1"/>
  <c r="D17" i="11"/>
  <c r="D16" i="11"/>
  <c r="E15" i="11"/>
  <c r="E12" i="11"/>
  <c r="Z6" i="7"/>
  <c r="AA7" i="7" s="1"/>
  <c r="AA10" i="7" s="1"/>
  <c r="K6" i="7"/>
  <c r="O6" i="7"/>
  <c r="S6" i="7"/>
  <c r="G6" i="7"/>
  <c r="W6" i="7"/>
  <c r="A6" i="7"/>
  <c r="H6" i="7"/>
  <c r="L6" i="7"/>
  <c r="P6" i="7"/>
  <c r="T6" i="7"/>
  <c r="X6" i="7"/>
  <c r="B6" i="7"/>
  <c r="I6" i="7"/>
  <c r="M6" i="7"/>
  <c r="Q6" i="7"/>
  <c r="U6" i="7"/>
  <c r="Y6" i="7"/>
  <c r="F6" i="7"/>
  <c r="F7" i="7" s="1"/>
  <c r="F10" i="7" s="1"/>
  <c r="J6" i="7"/>
  <c r="N6" i="7"/>
  <c r="R6" i="7"/>
  <c r="V6" i="7"/>
  <c r="K304" i="3"/>
  <c r="K403" i="3" s="1"/>
  <c r="K303" i="3"/>
  <c r="K402" i="3" s="1"/>
  <c r="K302" i="3"/>
  <c r="K401" i="3" s="1"/>
  <c r="K301" i="3"/>
  <c r="K400" i="3" s="1"/>
  <c r="K300" i="3"/>
  <c r="K399" i="3" s="1"/>
  <c r="K299" i="3"/>
  <c r="K398" i="3" s="1"/>
  <c r="H299" i="3"/>
  <c r="H398" i="3" s="1"/>
  <c r="K298" i="3"/>
  <c r="K397" i="3" s="1"/>
  <c r="K297" i="3"/>
  <c r="K396" i="3" s="1"/>
  <c r="M296" i="3"/>
  <c r="M395" i="3" s="1"/>
  <c r="K296" i="3"/>
  <c r="K395" i="3" s="1"/>
  <c r="K295" i="3"/>
  <c r="K394" i="3" s="1"/>
  <c r="K294" i="3"/>
  <c r="K393" i="3" s="1"/>
  <c r="K293" i="3"/>
  <c r="K392" i="3" s="1"/>
  <c r="M292" i="3"/>
  <c r="M391" i="3" s="1"/>
  <c r="K292" i="3"/>
  <c r="K391" i="3" s="1"/>
  <c r="K291" i="3"/>
  <c r="K390" i="3" s="1"/>
  <c r="K290" i="3"/>
  <c r="K389" i="3" s="1"/>
  <c r="K289" i="3"/>
  <c r="K388" i="3" s="1"/>
  <c r="K288" i="3"/>
  <c r="K387" i="3" s="1"/>
  <c r="D7" i="8" s="1"/>
  <c r="K287" i="3"/>
  <c r="K386" i="3" s="1"/>
  <c r="K286" i="3"/>
  <c r="K385" i="3" s="1"/>
  <c r="K285" i="3"/>
  <c r="K384" i="3" s="1"/>
  <c r="H285" i="3"/>
  <c r="H384" i="3" s="1"/>
  <c r="K284" i="3"/>
  <c r="K383" i="3" s="1"/>
  <c r="K283" i="3"/>
  <c r="K382" i="3" s="1"/>
  <c r="K282" i="3"/>
  <c r="K381" i="3" s="1"/>
  <c r="K281" i="3"/>
  <c r="K380" i="3" s="1"/>
  <c r="H281" i="3"/>
  <c r="H380" i="3" s="1"/>
  <c r="K280" i="3"/>
  <c r="K379" i="3" s="1"/>
  <c r="L279" i="3"/>
  <c r="L378" i="3" s="1"/>
  <c r="N284" i="3"/>
  <c r="N383" i="3" s="1"/>
  <c r="F284" i="3"/>
  <c r="F383" i="3" s="1"/>
  <c r="N280" i="3"/>
  <c r="N379" i="3" s="1"/>
  <c r="G244" i="3"/>
  <c r="G343" i="3" s="1"/>
  <c r="N256" i="3"/>
  <c r="N355" i="3" s="1"/>
  <c r="K279" i="3"/>
  <c r="K378" i="3" s="1"/>
  <c r="K278" i="3"/>
  <c r="K377" i="3" s="1"/>
  <c r="K277" i="3"/>
  <c r="K376" i="3" s="1"/>
  <c r="K276" i="3"/>
  <c r="K375" i="3" s="1"/>
  <c r="K275" i="3"/>
  <c r="K374" i="3" s="1"/>
  <c r="K274" i="3"/>
  <c r="K373" i="3" s="1"/>
  <c r="K273" i="3"/>
  <c r="K372" i="3" s="1"/>
  <c r="H273" i="3"/>
  <c r="H372" i="3" s="1"/>
  <c r="K272" i="3"/>
  <c r="K371" i="3" s="1"/>
  <c r="K271" i="3"/>
  <c r="K370" i="3" s="1"/>
  <c r="K270" i="3"/>
  <c r="K369" i="3" s="1"/>
  <c r="K269" i="3"/>
  <c r="K368" i="3" s="1"/>
  <c r="H269" i="3"/>
  <c r="H368" i="3" s="1"/>
  <c r="K268" i="3"/>
  <c r="K367" i="3" s="1"/>
  <c r="K267" i="3"/>
  <c r="K366" i="3" s="1"/>
  <c r="K266" i="3"/>
  <c r="K365" i="3" s="1"/>
  <c r="K265" i="3"/>
  <c r="K364" i="3" s="1"/>
  <c r="H265" i="3"/>
  <c r="H364" i="3" s="1"/>
  <c r="K264" i="3"/>
  <c r="K363" i="3" s="1"/>
  <c r="K263" i="3"/>
  <c r="K362" i="3" s="1"/>
  <c r="K262" i="3"/>
  <c r="K361" i="3" s="1"/>
  <c r="E262" i="3"/>
  <c r="E361" i="3" s="1"/>
  <c r="K261" i="3"/>
  <c r="K360" i="3" s="1"/>
  <c r="H261" i="3"/>
  <c r="H360" i="3" s="1"/>
  <c r="K260" i="3"/>
  <c r="K359" i="3" s="1"/>
  <c r="K259" i="3"/>
  <c r="K358" i="3" s="1"/>
  <c r="K258" i="3"/>
  <c r="K357" i="3" s="1"/>
  <c r="K257" i="3"/>
  <c r="K356" i="3" s="1"/>
  <c r="E257" i="3"/>
  <c r="E356" i="3" s="1"/>
  <c r="K256" i="3"/>
  <c r="K355" i="3" s="1"/>
  <c r="K255" i="3"/>
  <c r="K354" i="3" s="1"/>
  <c r="K254" i="3"/>
  <c r="K353" i="3" s="1"/>
  <c r="M253" i="3"/>
  <c r="M352" i="3" s="1"/>
  <c r="K253" i="3"/>
  <c r="K352" i="3" s="1"/>
  <c r="H253" i="3"/>
  <c r="H352" i="3" s="1"/>
  <c r="K252" i="3"/>
  <c r="K351" i="3" s="1"/>
  <c r="K251" i="3"/>
  <c r="K350" i="3" s="1"/>
  <c r="M250" i="3"/>
  <c r="M349" i="3" s="1"/>
  <c r="K250" i="3"/>
  <c r="K349" i="3" s="1"/>
  <c r="K249" i="3"/>
  <c r="K348" i="3" s="1"/>
  <c r="E249" i="3"/>
  <c r="E348" i="3" s="1"/>
  <c r="K248" i="3"/>
  <c r="K347" i="3" s="1"/>
  <c r="K247" i="3"/>
  <c r="K346" i="3" s="1"/>
  <c r="H247" i="3"/>
  <c r="H346" i="3" s="1"/>
  <c r="K246" i="3"/>
  <c r="K345" i="3" s="1"/>
  <c r="K245" i="3"/>
  <c r="K344" i="3" s="1"/>
  <c r="H245" i="3"/>
  <c r="H344" i="3" s="1"/>
  <c r="F244" i="3"/>
  <c r="F343" i="3" s="1"/>
  <c r="K244" i="3"/>
  <c r="K343" i="3" s="1"/>
  <c r="N339" i="3"/>
  <c r="N438" i="3" s="1"/>
  <c r="N338" i="3"/>
  <c r="N437" i="3" s="1"/>
  <c r="N337" i="3"/>
  <c r="N436" i="3" s="1"/>
  <c r="N336" i="3"/>
  <c r="N435" i="3" s="1"/>
  <c r="N335" i="3"/>
  <c r="N434" i="3" s="1"/>
  <c r="N334" i="3"/>
  <c r="N433" i="3" s="1"/>
  <c r="N333" i="3"/>
  <c r="N432" i="3" s="1"/>
  <c r="N332" i="3"/>
  <c r="N431" i="3" s="1"/>
  <c r="N331" i="3"/>
  <c r="N430" i="3" s="1"/>
  <c r="N330" i="3"/>
  <c r="N429" i="3" s="1"/>
  <c r="N329" i="3"/>
  <c r="N428" i="3" s="1"/>
  <c r="N328" i="3"/>
  <c r="N427" i="3" s="1"/>
  <c r="N327" i="3"/>
  <c r="N426" i="3" s="1"/>
  <c r="N326" i="3"/>
  <c r="N425" i="3" s="1"/>
  <c r="N325" i="3"/>
  <c r="N424" i="3" s="1"/>
  <c r="N324" i="3"/>
  <c r="N423" i="3" s="1"/>
  <c r="N323" i="3"/>
  <c r="N422" i="3" s="1"/>
  <c r="N322" i="3"/>
  <c r="N421" i="3" s="1"/>
  <c r="N321" i="3"/>
  <c r="N420" i="3" s="1"/>
  <c r="N268" i="3"/>
  <c r="N367" i="3" s="1"/>
  <c r="N264" i="3"/>
  <c r="N363" i="3" s="1"/>
  <c r="F288" i="3"/>
  <c r="F387" i="3" s="1"/>
  <c r="E4" i="8" s="1"/>
  <c r="L287" i="3"/>
  <c r="L386" i="3" s="1"/>
  <c r="L283" i="3"/>
  <c r="L382" i="3" s="1"/>
  <c r="F280" i="3"/>
  <c r="F379" i="3" s="1"/>
  <c r="F276" i="3"/>
  <c r="F375" i="3" s="1"/>
  <c r="L275" i="3"/>
  <c r="L374" i="3" s="1"/>
  <c r="F272" i="3"/>
  <c r="F371" i="3" s="1"/>
  <c r="L271" i="3"/>
  <c r="L370" i="3" s="1"/>
  <c r="L267" i="3"/>
  <c r="L366" i="3" s="1"/>
  <c r="F264" i="3"/>
  <c r="F363" i="3" s="1"/>
  <c r="L263" i="3"/>
  <c r="L362" i="3" s="1"/>
  <c r="L255" i="3"/>
  <c r="L354" i="3" s="1"/>
  <c r="F252" i="3"/>
  <c r="F351" i="3" s="1"/>
  <c r="L247" i="3"/>
  <c r="L346" i="3" s="1"/>
  <c r="F246" i="3"/>
  <c r="F345" i="3" s="1"/>
  <c r="L245" i="3"/>
  <c r="L344" i="3" s="1"/>
  <c r="H302" i="3"/>
  <c r="H401" i="3" s="1"/>
  <c r="H277" i="3"/>
  <c r="H376" i="3" s="1"/>
  <c r="F268" i="3"/>
  <c r="F367" i="3" s="1"/>
  <c r="M261" i="3"/>
  <c r="M360" i="3" s="1"/>
  <c r="F260" i="3"/>
  <c r="F359" i="3" s="1"/>
  <c r="M258" i="3"/>
  <c r="M357" i="3" s="1"/>
  <c r="E254" i="3"/>
  <c r="E353" i="3" s="1"/>
  <c r="H246" i="3"/>
  <c r="H345" i="3" s="1"/>
  <c r="M245" i="3"/>
  <c r="M344" i="3" s="1"/>
  <c r="E245" i="3"/>
  <c r="E344" i="3" s="1"/>
  <c r="N320" i="3"/>
  <c r="N419" i="3" s="1"/>
  <c r="N319" i="3"/>
  <c r="N418" i="3" s="1"/>
  <c r="N318" i="3"/>
  <c r="N417" i="3" s="1"/>
  <c r="N317" i="3"/>
  <c r="N416" i="3" s="1"/>
  <c r="N316" i="3"/>
  <c r="N415" i="3" s="1"/>
  <c r="N315" i="3"/>
  <c r="N414" i="3" s="1"/>
  <c r="N314" i="3"/>
  <c r="N413" i="3" s="1"/>
  <c r="N313" i="3"/>
  <c r="N412" i="3" s="1"/>
  <c r="N312" i="3"/>
  <c r="N411" i="3" s="1"/>
  <c r="N311" i="3"/>
  <c r="N410" i="3" s="1"/>
  <c r="N310" i="3"/>
  <c r="N409" i="3" s="1"/>
  <c r="N309" i="3"/>
  <c r="N408" i="3" s="1"/>
  <c r="N308" i="3"/>
  <c r="N407" i="3" s="1"/>
  <c r="N307" i="3"/>
  <c r="N406" i="3" s="1"/>
  <c r="N306" i="3"/>
  <c r="N405" i="3" s="1"/>
  <c r="N305" i="3"/>
  <c r="N404" i="3" s="1"/>
  <c r="N304" i="3"/>
  <c r="N403" i="3" s="1"/>
  <c r="N303" i="3"/>
  <c r="N402" i="3" s="1"/>
  <c r="N302" i="3"/>
  <c r="N401" i="3" s="1"/>
  <c r="N301" i="3"/>
  <c r="N400" i="3" s="1"/>
  <c r="N300" i="3"/>
  <c r="N399" i="3" s="1"/>
  <c r="N299" i="3"/>
  <c r="N398" i="3" s="1"/>
  <c r="N298" i="3"/>
  <c r="N397" i="3" s="1"/>
  <c r="N297" i="3"/>
  <c r="N396" i="3" s="1"/>
  <c r="N296" i="3"/>
  <c r="N395" i="3" s="1"/>
  <c r="N295" i="3"/>
  <c r="N394" i="3" s="1"/>
  <c r="N294" i="3"/>
  <c r="N393" i="3" s="1"/>
  <c r="N293" i="3"/>
  <c r="N392" i="3" s="1"/>
  <c r="N292" i="3"/>
  <c r="N391" i="3" s="1"/>
  <c r="N291" i="3"/>
  <c r="N390" i="3" s="1"/>
  <c r="N290" i="3"/>
  <c r="N389" i="3" s="1"/>
  <c r="N289" i="3"/>
  <c r="N388" i="3" s="1"/>
  <c r="N288" i="3"/>
  <c r="N387" i="3" s="1"/>
  <c r="G7" i="8" s="1"/>
  <c r="N287" i="3"/>
  <c r="N386" i="3" s="1"/>
  <c r="N286" i="3"/>
  <c r="N385" i="3" s="1"/>
  <c r="N285" i="3"/>
  <c r="N384" i="3" s="1"/>
  <c r="N283" i="3"/>
  <c r="N382" i="3" s="1"/>
  <c r="N282" i="3"/>
  <c r="N381" i="3" s="1"/>
  <c r="N281" i="3"/>
  <c r="N380" i="3" s="1"/>
  <c r="N279" i="3"/>
  <c r="N378" i="3" s="1"/>
  <c r="N278" i="3"/>
  <c r="N377" i="3" s="1"/>
  <c r="N277" i="3"/>
  <c r="N376" i="3" s="1"/>
  <c r="N275" i="3"/>
  <c r="N374" i="3" s="1"/>
  <c r="N274" i="3"/>
  <c r="N373" i="3" s="1"/>
  <c r="N273" i="3"/>
  <c r="N372" i="3" s="1"/>
  <c r="N271" i="3"/>
  <c r="N370" i="3" s="1"/>
  <c r="N270" i="3"/>
  <c r="N369" i="3" s="1"/>
  <c r="N269" i="3"/>
  <c r="N368" i="3" s="1"/>
  <c r="N267" i="3"/>
  <c r="N366" i="3" s="1"/>
  <c r="N266" i="3"/>
  <c r="N365" i="3" s="1"/>
  <c r="N265" i="3"/>
  <c r="N364" i="3" s="1"/>
  <c r="N263" i="3"/>
  <c r="N362" i="3" s="1"/>
  <c r="N262" i="3"/>
  <c r="N361" i="3" s="1"/>
  <c r="N261" i="3"/>
  <c r="N360" i="3" s="1"/>
  <c r="N260" i="3"/>
  <c r="N359" i="3" s="1"/>
  <c r="N259" i="3"/>
  <c r="N358" i="3" s="1"/>
  <c r="N258" i="3"/>
  <c r="N357" i="3" s="1"/>
  <c r="N257" i="3"/>
  <c r="N356" i="3" s="1"/>
  <c r="N255" i="3"/>
  <c r="N354" i="3" s="1"/>
  <c r="N254" i="3"/>
  <c r="N353" i="3" s="1"/>
  <c r="N253" i="3"/>
  <c r="N352" i="3" s="1"/>
  <c r="N252" i="3"/>
  <c r="N351" i="3" s="1"/>
  <c r="N251" i="3"/>
  <c r="N350" i="3" s="1"/>
  <c r="N250" i="3"/>
  <c r="N349" i="3" s="1"/>
  <c r="N249" i="3"/>
  <c r="N348" i="3" s="1"/>
  <c r="N247" i="3"/>
  <c r="N346" i="3" s="1"/>
  <c r="G247" i="3"/>
  <c r="G346" i="3" s="1"/>
  <c r="G246" i="3"/>
  <c r="G345" i="3" s="1"/>
  <c r="N245" i="3"/>
  <c r="N344" i="3" s="1"/>
  <c r="G245" i="3"/>
  <c r="G344" i="3" s="1"/>
  <c r="K339" i="3"/>
  <c r="K438" i="3" s="1"/>
  <c r="K338" i="3"/>
  <c r="K437" i="3" s="1"/>
  <c r="L337" i="3"/>
  <c r="L436" i="3" s="1"/>
  <c r="L336" i="3"/>
  <c r="L435" i="3" s="1"/>
  <c r="L335" i="3"/>
  <c r="L434" i="3" s="1"/>
  <c r="K334" i="3"/>
  <c r="K433" i="3" s="1"/>
  <c r="L333" i="3"/>
  <c r="L432" i="3" s="1"/>
  <c r="K332" i="3"/>
  <c r="K431" i="3" s="1"/>
  <c r="K331" i="3"/>
  <c r="K430" i="3" s="1"/>
  <c r="K330" i="3"/>
  <c r="K429" i="3" s="1"/>
  <c r="K329" i="3"/>
  <c r="K428" i="3" s="1"/>
  <c r="K328" i="3"/>
  <c r="K427" i="3" s="1"/>
  <c r="K327" i="3"/>
  <c r="K426" i="3" s="1"/>
  <c r="L326" i="3"/>
  <c r="L425" i="3" s="1"/>
  <c r="K325" i="3"/>
  <c r="K424" i="3" s="1"/>
  <c r="K324" i="3"/>
  <c r="K423" i="3" s="1"/>
  <c r="K323" i="3"/>
  <c r="K422" i="3" s="1"/>
  <c r="L322" i="3"/>
  <c r="L421" i="3" s="1"/>
  <c r="K321" i="3"/>
  <c r="K420" i="3" s="1"/>
  <c r="K320" i="3"/>
  <c r="K419" i="3" s="1"/>
  <c r="L319" i="3"/>
  <c r="L418" i="3" s="1"/>
  <c r="K318" i="3"/>
  <c r="K417" i="3" s="1"/>
  <c r="L316" i="3"/>
  <c r="L415" i="3" s="1"/>
  <c r="K315" i="3"/>
  <c r="K414" i="3" s="1"/>
  <c r="L314" i="3"/>
  <c r="L413" i="3" s="1"/>
  <c r="L313" i="3"/>
  <c r="L412" i="3" s="1"/>
  <c r="K312" i="3"/>
  <c r="K411" i="3" s="1"/>
  <c r="K311" i="3"/>
  <c r="K410" i="3" s="1"/>
  <c r="K310" i="3"/>
  <c r="K409" i="3" s="1"/>
  <c r="K309" i="3"/>
  <c r="K408" i="3" s="1"/>
  <c r="K308" i="3"/>
  <c r="K407" i="3" s="1"/>
  <c r="L307" i="3"/>
  <c r="L406" i="3" s="1"/>
  <c r="K306" i="3"/>
  <c r="K405" i="3" s="1"/>
  <c r="L305" i="3"/>
  <c r="L404" i="3" s="1"/>
  <c r="L301" i="3"/>
  <c r="L400" i="3" s="1"/>
  <c r="L300" i="3"/>
  <c r="L399" i="3" s="1"/>
  <c r="L299" i="3"/>
  <c r="L398" i="3" s="1"/>
  <c r="L298" i="3"/>
  <c r="L397" i="3" s="1"/>
  <c r="L297" i="3"/>
  <c r="L396" i="3" s="1"/>
  <c r="L296" i="3"/>
  <c r="L395" i="3" s="1"/>
  <c r="L295" i="3"/>
  <c r="L394" i="3" s="1"/>
  <c r="L294" i="3"/>
  <c r="L393" i="3" s="1"/>
  <c r="L293" i="3"/>
  <c r="L392" i="3" s="1"/>
  <c r="L292" i="3"/>
  <c r="L391" i="3" s="1"/>
  <c r="L291" i="3"/>
  <c r="L390" i="3" s="1"/>
  <c r="L290" i="3"/>
  <c r="L389" i="3" s="1"/>
  <c r="L289" i="3"/>
  <c r="L388" i="3" s="1"/>
  <c r="L288" i="3"/>
  <c r="L387" i="3" s="1"/>
  <c r="E7" i="8" s="1"/>
  <c r="L286" i="3"/>
  <c r="L385" i="3" s="1"/>
  <c r="L285" i="3"/>
  <c r="L384" i="3" s="1"/>
  <c r="L284" i="3"/>
  <c r="L383" i="3" s="1"/>
  <c r="L282" i="3"/>
  <c r="L381" i="3" s="1"/>
  <c r="L281" i="3"/>
  <c r="L380" i="3" s="1"/>
  <c r="L280" i="3"/>
  <c r="L379" i="3" s="1"/>
  <c r="L278" i="3"/>
  <c r="L377" i="3" s="1"/>
  <c r="L277" i="3"/>
  <c r="L376" i="3" s="1"/>
  <c r="L276" i="3"/>
  <c r="L375" i="3" s="1"/>
  <c r="L274" i="3"/>
  <c r="L373" i="3" s="1"/>
  <c r="L273" i="3"/>
  <c r="L372" i="3" s="1"/>
  <c r="L272" i="3"/>
  <c r="L371" i="3" s="1"/>
  <c r="L270" i="3"/>
  <c r="L369" i="3" s="1"/>
  <c r="L269" i="3"/>
  <c r="L368" i="3" s="1"/>
  <c r="L268" i="3"/>
  <c r="L367" i="3" s="1"/>
  <c r="L266" i="3"/>
  <c r="L365" i="3" s="1"/>
  <c r="L265" i="3"/>
  <c r="L364" i="3" s="1"/>
  <c r="L264" i="3"/>
  <c r="L363" i="3" s="1"/>
  <c r="L262" i="3"/>
  <c r="L361" i="3" s="1"/>
  <c r="L261" i="3"/>
  <c r="L360" i="3" s="1"/>
  <c r="L260" i="3"/>
  <c r="L359" i="3" s="1"/>
  <c r="L259" i="3"/>
  <c r="L358" i="3" s="1"/>
  <c r="L258" i="3"/>
  <c r="L357" i="3" s="1"/>
  <c r="L257" i="3"/>
  <c r="L356" i="3" s="1"/>
  <c r="L256" i="3"/>
  <c r="L355" i="3" s="1"/>
  <c r="L254" i="3"/>
  <c r="L353" i="3" s="1"/>
  <c r="L253" i="3"/>
  <c r="L352" i="3" s="1"/>
  <c r="L252" i="3"/>
  <c r="L351" i="3" s="1"/>
  <c r="L251" i="3"/>
  <c r="L350" i="3" s="1"/>
  <c r="L250" i="3"/>
  <c r="L349" i="3" s="1"/>
  <c r="L249" i="3"/>
  <c r="L348" i="3" s="1"/>
  <c r="L248" i="3"/>
  <c r="L347" i="3" s="1"/>
  <c r="L246" i="3"/>
  <c r="L345" i="3" s="1"/>
  <c r="L339" i="3"/>
  <c r="L438" i="3" s="1"/>
  <c r="L338" i="3"/>
  <c r="L437" i="3" s="1"/>
  <c r="K337" i="3"/>
  <c r="K436" i="3" s="1"/>
  <c r="K336" i="3"/>
  <c r="K435" i="3" s="1"/>
  <c r="K335" i="3"/>
  <c r="K434" i="3" s="1"/>
  <c r="L334" i="3"/>
  <c r="L433" i="3" s="1"/>
  <c r="K333" i="3"/>
  <c r="K432" i="3" s="1"/>
  <c r="L332" i="3"/>
  <c r="L431" i="3" s="1"/>
  <c r="L331" i="3"/>
  <c r="L430" i="3" s="1"/>
  <c r="L330" i="3"/>
  <c r="L429" i="3" s="1"/>
  <c r="L329" i="3"/>
  <c r="L428" i="3" s="1"/>
  <c r="L328" i="3"/>
  <c r="L427" i="3" s="1"/>
  <c r="L327" i="3"/>
  <c r="L426" i="3" s="1"/>
  <c r="K326" i="3"/>
  <c r="K425" i="3" s="1"/>
  <c r="L325" i="3"/>
  <c r="L424" i="3" s="1"/>
  <c r="L324" i="3"/>
  <c r="L423" i="3" s="1"/>
  <c r="L323" i="3"/>
  <c r="L422" i="3" s="1"/>
  <c r="K322" i="3"/>
  <c r="K421" i="3" s="1"/>
  <c r="L321" i="3"/>
  <c r="L420" i="3" s="1"/>
  <c r="L320" i="3"/>
  <c r="L419" i="3" s="1"/>
  <c r="K319" i="3"/>
  <c r="K418" i="3" s="1"/>
  <c r="L318" i="3"/>
  <c r="L417" i="3" s="1"/>
  <c r="L317" i="3"/>
  <c r="L416" i="3" s="1"/>
  <c r="K317" i="3"/>
  <c r="K416" i="3" s="1"/>
  <c r="K316" i="3"/>
  <c r="K415" i="3" s="1"/>
  <c r="L315" i="3"/>
  <c r="L414" i="3" s="1"/>
  <c r="K314" i="3"/>
  <c r="K413" i="3" s="1"/>
  <c r="K313" i="3"/>
  <c r="K412" i="3" s="1"/>
  <c r="L312" i="3"/>
  <c r="L411" i="3" s="1"/>
  <c r="L311" i="3"/>
  <c r="L410" i="3" s="1"/>
  <c r="L310" i="3"/>
  <c r="L409" i="3" s="1"/>
  <c r="L309" i="3"/>
  <c r="L408" i="3" s="1"/>
  <c r="L308" i="3"/>
  <c r="L407" i="3" s="1"/>
  <c r="K307" i="3"/>
  <c r="K406" i="3" s="1"/>
  <c r="L306" i="3"/>
  <c r="L405" i="3" s="1"/>
  <c r="K305" i="3"/>
  <c r="K404" i="3" s="1"/>
  <c r="L304" i="3"/>
  <c r="L403" i="3" s="1"/>
  <c r="L303" i="3"/>
  <c r="L402" i="3" s="1"/>
  <c r="L302" i="3"/>
  <c r="L401" i="3" s="1"/>
  <c r="E244" i="3"/>
  <c r="E343" i="3" s="1"/>
  <c r="M244" i="3"/>
  <c r="M343" i="3" s="1"/>
  <c r="M339" i="3"/>
  <c r="M438" i="3" s="1"/>
  <c r="H339" i="3"/>
  <c r="H438" i="3" s="1"/>
  <c r="M338" i="3"/>
  <c r="M437" i="3" s="1"/>
  <c r="H338" i="3"/>
  <c r="H437" i="3" s="1"/>
  <c r="M337" i="3"/>
  <c r="M436" i="3" s="1"/>
  <c r="H337" i="3"/>
  <c r="H436" i="3" s="1"/>
  <c r="M336" i="3"/>
  <c r="M435" i="3" s="1"/>
  <c r="H336" i="3"/>
  <c r="H435" i="3" s="1"/>
  <c r="M335" i="3"/>
  <c r="M434" i="3" s="1"/>
  <c r="H335" i="3"/>
  <c r="H434" i="3" s="1"/>
  <c r="M334" i="3"/>
  <c r="M433" i="3" s="1"/>
  <c r="H334" i="3"/>
  <c r="H433" i="3" s="1"/>
  <c r="M333" i="3"/>
  <c r="M432" i="3" s="1"/>
  <c r="H333" i="3"/>
  <c r="H432" i="3" s="1"/>
  <c r="M332" i="3"/>
  <c r="M431" i="3" s="1"/>
  <c r="H332" i="3"/>
  <c r="H431" i="3" s="1"/>
  <c r="M331" i="3"/>
  <c r="M430" i="3" s="1"/>
  <c r="H331" i="3"/>
  <c r="H430" i="3" s="1"/>
  <c r="M330" i="3"/>
  <c r="M429" i="3" s="1"/>
  <c r="H330" i="3"/>
  <c r="H429" i="3" s="1"/>
  <c r="M329" i="3"/>
  <c r="M428" i="3" s="1"/>
  <c r="H329" i="3"/>
  <c r="H428" i="3" s="1"/>
  <c r="M328" i="3"/>
  <c r="M427" i="3" s="1"/>
  <c r="H328" i="3"/>
  <c r="H427" i="3" s="1"/>
  <c r="M327" i="3"/>
  <c r="M426" i="3" s="1"/>
  <c r="H327" i="3"/>
  <c r="H426" i="3" s="1"/>
  <c r="M326" i="3"/>
  <c r="M425" i="3" s="1"/>
  <c r="H326" i="3"/>
  <c r="H425" i="3" s="1"/>
  <c r="M325" i="3"/>
  <c r="M424" i="3" s="1"/>
  <c r="H325" i="3"/>
  <c r="H424" i="3" s="1"/>
  <c r="M324" i="3"/>
  <c r="M423" i="3" s="1"/>
  <c r="H324" i="3"/>
  <c r="H423" i="3" s="1"/>
  <c r="M323" i="3"/>
  <c r="M422" i="3" s="1"/>
  <c r="H323" i="3"/>
  <c r="H422" i="3" s="1"/>
  <c r="M322" i="3"/>
  <c r="M421" i="3" s="1"/>
  <c r="H322" i="3"/>
  <c r="H421" i="3" s="1"/>
  <c r="M321" i="3"/>
  <c r="M420" i="3" s="1"/>
  <c r="H321" i="3"/>
  <c r="H420" i="3" s="1"/>
  <c r="M320" i="3"/>
  <c r="M419" i="3" s="1"/>
  <c r="H320" i="3"/>
  <c r="H419" i="3" s="1"/>
  <c r="M319" i="3"/>
  <c r="M418" i="3" s="1"/>
  <c r="H319" i="3"/>
  <c r="H418" i="3" s="1"/>
  <c r="M318" i="3"/>
  <c r="M417" i="3" s="1"/>
  <c r="H318" i="3"/>
  <c r="H417" i="3" s="1"/>
  <c r="M317" i="3"/>
  <c r="M416" i="3" s="1"/>
  <c r="H317" i="3"/>
  <c r="H416" i="3" s="1"/>
  <c r="M316" i="3"/>
  <c r="M415" i="3" s="1"/>
  <c r="H316" i="3"/>
  <c r="H415" i="3" s="1"/>
  <c r="M315" i="3"/>
  <c r="M414" i="3" s="1"/>
  <c r="H315" i="3"/>
  <c r="H414" i="3" s="1"/>
  <c r="M314" i="3"/>
  <c r="M413" i="3" s="1"/>
  <c r="H314" i="3"/>
  <c r="H413" i="3" s="1"/>
  <c r="M313" i="3"/>
  <c r="M412" i="3" s="1"/>
  <c r="H313" i="3"/>
  <c r="H412" i="3" s="1"/>
  <c r="M312" i="3"/>
  <c r="M411" i="3" s="1"/>
  <c r="H312" i="3"/>
  <c r="H411" i="3" s="1"/>
  <c r="M311" i="3"/>
  <c r="M410" i="3" s="1"/>
  <c r="H311" i="3"/>
  <c r="H410" i="3" s="1"/>
  <c r="M310" i="3"/>
  <c r="M409" i="3" s="1"/>
  <c r="H310" i="3"/>
  <c r="H409" i="3" s="1"/>
  <c r="M309" i="3"/>
  <c r="M408" i="3" s="1"/>
  <c r="H309" i="3"/>
  <c r="H408" i="3" s="1"/>
  <c r="M308" i="3"/>
  <c r="M407" i="3" s="1"/>
  <c r="H308" i="3"/>
  <c r="H407" i="3" s="1"/>
  <c r="M307" i="3"/>
  <c r="M406" i="3" s="1"/>
  <c r="H307" i="3"/>
  <c r="H406" i="3" s="1"/>
  <c r="M299" i="3"/>
  <c r="M398" i="3" s="1"/>
  <c r="H293" i="3"/>
  <c r="H392" i="3" s="1"/>
  <c r="H289" i="3"/>
  <c r="H388" i="3" s="1"/>
  <c r="M288" i="3"/>
  <c r="M387" i="3" s="1"/>
  <c r="F7" i="8" s="1"/>
  <c r="H288" i="3"/>
  <c r="H387" i="3" s="1"/>
  <c r="G4" i="8" s="1"/>
  <c r="M287" i="3"/>
  <c r="M386" i="3" s="1"/>
  <c r="H287" i="3"/>
  <c r="H386" i="3" s="1"/>
  <c r="M285" i="3"/>
  <c r="M384" i="3" s="1"/>
  <c r="M283" i="3"/>
  <c r="M382" i="3" s="1"/>
  <c r="H283" i="3"/>
  <c r="H382" i="3" s="1"/>
  <c r="M281" i="3"/>
  <c r="M380" i="3" s="1"/>
  <c r="M279" i="3"/>
  <c r="M378" i="3" s="1"/>
  <c r="H279" i="3"/>
  <c r="H378" i="3" s="1"/>
  <c r="M277" i="3"/>
  <c r="M376" i="3" s="1"/>
  <c r="M275" i="3"/>
  <c r="M374" i="3" s="1"/>
  <c r="H275" i="3"/>
  <c r="H374" i="3" s="1"/>
  <c r="M273" i="3"/>
  <c r="M372" i="3" s="1"/>
  <c r="M271" i="3"/>
  <c r="M370" i="3" s="1"/>
  <c r="H271" i="3"/>
  <c r="H370" i="3" s="1"/>
  <c r="M269" i="3"/>
  <c r="M368" i="3" s="1"/>
  <c r="M267" i="3"/>
  <c r="M366" i="3" s="1"/>
  <c r="H267" i="3"/>
  <c r="H366" i="3" s="1"/>
  <c r="M265" i="3"/>
  <c r="M364" i="3" s="1"/>
  <c r="M263" i="3"/>
  <c r="M362" i="3" s="1"/>
  <c r="H263" i="3"/>
  <c r="H362" i="3" s="1"/>
  <c r="M260" i="3"/>
  <c r="M359" i="3" s="1"/>
  <c r="M259" i="3"/>
  <c r="M358" i="3" s="1"/>
  <c r="H259" i="3"/>
  <c r="H358" i="3" s="1"/>
  <c r="M257" i="3"/>
  <c r="M356" i="3" s="1"/>
  <c r="H257" i="3"/>
  <c r="H356" i="3" s="1"/>
  <c r="M256" i="3"/>
  <c r="M355" i="3" s="1"/>
  <c r="M255" i="3"/>
  <c r="M354" i="3" s="1"/>
  <c r="H255" i="3"/>
  <c r="H354" i="3" s="1"/>
  <c r="M254" i="3"/>
  <c r="M353" i="3" s="1"/>
  <c r="M252" i="3"/>
  <c r="M351" i="3" s="1"/>
  <c r="M251" i="3"/>
  <c r="M350" i="3" s="1"/>
  <c r="H251" i="3"/>
  <c r="H350" i="3" s="1"/>
  <c r="M249" i="3"/>
  <c r="M348" i="3" s="1"/>
  <c r="H249" i="3"/>
  <c r="H348" i="3" s="1"/>
  <c r="M248" i="3"/>
  <c r="M347" i="3" s="1"/>
  <c r="M247" i="3"/>
  <c r="M346" i="3" s="1"/>
  <c r="M246" i="3"/>
  <c r="M345" i="3" s="1"/>
  <c r="F339" i="3"/>
  <c r="F438" i="3" s="1"/>
  <c r="E339" i="3"/>
  <c r="E438" i="3" s="1"/>
  <c r="F338" i="3"/>
  <c r="F437" i="3" s="1"/>
  <c r="E338" i="3"/>
  <c r="E437" i="3" s="1"/>
  <c r="F337" i="3"/>
  <c r="F436" i="3" s="1"/>
  <c r="E337" i="3"/>
  <c r="E436" i="3" s="1"/>
  <c r="F336" i="3"/>
  <c r="F435" i="3" s="1"/>
  <c r="E336" i="3"/>
  <c r="E435" i="3" s="1"/>
  <c r="F335" i="3"/>
  <c r="F434" i="3" s="1"/>
  <c r="E335" i="3"/>
  <c r="E434" i="3" s="1"/>
  <c r="F334" i="3"/>
  <c r="F433" i="3" s="1"/>
  <c r="E334" i="3"/>
  <c r="E433" i="3" s="1"/>
  <c r="F333" i="3"/>
  <c r="F432" i="3" s="1"/>
  <c r="E333" i="3"/>
  <c r="E432" i="3" s="1"/>
  <c r="F332" i="3"/>
  <c r="F431" i="3" s="1"/>
  <c r="E332" i="3"/>
  <c r="E431" i="3" s="1"/>
  <c r="F331" i="3"/>
  <c r="F430" i="3" s="1"/>
  <c r="E331" i="3"/>
  <c r="E430" i="3" s="1"/>
  <c r="F330" i="3"/>
  <c r="F429" i="3" s="1"/>
  <c r="E330" i="3"/>
  <c r="E429" i="3" s="1"/>
  <c r="F329" i="3"/>
  <c r="F428" i="3" s="1"/>
  <c r="E329" i="3"/>
  <c r="E428" i="3" s="1"/>
  <c r="F328" i="3"/>
  <c r="F427" i="3" s="1"/>
  <c r="E328" i="3"/>
  <c r="E427" i="3" s="1"/>
  <c r="F327" i="3"/>
  <c r="F426" i="3" s="1"/>
  <c r="E327" i="3"/>
  <c r="E426" i="3" s="1"/>
  <c r="F326" i="3"/>
  <c r="F425" i="3" s="1"/>
  <c r="E326" i="3"/>
  <c r="E425" i="3" s="1"/>
  <c r="F325" i="3"/>
  <c r="F424" i="3" s="1"/>
  <c r="E325" i="3"/>
  <c r="E424" i="3" s="1"/>
  <c r="F324" i="3"/>
  <c r="F423" i="3" s="1"/>
  <c r="E324" i="3"/>
  <c r="E423" i="3" s="1"/>
  <c r="F323" i="3"/>
  <c r="F422" i="3" s="1"/>
  <c r="E323" i="3"/>
  <c r="E422" i="3" s="1"/>
  <c r="F322" i="3"/>
  <c r="F421" i="3" s="1"/>
  <c r="E322" i="3"/>
  <c r="E421" i="3" s="1"/>
  <c r="F321" i="3"/>
  <c r="F420" i="3" s="1"/>
  <c r="E321" i="3"/>
  <c r="E420" i="3" s="1"/>
  <c r="F320" i="3"/>
  <c r="F419" i="3" s="1"/>
  <c r="E320" i="3"/>
  <c r="E419" i="3" s="1"/>
  <c r="F319" i="3"/>
  <c r="F418" i="3" s="1"/>
  <c r="E319" i="3"/>
  <c r="E418" i="3" s="1"/>
  <c r="F318" i="3"/>
  <c r="F417" i="3" s="1"/>
  <c r="E318" i="3"/>
  <c r="E417" i="3" s="1"/>
  <c r="F317" i="3"/>
  <c r="F416" i="3" s="1"/>
  <c r="E317" i="3"/>
  <c r="E416" i="3" s="1"/>
  <c r="F316" i="3"/>
  <c r="F415" i="3" s="1"/>
  <c r="E316" i="3"/>
  <c r="E415" i="3" s="1"/>
  <c r="F315" i="3"/>
  <c r="F414" i="3" s="1"/>
  <c r="E315" i="3"/>
  <c r="E414" i="3" s="1"/>
  <c r="F314" i="3"/>
  <c r="F413" i="3" s="1"/>
  <c r="E314" i="3"/>
  <c r="E413" i="3" s="1"/>
  <c r="F313" i="3"/>
  <c r="F412" i="3" s="1"/>
  <c r="E313" i="3"/>
  <c r="E412" i="3" s="1"/>
  <c r="F312" i="3"/>
  <c r="F411" i="3" s="1"/>
  <c r="E312" i="3"/>
  <c r="E411" i="3" s="1"/>
  <c r="F311" i="3"/>
  <c r="F410" i="3" s="1"/>
  <c r="E311" i="3"/>
  <c r="E410" i="3" s="1"/>
  <c r="F310" i="3"/>
  <c r="F409" i="3" s="1"/>
  <c r="E310" i="3"/>
  <c r="E409" i="3" s="1"/>
  <c r="F309" i="3"/>
  <c r="F408" i="3" s="1"/>
  <c r="E309" i="3"/>
  <c r="E408" i="3" s="1"/>
  <c r="F308" i="3"/>
  <c r="F407" i="3" s="1"/>
  <c r="E308" i="3"/>
  <c r="E407" i="3" s="1"/>
  <c r="F307" i="3"/>
  <c r="F406" i="3" s="1"/>
  <c r="E307" i="3"/>
  <c r="E406" i="3" s="1"/>
  <c r="F301" i="3"/>
  <c r="F400" i="3" s="1"/>
  <c r="F298" i="3"/>
  <c r="F397" i="3" s="1"/>
  <c r="F292" i="3"/>
  <c r="F391" i="3" s="1"/>
  <c r="E292" i="3"/>
  <c r="E391" i="3" s="1"/>
  <c r="E287" i="3"/>
  <c r="E386" i="3" s="1"/>
  <c r="F286" i="3"/>
  <c r="F385" i="3" s="1"/>
  <c r="E285" i="3"/>
  <c r="E384" i="3" s="1"/>
  <c r="E283" i="3"/>
  <c r="E382" i="3" s="1"/>
  <c r="F282" i="3"/>
  <c r="F381" i="3" s="1"/>
  <c r="E281" i="3"/>
  <c r="E380" i="3" s="1"/>
  <c r="E279" i="3"/>
  <c r="E378" i="3" s="1"/>
  <c r="F278" i="3"/>
  <c r="F377" i="3" s="1"/>
  <c r="E277" i="3"/>
  <c r="E376" i="3" s="1"/>
  <c r="E275" i="3"/>
  <c r="E374" i="3" s="1"/>
  <c r="F274" i="3"/>
  <c r="F373" i="3" s="1"/>
  <c r="E273" i="3"/>
  <c r="E372" i="3" s="1"/>
  <c r="E271" i="3"/>
  <c r="E370" i="3" s="1"/>
  <c r="F270" i="3"/>
  <c r="F369" i="3" s="1"/>
  <c r="E269" i="3"/>
  <c r="E368" i="3" s="1"/>
  <c r="E267" i="3"/>
  <c r="E366" i="3" s="1"/>
  <c r="F266" i="3"/>
  <c r="F365" i="3" s="1"/>
  <c r="E265" i="3"/>
  <c r="E364" i="3" s="1"/>
  <c r="E263" i="3"/>
  <c r="E362" i="3" s="1"/>
  <c r="F262" i="3"/>
  <c r="F361" i="3" s="1"/>
  <c r="E261" i="3"/>
  <c r="E360" i="3" s="1"/>
  <c r="E260" i="3"/>
  <c r="E359" i="3" s="1"/>
  <c r="E259" i="3"/>
  <c r="E358" i="3" s="1"/>
  <c r="F258" i="3"/>
  <c r="F357" i="3" s="1"/>
  <c r="E258" i="3"/>
  <c r="E357" i="3" s="1"/>
  <c r="F256" i="3"/>
  <c r="F355" i="3" s="1"/>
  <c r="E256" i="3"/>
  <c r="E355" i="3" s="1"/>
  <c r="E255" i="3"/>
  <c r="E354" i="3" s="1"/>
  <c r="F254" i="3"/>
  <c r="F353" i="3" s="1"/>
  <c r="E253" i="3"/>
  <c r="E352" i="3" s="1"/>
  <c r="E252" i="3"/>
  <c r="E351" i="3" s="1"/>
  <c r="E251" i="3"/>
  <c r="E350" i="3" s="1"/>
  <c r="F250" i="3"/>
  <c r="F349" i="3" s="1"/>
  <c r="E250" i="3"/>
  <c r="E349" i="3" s="1"/>
  <c r="F248" i="3"/>
  <c r="F347" i="3" s="1"/>
  <c r="E248" i="3"/>
  <c r="E347" i="3" s="1"/>
  <c r="F247" i="3"/>
  <c r="F346" i="3" s="1"/>
  <c r="E247" i="3"/>
  <c r="E346" i="3" s="1"/>
  <c r="E246" i="3"/>
  <c r="E345" i="3" s="1"/>
  <c r="F245" i="3"/>
  <c r="F344" i="3" s="1"/>
  <c r="M306" i="3"/>
  <c r="M405" i="3" s="1"/>
  <c r="H306" i="3"/>
  <c r="H405" i="3" s="1"/>
  <c r="M305" i="3"/>
  <c r="M404" i="3" s="1"/>
  <c r="H305" i="3"/>
  <c r="H404" i="3" s="1"/>
  <c r="M304" i="3"/>
  <c r="M403" i="3" s="1"/>
  <c r="H304" i="3"/>
  <c r="H403" i="3" s="1"/>
  <c r="M303" i="3"/>
  <c r="M402" i="3" s="1"/>
  <c r="H303" i="3"/>
  <c r="H402" i="3" s="1"/>
  <c r="M302" i="3"/>
  <c r="M401" i="3" s="1"/>
  <c r="M301" i="3"/>
  <c r="M400" i="3" s="1"/>
  <c r="H301" i="3"/>
  <c r="H400" i="3" s="1"/>
  <c r="M300" i="3"/>
  <c r="M399" i="3" s="1"/>
  <c r="H300" i="3"/>
  <c r="H399" i="3" s="1"/>
  <c r="M298" i="3"/>
  <c r="M397" i="3" s="1"/>
  <c r="H298" i="3"/>
  <c r="H397" i="3" s="1"/>
  <c r="M297" i="3"/>
  <c r="M396" i="3" s="1"/>
  <c r="H297" i="3"/>
  <c r="H396" i="3" s="1"/>
  <c r="H296" i="3"/>
  <c r="H395" i="3" s="1"/>
  <c r="M295" i="3"/>
  <c r="M394" i="3" s="1"/>
  <c r="H295" i="3"/>
  <c r="H394" i="3" s="1"/>
  <c r="M294" i="3"/>
  <c r="M393" i="3" s="1"/>
  <c r="H294" i="3"/>
  <c r="H393" i="3" s="1"/>
  <c r="M293" i="3"/>
  <c r="M392" i="3" s="1"/>
  <c r="H292" i="3"/>
  <c r="H391" i="3" s="1"/>
  <c r="M291" i="3"/>
  <c r="M390" i="3" s="1"/>
  <c r="H291" i="3"/>
  <c r="H390" i="3" s="1"/>
  <c r="M290" i="3"/>
  <c r="M389" i="3" s="1"/>
  <c r="H290" i="3"/>
  <c r="H389" i="3" s="1"/>
  <c r="M289" i="3"/>
  <c r="M388" i="3" s="1"/>
  <c r="M286" i="3"/>
  <c r="M385" i="3" s="1"/>
  <c r="H286" i="3"/>
  <c r="H385" i="3" s="1"/>
  <c r="M284" i="3"/>
  <c r="M383" i="3" s="1"/>
  <c r="H284" i="3"/>
  <c r="H383" i="3" s="1"/>
  <c r="M282" i="3"/>
  <c r="M381" i="3" s="1"/>
  <c r="H282" i="3"/>
  <c r="H381" i="3" s="1"/>
  <c r="M280" i="3"/>
  <c r="M379" i="3" s="1"/>
  <c r="H280" i="3"/>
  <c r="H379" i="3" s="1"/>
  <c r="M278" i="3"/>
  <c r="M377" i="3" s="1"/>
  <c r="H278" i="3"/>
  <c r="H377" i="3" s="1"/>
  <c r="M276" i="3"/>
  <c r="M375" i="3" s="1"/>
  <c r="H276" i="3"/>
  <c r="H375" i="3" s="1"/>
  <c r="M274" i="3"/>
  <c r="M373" i="3" s="1"/>
  <c r="H274" i="3"/>
  <c r="H373" i="3" s="1"/>
  <c r="M272" i="3"/>
  <c r="M371" i="3" s="1"/>
  <c r="H272" i="3"/>
  <c r="H371" i="3" s="1"/>
  <c r="M270" i="3"/>
  <c r="M369" i="3" s="1"/>
  <c r="H270" i="3"/>
  <c r="H369" i="3" s="1"/>
  <c r="M268" i="3"/>
  <c r="M367" i="3" s="1"/>
  <c r="H268" i="3"/>
  <c r="H367" i="3" s="1"/>
  <c r="M266" i="3"/>
  <c r="M365" i="3" s="1"/>
  <c r="H266" i="3"/>
  <c r="H365" i="3" s="1"/>
  <c r="M264" i="3"/>
  <c r="M363" i="3" s="1"/>
  <c r="H264" i="3"/>
  <c r="H363" i="3" s="1"/>
  <c r="M262" i="3"/>
  <c r="M361" i="3" s="1"/>
  <c r="H262" i="3"/>
  <c r="H361" i="3" s="1"/>
  <c r="H260" i="3"/>
  <c r="H359" i="3" s="1"/>
  <c r="H258" i="3"/>
  <c r="H357" i="3" s="1"/>
  <c r="H256" i="3"/>
  <c r="H355" i="3" s="1"/>
  <c r="H254" i="3"/>
  <c r="H353" i="3" s="1"/>
  <c r="H252" i="3"/>
  <c r="H351" i="3" s="1"/>
  <c r="H250" i="3"/>
  <c r="H349" i="3" s="1"/>
  <c r="H248" i="3"/>
  <c r="H347" i="3" s="1"/>
  <c r="F306" i="3"/>
  <c r="F405" i="3" s="1"/>
  <c r="E306" i="3"/>
  <c r="E405" i="3" s="1"/>
  <c r="F305" i="3"/>
  <c r="F404" i="3" s="1"/>
  <c r="E305" i="3"/>
  <c r="E404" i="3" s="1"/>
  <c r="F304" i="3"/>
  <c r="F403" i="3" s="1"/>
  <c r="E304" i="3"/>
  <c r="E403" i="3" s="1"/>
  <c r="F303" i="3"/>
  <c r="F402" i="3" s="1"/>
  <c r="E303" i="3"/>
  <c r="E402" i="3" s="1"/>
  <c r="F302" i="3"/>
  <c r="F401" i="3" s="1"/>
  <c r="E302" i="3"/>
  <c r="E401" i="3" s="1"/>
  <c r="E301" i="3"/>
  <c r="E400" i="3" s="1"/>
  <c r="F300" i="3"/>
  <c r="F399" i="3" s="1"/>
  <c r="E300" i="3"/>
  <c r="E399" i="3" s="1"/>
  <c r="F299" i="3"/>
  <c r="F398" i="3" s="1"/>
  <c r="E299" i="3"/>
  <c r="E398" i="3" s="1"/>
  <c r="E298" i="3"/>
  <c r="E397" i="3" s="1"/>
  <c r="F297" i="3"/>
  <c r="F396" i="3" s="1"/>
  <c r="E297" i="3"/>
  <c r="E396" i="3" s="1"/>
  <c r="F296" i="3"/>
  <c r="F395" i="3" s="1"/>
  <c r="E296" i="3"/>
  <c r="E395" i="3" s="1"/>
  <c r="F295" i="3"/>
  <c r="F394" i="3" s="1"/>
  <c r="E295" i="3"/>
  <c r="E394" i="3" s="1"/>
  <c r="F294" i="3"/>
  <c r="F393" i="3" s="1"/>
  <c r="E294" i="3"/>
  <c r="E393" i="3" s="1"/>
  <c r="F293" i="3"/>
  <c r="F392" i="3" s="1"/>
  <c r="E293" i="3"/>
  <c r="E392" i="3" s="1"/>
  <c r="F291" i="3"/>
  <c r="F390" i="3" s="1"/>
  <c r="E291" i="3"/>
  <c r="E390" i="3" s="1"/>
  <c r="F290" i="3"/>
  <c r="F389" i="3" s="1"/>
  <c r="E290" i="3"/>
  <c r="E389" i="3" s="1"/>
  <c r="F289" i="3"/>
  <c r="F388" i="3" s="1"/>
  <c r="E289" i="3"/>
  <c r="E388" i="3" s="1"/>
  <c r="E288" i="3"/>
  <c r="E387" i="3" s="1"/>
  <c r="D4" i="8" s="1"/>
  <c r="F287" i="3"/>
  <c r="F386" i="3" s="1"/>
  <c r="E286" i="3"/>
  <c r="E385" i="3" s="1"/>
  <c r="F285" i="3"/>
  <c r="F384" i="3" s="1"/>
  <c r="E284" i="3"/>
  <c r="E383" i="3" s="1"/>
  <c r="F283" i="3"/>
  <c r="F382" i="3" s="1"/>
  <c r="E282" i="3"/>
  <c r="E381" i="3" s="1"/>
  <c r="F281" i="3"/>
  <c r="F380" i="3" s="1"/>
  <c r="E280" i="3"/>
  <c r="E379" i="3" s="1"/>
  <c r="F279" i="3"/>
  <c r="F378" i="3" s="1"/>
  <c r="E278" i="3"/>
  <c r="E377" i="3" s="1"/>
  <c r="F277" i="3"/>
  <c r="F376" i="3" s="1"/>
  <c r="E276" i="3"/>
  <c r="E375" i="3" s="1"/>
  <c r="F275" i="3"/>
  <c r="F374" i="3" s="1"/>
  <c r="E274" i="3"/>
  <c r="E373" i="3" s="1"/>
  <c r="F273" i="3"/>
  <c r="F372" i="3" s="1"/>
  <c r="E272" i="3"/>
  <c r="E371" i="3" s="1"/>
  <c r="F271" i="3"/>
  <c r="F370" i="3" s="1"/>
  <c r="E270" i="3"/>
  <c r="E369" i="3" s="1"/>
  <c r="F269" i="3"/>
  <c r="F368" i="3" s="1"/>
  <c r="E268" i="3"/>
  <c r="E367" i="3" s="1"/>
  <c r="F267" i="3"/>
  <c r="F366" i="3" s="1"/>
  <c r="E266" i="3"/>
  <c r="E365" i="3" s="1"/>
  <c r="F265" i="3"/>
  <c r="F364" i="3" s="1"/>
  <c r="E264" i="3"/>
  <c r="E363" i="3" s="1"/>
  <c r="F263" i="3"/>
  <c r="F362" i="3" s="1"/>
  <c r="F261" i="3"/>
  <c r="F360" i="3" s="1"/>
  <c r="F259" i="3"/>
  <c r="F358" i="3" s="1"/>
  <c r="F257" i="3"/>
  <c r="F356" i="3" s="1"/>
  <c r="F255" i="3"/>
  <c r="F354" i="3" s="1"/>
  <c r="F253" i="3"/>
  <c r="F352" i="3" s="1"/>
  <c r="F251" i="3"/>
  <c r="F350" i="3" s="1"/>
  <c r="F249" i="3"/>
  <c r="F348" i="3" s="1"/>
  <c r="H244" i="3"/>
  <c r="H343" i="3" s="1"/>
  <c r="N244" i="3"/>
  <c r="N343" i="3" s="1"/>
  <c r="L244" i="3"/>
  <c r="L343" i="3" s="1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A129" i="3"/>
  <c r="AA130" i="3"/>
  <c r="AA128" i="3"/>
  <c r="O133" i="3"/>
  <c r="L139" i="3"/>
  <c r="M139" i="3"/>
  <c r="N139" i="3"/>
  <c r="K139" i="3"/>
  <c r="E138" i="3"/>
  <c r="F138" i="3"/>
  <c r="G138" i="3"/>
  <c r="H138" i="3"/>
  <c r="I138" i="3"/>
  <c r="J138" i="3"/>
  <c r="K138" i="3"/>
  <c r="L138" i="3"/>
  <c r="M138" i="3"/>
  <c r="N138" i="3"/>
  <c r="J139" i="3"/>
  <c r="I139" i="3"/>
  <c r="H139" i="3"/>
  <c r="G139" i="3"/>
  <c r="F139" i="3"/>
  <c r="E139" i="3"/>
  <c r="D139" i="3"/>
  <c r="C139" i="3"/>
  <c r="J136" i="3"/>
  <c r="J142" i="3" s="1"/>
  <c r="J135" i="3"/>
  <c r="J141" i="3" s="1"/>
  <c r="J134" i="3"/>
  <c r="J140" i="3" s="1"/>
  <c r="Z130" i="3"/>
  <c r="Y130" i="3"/>
  <c r="I136" i="3" s="1"/>
  <c r="I142" i="3" s="1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D136" i="3" s="1"/>
  <c r="D142" i="3" s="1"/>
  <c r="C130" i="3"/>
  <c r="C136" i="3" s="1"/>
  <c r="C142" i="3" s="1"/>
  <c r="B130" i="3"/>
  <c r="B136" i="3" s="1"/>
  <c r="B142" i="3" s="1"/>
  <c r="A130" i="3"/>
  <c r="A136" i="3" s="1"/>
  <c r="A142" i="3" s="1"/>
  <c r="Z129" i="3"/>
  <c r="Y129" i="3"/>
  <c r="I135" i="3" s="1"/>
  <c r="I141" i="3" s="1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D135" i="3" s="1"/>
  <c r="D141" i="3" s="1"/>
  <c r="C129" i="3"/>
  <c r="C135" i="3" s="1"/>
  <c r="C141" i="3" s="1"/>
  <c r="B129" i="3"/>
  <c r="B135" i="3" s="1"/>
  <c r="B141" i="3" s="1"/>
  <c r="A129" i="3"/>
  <c r="A135" i="3" s="1"/>
  <c r="A141" i="3" s="1"/>
  <c r="Z128" i="3"/>
  <c r="Y128" i="3"/>
  <c r="I134" i="3" s="1"/>
  <c r="I140" i="3" s="1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D134" i="3" s="1"/>
  <c r="D140" i="3" s="1"/>
  <c r="C128" i="3"/>
  <c r="C134" i="3" s="1"/>
  <c r="C140" i="3" s="1"/>
  <c r="B128" i="3"/>
  <c r="B134" i="3" s="1"/>
  <c r="B140" i="3" s="1"/>
  <c r="A128" i="3"/>
  <c r="A134" i="3" s="1"/>
  <c r="A140" i="3" s="1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Y114" i="3"/>
  <c r="Z114" i="3" s="1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C114" i="3"/>
  <c r="D114" i="3" s="1"/>
  <c r="AT113" i="3"/>
  <c r="AT123" i="3" s="1"/>
  <c r="AS113" i="3"/>
  <c r="AS123" i="3" s="1"/>
  <c r="AR113" i="3"/>
  <c r="AR123" i="3" s="1"/>
  <c r="AQ113" i="3"/>
  <c r="AQ123" i="3" s="1"/>
  <c r="AP113" i="3"/>
  <c r="AP123" i="3" s="1"/>
  <c r="AO113" i="3"/>
  <c r="AO123" i="3" s="1"/>
  <c r="AN113" i="3"/>
  <c r="AN123" i="3" s="1"/>
  <c r="AM113" i="3"/>
  <c r="AM123" i="3" s="1"/>
  <c r="AL113" i="3"/>
  <c r="AL123" i="3" s="1"/>
  <c r="AK113" i="3"/>
  <c r="AK123" i="3" s="1"/>
  <c r="AJ113" i="3"/>
  <c r="AJ123" i="3" s="1"/>
  <c r="AI113" i="3"/>
  <c r="AI123" i="3" s="1"/>
  <c r="AH113" i="3"/>
  <c r="AH123" i="3" s="1"/>
  <c r="AG113" i="3"/>
  <c r="AG123" i="3" s="1"/>
  <c r="AF113" i="3"/>
  <c r="AF123" i="3" s="1"/>
  <c r="AE113" i="3"/>
  <c r="AE123" i="3" s="1"/>
  <c r="AD113" i="3"/>
  <c r="AD123" i="3" s="1"/>
  <c r="AC113" i="3"/>
  <c r="AC123" i="3" s="1"/>
  <c r="AB113" i="3"/>
  <c r="AB123" i="3" s="1"/>
  <c r="AA113" i="3"/>
  <c r="AA123" i="3" s="1"/>
  <c r="Z113" i="3"/>
  <c r="Z123" i="3" s="1"/>
  <c r="Y113" i="3"/>
  <c r="Y123" i="3" s="1"/>
  <c r="X113" i="3"/>
  <c r="X123" i="3" s="1"/>
  <c r="W113" i="3"/>
  <c r="W123" i="3" s="1"/>
  <c r="V113" i="3"/>
  <c r="V123" i="3" s="1"/>
  <c r="U113" i="3"/>
  <c r="U123" i="3" s="1"/>
  <c r="T113" i="3"/>
  <c r="T123" i="3" s="1"/>
  <c r="S113" i="3"/>
  <c r="S123" i="3" s="1"/>
  <c r="R113" i="3"/>
  <c r="R123" i="3" s="1"/>
  <c r="Q113" i="3"/>
  <c r="Q123" i="3" s="1"/>
  <c r="P113" i="3"/>
  <c r="P123" i="3" s="1"/>
  <c r="O113" i="3"/>
  <c r="O123" i="3" s="1"/>
  <c r="N113" i="3"/>
  <c r="N123" i="3" s="1"/>
  <c r="M113" i="3"/>
  <c r="M123" i="3" s="1"/>
  <c r="L113" i="3"/>
  <c r="L123" i="3" s="1"/>
  <c r="K113" i="3"/>
  <c r="K123" i="3" s="1"/>
  <c r="J113" i="3"/>
  <c r="J123" i="3" s="1"/>
  <c r="I113" i="3"/>
  <c r="I123" i="3" s="1"/>
  <c r="H113" i="3"/>
  <c r="H123" i="3" s="1"/>
  <c r="G113" i="3"/>
  <c r="G123" i="3" s="1"/>
  <c r="F113" i="3"/>
  <c r="F123" i="3" s="1"/>
  <c r="E113" i="3"/>
  <c r="E123" i="3" s="1"/>
  <c r="D113" i="3"/>
  <c r="D123" i="3" s="1"/>
  <c r="D132" i="3" s="1"/>
  <c r="D138" i="3" s="1"/>
  <c r="C113" i="3"/>
  <c r="C123" i="3" s="1"/>
  <c r="C132" i="3" s="1"/>
  <c r="C138" i="3" s="1"/>
  <c r="C7" i="7" l="1"/>
  <c r="A13" i="11"/>
  <c r="J7" i="7"/>
  <c r="J10" i="7" s="1"/>
  <c r="H7" i="7"/>
  <c r="H10" i="7" s="1"/>
  <c r="I7" i="7"/>
  <c r="I10" i="7" s="1"/>
  <c r="C10" i="7"/>
  <c r="C9" i="7"/>
  <c r="D9" i="7" s="1"/>
  <c r="E9" i="7" s="1"/>
  <c r="F9" i="7" s="1"/>
  <c r="G7" i="7"/>
  <c r="G10" i="7" s="1"/>
  <c r="D29" i="11"/>
  <c r="E32" i="11"/>
  <c r="N134" i="3"/>
  <c r="B10" i="8"/>
  <c r="F32" i="11"/>
  <c r="D32" i="11"/>
  <c r="G29" i="11"/>
  <c r="G32" i="11"/>
  <c r="M136" i="3"/>
  <c r="A32" i="11"/>
  <c r="B35" i="11"/>
  <c r="E13" i="11"/>
  <c r="I15" i="11"/>
  <c r="D19" i="11"/>
  <c r="AE8" i="7"/>
  <c r="AH8" i="7"/>
  <c r="AC8" i="7"/>
  <c r="AF8" i="7"/>
  <c r="AA8" i="7"/>
  <c r="AD8" i="7"/>
  <c r="AG8" i="7"/>
  <c r="AB8" i="7"/>
  <c r="AI8" i="7"/>
  <c r="C19" i="11"/>
  <c r="E19" i="11"/>
  <c r="E17" i="11"/>
  <c r="E16" i="11"/>
  <c r="E18" i="11" s="1"/>
  <c r="K11" i="11"/>
  <c r="J15" i="11"/>
  <c r="F15" i="11"/>
  <c r="F12" i="11"/>
  <c r="F13" i="11" s="1"/>
  <c r="W7" i="7"/>
  <c r="W10" i="7" s="1"/>
  <c r="O7" i="7"/>
  <c r="O10" i="7" s="1"/>
  <c r="X8" i="7"/>
  <c r="M7" i="7"/>
  <c r="M10" i="7" s="1"/>
  <c r="N7" i="7"/>
  <c r="N10" i="7" s="1"/>
  <c r="Y7" i="7"/>
  <c r="Y10" i="7" s="1"/>
  <c r="P7" i="7"/>
  <c r="P10" i="7" s="1"/>
  <c r="R7" i="7"/>
  <c r="R10" i="7" s="1"/>
  <c r="U7" i="7"/>
  <c r="U10" i="7" s="1"/>
  <c r="L7" i="7"/>
  <c r="L10" i="7" s="1"/>
  <c r="K7" i="7"/>
  <c r="Z7" i="7"/>
  <c r="Z10" i="7" s="1"/>
  <c r="T7" i="7"/>
  <c r="T10" i="7" s="1"/>
  <c r="V7" i="7"/>
  <c r="V10" i="7" s="1"/>
  <c r="Q7" i="7"/>
  <c r="Q10" i="7" s="1"/>
  <c r="X7" i="7"/>
  <c r="X10" i="7" s="1"/>
  <c r="S7" i="7"/>
  <c r="S10" i="7" s="1"/>
  <c r="W8" i="7"/>
  <c r="N8" i="7"/>
  <c r="T8" i="7"/>
  <c r="R8" i="7"/>
  <c r="O8" i="7"/>
  <c r="Y8" i="7"/>
  <c r="U8" i="7"/>
  <c r="S8" i="7"/>
  <c r="M8" i="7"/>
  <c r="L8" i="7"/>
  <c r="V8" i="7"/>
  <c r="Q8" i="7"/>
  <c r="G134" i="3"/>
  <c r="M135" i="3"/>
  <c r="M141" i="3" s="1"/>
  <c r="L135" i="3"/>
  <c r="L141" i="3" s="1"/>
  <c r="O139" i="3"/>
  <c r="K134" i="3"/>
  <c r="K140" i="3" s="1"/>
  <c r="G136" i="3"/>
  <c r="G142" i="3" s="1"/>
  <c r="M142" i="3"/>
  <c r="N135" i="3"/>
  <c r="N141" i="3" s="1"/>
  <c r="H134" i="3"/>
  <c r="E135" i="3"/>
  <c r="E141" i="3" s="1"/>
  <c r="G117" i="3"/>
  <c r="G118" i="3" s="1"/>
  <c r="E117" i="3"/>
  <c r="E118" i="3" s="1"/>
  <c r="F117" i="3"/>
  <c r="F118" i="3" s="1"/>
  <c r="G120" i="3"/>
  <c r="G121" i="3" s="1"/>
  <c r="H117" i="3"/>
  <c r="H118" i="3" s="1"/>
  <c r="E120" i="3"/>
  <c r="E121" i="3" s="1"/>
  <c r="F120" i="3"/>
  <c r="F121" i="3" s="1"/>
  <c r="N140" i="3"/>
  <c r="G135" i="3"/>
  <c r="G141" i="3" s="1"/>
  <c r="N136" i="3"/>
  <c r="N142" i="3" s="1"/>
  <c r="L136" i="3"/>
  <c r="L142" i="3" s="1"/>
  <c r="K136" i="3"/>
  <c r="K142" i="3" s="1"/>
  <c r="M134" i="3"/>
  <c r="L134" i="3"/>
  <c r="L140" i="3" s="1"/>
  <c r="H120" i="3"/>
  <c r="H121" i="3" s="1"/>
  <c r="G140" i="3"/>
  <c r="F135" i="3"/>
  <c r="F141" i="3" s="1"/>
  <c r="E136" i="3"/>
  <c r="E142" i="3" s="1"/>
  <c r="F136" i="3"/>
  <c r="F142" i="3" s="1"/>
  <c r="K135" i="3"/>
  <c r="E134" i="3"/>
  <c r="F134" i="3"/>
  <c r="H135" i="3"/>
  <c r="H141" i="3" s="1"/>
  <c r="H136" i="3"/>
  <c r="H142" i="3" s="1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AN116" i="2"/>
  <c r="AN117" i="2" s="1"/>
  <c r="AM116" i="2"/>
  <c r="AL116" i="2"/>
  <c r="AK116" i="2"/>
  <c r="AJ116" i="2"/>
  <c r="AI116" i="2"/>
  <c r="AI117" i="2" s="1"/>
  <c r="AH116" i="2"/>
  <c r="AG116" i="2"/>
  <c r="AF116" i="2"/>
  <c r="AF117" i="2" s="1"/>
  <c r="AE116" i="2"/>
  <c r="AE117" i="2" s="1"/>
  <c r="AD116" i="2"/>
  <c r="AC116" i="2"/>
  <c r="AB116" i="2"/>
  <c r="AA116" i="2"/>
  <c r="Z116" i="2"/>
  <c r="Y116" i="2"/>
  <c r="X116" i="2"/>
  <c r="X117" i="2" s="1"/>
  <c r="W116" i="2"/>
  <c r="V116" i="2"/>
  <c r="U116" i="2"/>
  <c r="T116" i="2"/>
  <c r="T118" i="2" s="1"/>
  <c r="S116" i="2"/>
  <c r="R116" i="2"/>
  <c r="Q116" i="2"/>
  <c r="P116" i="2"/>
  <c r="P117" i="2" s="1"/>
  <c r="O116" i="2"/>
  <c r="O117" i="2" s="1"/>
  <c r="N116" i="2"/>
  <c r="M116" i="2"/>
  <c r="L116" i="2"/>
  <c r="L117" i="2" s="1"/>
  <c r="K116" i="2"/>
  <c r="AL118" i="2" s="1"/>
  <c r="J116" i="2"/>
  <c r="I116" i="2"/>
  <c r="H116" i="2"/>
  <c r="H117" i="2" s="1"/>
  <c r="G116" i="2"/>
  <c r="G117" i="2" s="1"/>
  <c r="F116" i="2"/>
  <c r="E116" i="2"/>
  <c r="D116" i="2"/>
  <c r="C116" i="2"/>
  <c r="E21" i="11" l="1"/>
  <c r="J21" i="11"/>
  <c r="J18" i="11"/>
  <c r="I21" i="11"/>
  <c r="I18" i="11"/>
  <c r="I20" i="11"/>
  <c r="E20" i="11"/>
  <c r="K10" i="7"/>
  <c r="G9" i="7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G31" i="11"/>
  <c r="G35" i="11" s="1"/>
  <c r="G36" i="11" s="1"/>
  <c r="G6" i="8"/>
  <c r="G10" i="8" s="1"/>
  <c r="G11" i="8" s="1"/>
  <c r="E31" i="11"/>
  <c r="E35" i="11" s="1"/>
  <c r="E36" i="11" s="1"/>
  <c r="E6" i="8"/>
  <c r="E10" i="8" s="1"/>
  <c r="E11" i="8" s="1"/>
  <c r="F28" i="11"/>
  <c r="F3" i="8"/>
  <c r="D31" i="11"/>
  <c r="D35" i="11" s="1"/>
  <c r="D36" i="11" s="1"/>
  <c r="D6" i="8"/>
  <c r="D10" i="8" s="1"/>
  <c r="G28" i="11"/>
  <c r="G3" i="8"/>
  <c r="F31" i="11"/>
  <c r="F35" i="11" s="1"/>
  <c r="F6" i="8"/>
  <c r="F10" i="8" s="1"/>
  <c r="F11" i="8" s="1"/>
  <c r="E28" i="11"/>
  <c r="E3" i="8"/>
  <c r="D28" i="11"/>
  <c r="D3" i="8"/>
  <c r="O135" i="3"/>
  <c r="I16" i="11"/>
  <c r="I17" i="11"/>
  <c r="I19" i="11"/>
  <c r="D20" i="11"/>
  <c r="J20" i="11"/>
  <c r="F19" i="11"/>
  <c r="F21" i="11" s="1"/>
  <c r="F20" i="11"/>
  <c r="J19" i="11"/>
  <c r="F17" i="11"/>
  <c r="J16" i="11"/>
  <c r="J17" i="11"/>
  <c r="F16" i="11"/>
  <c r="F18" i="11" s="1"/>
  <c r="L11" i="11"/>
  <c r="K15" i="11"/>
  <c r="G15" i="11"/>
  <c r="G12" i="11"/>
  <c r="G13" i="11" s="1"/>
  <c r="J117" i="2"/>
  <c r="Q118" i="2"/>
  <c r="Y118" i="2"/>
  <c r="AG118" i="2"/>
  <c r="AB118" i="2"/>
  <c r="AJ118" i="2"/>
  <c r="D117" i="2"/>
  <c r="W117" i="2"/>
  <c r="AM117" i="2"/>
  <c r="Z8" i="7"/>
  <c r="P8" i="7"/>
  <c r="K8" i="7"/>
  <c r="E117" i="2"/>
  <c r="M117" i="2"/>
  <c r="U117" i="2"/>
  <c r="AC117" i="2"/>
  <c r="AK117" i="2"/>
  <c r="F117" i="2"/>
  <c r="N117" i="2"/>
  <c r="R118" i="2"/>
  <c r="V117" i="2"/>
  <c r="Z118" i="2"/>
  <c r="AD117" i="2"/>
  <c r="AH118" i="2"/>
  <c r="AL117" i="2"/>
  <c r="S118" i="2"/>
  <c r="AA118" i="2"/>
  <c r="AI118" i="2"/>
  <c r="AA117" i="2"/>
  <c r="K141" i="3"/>
  <c r="O141" i="3" s="1"/>
  <c r="F140" i="3"/>
  <c r="M140" i="3"/>
  <c r="O140" i="3" s="1"/>
  <c r="H140" i="3"/>
  <c r="O134" i="3"/>
  <c r="E140" i="3"/>
  <c r="O142" i="3"/>
  <c r="O136" i="3"/>
  <c r="Q117" i="2"/>
  <c r="Y117" i="2"/>
  <c r="AG117" i="2"/>
  <c r="AN118" i="2"/>
  <c r="AF118" i="2"/>
  <c r="X118" i="2"/>
  <c r="P118" i="2"/>
  <c r="I117" i="2"/>
  <c r="R117" i="2"/>
  <c r="Z117" i="2"/>
  <c r="AH117" i="2"/>
  <c r="AM118" i="2"/>
  <c r="AE118" i="2"/>
  <c r="W118" i="2"/>
  <c r="O118" i="2"/>
  <c r="K117" i="2"/>
  <c r="T117" i="2"/>
  <c r="AB117" i="2"/>
  <c r="AJ117" i="2"/>
  <c r="AK118" i="2"/>
  <c r="AC118" i="2"/>
  <c r="U118" i="2"/>
  <c r="M118" i="2"/>
  <c r="V118" i="2"/>
  <c r="S117" i="2"/>
  <c r="AD118" i="2"/>
  <c r="N118" i="2"/>
  <c r="L118" i="2"/>
  <c r="I22" i="11" l="1"/>
  <c r="G21" i="11"/>
  <c r="G18" i="11"/>
  <c r="K21" i="11"/>
  <c r="K18" i="11"/>
  <c r="J22" i="11"/>
  <c r="F22" i="11"/>
  <c r="E22" i="11"/>
  <c r="E37" i="11"/>
  <c r="E38" i="11" s="1"/>
  <c r="C45" i="11" s="1"/>
  <c r="F36" i="11"/>
  <c r="E12" i="8"/>
  <c r="E13" i="8" s="1"/>
  <c r="D11" i="8"/>
  <c r="K20" i="11"/>
  <c r="G19" i="11"/>
  <c r="G20" i="11"/>
  <c r="K19" i="11"/>
  <c r="G17" i="11"/>
  <c r="K16" i="11"/>
  <c r="K17" i="11"/>
  <c r="G16" i="11"/>
  <c r="L15" i="11"/>
  <c r="H15" i="11"/>
  <c r="H12" i="11"/>
  <c r="B12" i="11" s="1"/>
  <c r="B10" i="11"/>
  <c r="H21" i="11" l="1"/>
  <c r="H18" i="11"/>
  <c r="L21" i="11"/>
  <c r="L18" i="11"/>
  <c r="G22" i="11"/>
  <c r="K22" i="11"/>
  <c r="H13" i="11"/>
  <c r="L20" i="11"/>
  <c r="H19" i="11"/>
  <c r="H20" i="11"/>
  <c r="L19" i="11"/>
  <c r="H16" i="11"/>
  <c r="H17" i="11"/>
  <c r="L16" i="11"/>
  <c r="L17" i="11"/>
  <c r="I12" i="11"/>
  <c r="B9" i="11"/>
  <c r="L22" i="11" l="1"/>
  <c r="H22" i="11"/>
  <c r="B13" i="11"/>
  <c r="B16" i="11"/>
  <c r="I13" i="11"/>
  <c r="J12" i="11"/>
  <c r="J13" i="11" l="1"/>
  <c r="K12" i="11"/>
  <c r="K13" i="11" l="1"/>
  <c r="L12" i="11"/>
  <c r="L13" i="11" l="1"/>
  <c r="B20" i="11" s="1"/>
  <c r="B17" i="11" l="1"/>
  <c r="B22" i="11" s="1"/>
  <c r="C44" i="11" s="1"/>
  <c r="C46" i="11" l="1"/>
</calcChain>
</file>

<file path=xl/sharedStrings.xml><?xml version="1.0" encoding="utf-8"?>
<sst xmlns="http://schemas.openxmlformats.org/spreadsheetml/2006/main" count="759" uniqueCount="454">
  <si>
    <t>Évolution de la population de 2013 à 2050</t>
  </si>
  <si>
    <t>France entière - Départements</t>
  </si>
  <si>
    <t>© Insee - Source : Insee, Omphale 2017.</t>
  </si>
  <si>
    <t>Population en milliers</t>
  </si>
  <si>
    <t>Département</t>
  </si>
  <si>
    <t>Libellé du département</t>
  </si>
  <si>
    <t>Population en 2013</t>
  </si>
  <si>
    <t>Population en 2014</t>
  </si>
  <si>
    <t>Population en 2015</t>
  </si>
  <si>
    <t>Population en 2016</t>
  </si>
  <si>
    <t>Population en 2017</t>
  </si>
  <si>
    <t>Population en 2018</t>
  </si>
  <si>
    <t>Population en 2019</t>
  </si>
  <si>
    <t>Population en 2020</t>
  </si>
  <si>
    <t>Population en 2021</t>
  </si>
  <si>
    <t>Population en 2022</t>
  </si>
  <si>
    <t>Population en 2023</t>
  </si>
  <si>
    <t>Population en 2024</t>
  </si>
  <si>
    <t>Population en 2025</t>
  </si>
  <si>
    <t>Population en 2026</t>
  </si>
  <si>
    <t>Population en 2027</t>
  </si>
  <si>
    <t>Population en 2028</t>
  </si>
  <si>
    <t>Population en 2029</t>
  </si>
  <si>
    <t>Population en 2030</t>
  </si>
  <si>
    <t>Population en 2031</t>
  </si>
  <si>
    <t>Population en 2032</t>
  </si>
  <si>
    <t>Population en 2033</t>
  </si>
  <si>
    <t>Population en 2034</t>
  </si>
  <si>
    <t>Population en 2035</t>
  </si>
  <si>
    <t>Population en 2036</t>
  </si>
  <si>
    <t>Population en 2037</t>
  </si>
  <si>
    <t>Population en 2038</t>
  </si>
  <si>
    <t>Population en 2039</t>
  </si>
  <si>
    <t>Population en 2040</t>
  </si>
  <si>
    <t>Population en 2041</t>
  </si>
  <si>
    <t>Population en 2042</t>
  </si>
  <si>
    <t>Population en 2043</t>
  </si>
  <si>
    <t>Population en 2044</t>
  </si>
  <si>
    <t>Population en 2045</t>
  </si>
  <si>
    <t>Population en 2046</t>
  </si>
  <si>
    <t>Population en 2047</t>
  </si>
  <si>
    <t>Population en 2048</t>
  </si>
  <si>
    <t>Population en 2049</t>
  </si>
  <si>
    <t>Population en 2050</t>
  </si>
  <si>
    <t>code_Departements</t>
  </si>
  <si>
    <t>libelle_Departements</t>
  </si>
  <si>
    <t>pop_2013</t>
  </si>
  <si>
    <t>pop_2014</t>
  </si>
  <si>
    <t>pop_2015</t>
  </si>
  <si>
    <t>pop_2016</t>
  </si>
  <si>
    <t>pop_2017</t>
  </si>
  <si>
    <t>pop_2018</t>
  </si>
  <si>
    <t>pop_2019</t>
  </si>
  <si>
    <t>pop_2020</t>
  </si>
  <si>
    <t>pop_2021</t>
  </si>
  <si>
    <t>pop_2022</t>
  </si>
  <si>
    <t>pop_2023</t>
  </si>
  <si>
    <t>pop_2024</t>
  </si>
  <si>
    <t>pop_2025</t>
  </si>
  <si>
    <t>pop_2026</t>
  </si>
  <si>
    <t>pop_2027</t>
  </si>
  <si>
    <t>pop_2028</t>
  </si>
  <si>
    <t>pop_2029</t>
  </si>
  <si>
    <t>pop_2030</t>
  </si>
  <si>
    <t>pop_2031</t>
  </si>
  <si>
    <t>pop_2032</t>
  </si>
  <si>
    <t>pop_2033</t>
  </si>
  <si>
    <t>pop_2034</t>
  </si>
  <si>
    <t>pop_2035</t>
  </si>
  <si>
    <t>pop_2036</t>
  </si>
  <si>
    <t>pop_2037</t>
  </si>
  <si>
    <t>pop_2038</t>
  </si>
  <si>
    <t>pop_2039</t>
  </si>
  <si>
    <t>pop_2040</t>
  </si>
  <si>
    <t>pop_2041</t>
  </si>
  <si>
    <t>pop_2042</t>
  </si>
  <si>
    <t>pop_2043</t>
  </si>
  <si>
    <t>pop_2044</t>
  </si>
  <si>
    <t>pop_2045</t>
  </si>
  <si>
    <t>pop_2046</t>
  </si>
  <si>
    <t>pop_2047</t>
  </si>
  <si>
    <t>pop_2048</t>
  </si>
  <si>
    <t>pop_2049</t>
  </si>
  <si>
    <t>pop_2050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</si>
  <si>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</si>
  <si>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</si>
  <si>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</si>
  <si>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</si>
  <si>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</si>
  <si>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</si>
  <si>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</si>
  <si>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</si>
  <si>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</si>
  <si>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</si>
  <si>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</si>
  <si>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</si>
  <si>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</si>
  <si>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</si>
  <si>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</si>
  <si>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</si>
  <si>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</si>
  <si>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</si>
  <si>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</si>
  <si>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</si>
  <si>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</si>
  <si>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</si>
  <si>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</si>
  <si>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</si>
  <si>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</si>
  <si>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</si>
  <si>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</si>
  <si>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</si>
  <si>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</si>
  <si>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</si>
  <si>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</si>
  <si>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</si>
  <si>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</si>
  <si>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</si>
  <si>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</si>
  <si>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</si>
  <si>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</si>
  <si>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</si>
  <si>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</si>
  <si>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</si>
  <si>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</si>
  <si>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</si>
  <si>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</si>
  <si>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</si>
  <si>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</si>
  <si>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</si>
  <si>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</si>
  <si>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</si>
  <si>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</si>
  <si>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</si>
  <si>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</si>
  <si>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</si>
  <si>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</si>
  <si>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</si>
  <si>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</si>
  <si>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</si>
  <si>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</si>
  <si>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</si>
  <si>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</si>
  <si>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</si>
  <si>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</si>
  <si>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</si>
  <si>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</si>
  <si>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</si>
  <si>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</si>
  <si>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</si>
  <si>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</si>
  <si>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</si>
  <si>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</si>
  <si>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</si>
  <si>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</si>
  <si>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</si>
  <si>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</si>
  <si>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</si>
  <si>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</si>
  <si>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</si>
  <si>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</si>
  <si>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</si>
  <si>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</si>
  <si>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</si>
  <si>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</si>
  <si>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</si>
  <si>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</si>
  <si>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</si>
  <si>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</si>
  <si>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</si>
  <si>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</si>
  <si>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</si>
  <si>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</si>
  <si>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</si>
  <si>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</si>
  <si>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</si>
  <si>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</si>
  <si>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</si>
  <si>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</si>
  <si>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</si>
  <si>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</si>
  <si>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</si>
  <si>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</si>
  <si>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</si>
  <si>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</si>
  <si>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</si>
  <si>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</si>
  <si>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</si>
  <si>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</si>
  <si>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</si>
  <si>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</si>
  <si>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</si>
  <si>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</si>
  <si>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</si>
  <si>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</si>
  <si>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</si>
  <si>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</si>
  <si>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</si>
  <si>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</si>
  <si>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</si>
  <si>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</si>
  <si>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</si>
  <si>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</si>
  <si>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</si>
  <si>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</si>
  <si>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</si>
  <si>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</si>
  <si>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</si>
  <si>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</si>
  <si>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</si>
  <si>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</si>
  <si>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</si>
  <si>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</si>
  <si>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</si>
  <si>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</si>
  <si>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</si>
  <si>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</si>
  <si>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</si>
  <si>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</si>
  <si>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</si>
  <si>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</si>
  <si>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</si>
  <si>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</si>
  <si>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</si>
  <si>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</si>
  <si>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</si>
  <si>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</si>
  <si>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</si>
  <si>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</si>
  <si>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</si>
  <si>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</si>
  <si>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</si>
  <si>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</si>
  <si>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</si>
  <si>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</si>
  <si>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</si>
  <si>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</si>
  <si>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</si>
  <si>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</si>
  <si>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</si>
  <si>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</si>
  <si>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</si>
  <si>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</si>
  <si>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</si>
  <si>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</si>
  <si>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</si>
  <si>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</si>
  <si>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</si>
  <si>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</si>
  <si>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</si>
  <si>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</si>
  <si>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</si>
  <si>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</si>
  <si>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</si>
  <si>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</si>
  <si>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</si>
  <si>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</si>
  <si>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</si>
  <si>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</si>
  <si>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</si>
  <si>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</si>
  <si>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</si>
  <si>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</si>
  <si>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</si>
  <si>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</si>
  <si>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</si>
  <si>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</si>
  <si>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</si>
  <si>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</si>
  <si>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</si>
  <si>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</si>
  <si>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</si>
  <si>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</si>
  <si>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</si>
  <si>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</si>
  <si>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</si>
  <si>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</si>
  <si>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</si>
  <si>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</si>
  <si>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</si>
  <si>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</si>
  <si>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</si>
  <si>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</si>
  <si>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La Réunion</t>
  </si>
  <si>
    <t>976</t>
  </si>
  <si>
    <t>Mayotte</t>
  </si>
  <si>
    <t>France Métropole</t>
  </si>
  <si>
    <t>2017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</si>
  <si>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</si>
  <si>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</si>
  <si>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</si>
  <si>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</si>
  <si>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</si>
  <si>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</si>
  <si>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</si>
  <si>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</si>
  <si>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</si>
  <si>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</si>
  <si>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</si>
  <si>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</si>
  <si>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</si>
  <si>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</si>
  <si>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</si>
  <si>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</si>
  <si>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</si>
  <si>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</si>
  <si>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</si>
  <si>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</si>
  <si>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</si>
  <si>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Tx Croissance / an</t>
  </si>
  <si>
    <t>Tx Croissance cumulé</t>
  </si>
  <si>
    <t>Recensement 2017</t>
  </si>
  <si>
    <t>Différentiel Métropole</t>
  </si>
  <si>
    <t>Structure par âge de la population en 2013 et 2050</t>
  </si>
  <si>
    <t>Population en milliers - Part en pourcentage</t>
  </si>
  <si>
    <t>Âge moyen en 2013</t>
  </si>
  <si>
    <t>0-4 ans en 2013</t>
  </si>
  <si>
    <t>5-9 ans en 2013</t>
  </si>
  <si>
    <t>10-14 ans en 2013</t>
  </si>
  <si>
    <t>15-19 ans en 2013</t>
  </si>
  <si>
    <t>20-24 ans en 2013</t>
  </si>
  <si>
    <t>25-29 ans en 2013</t>
  </si>
  <si>
    <t>30-34 ans en 2013</t>
  </si>
  <si>
    <t>35-39 ans en 2013</t>
  </si>
  <si>
    <t>40-44 ans en 2013</t>
  </si>
  <si>
    <t>45-49 ans en 2013</t>
  </si>
  <si>
    <t>50-54 ans en 2013</t>
  </si>
  <si>
    <t>55-59 ans en 2013</t>
  </si>
  <si>
    <t>60-64 ans en 2013</t>
  </si>
  <si>
    <t>65-69 ans en 2013</t>
  </si>
  <si>
    <t>70-74 ans en 2013</t>
  </si>
  <si>
    <t>75-79 ans en 2013</t>
  </si>
  <si>
    <t>80-84 ans en 2013</t>
  </si>
  <si>
    <t>85-89 ans en 2013</t>
  </si>
  <si>
    <t>90-94 ans en 2013</t>
  </si>
  <si>
    <t>95 ans et plus en 2013</t>
  </si>
  <si>
    <t>Âge moyen en 2050</t>
  </si>
  <si>
    <t>0-4 ans en 2050</t>
  </si>
  <si>
    <t>5-9 ans en 2050</t>
  </si>
  <si>
    <t>10-14 ans en 2050</t>
  </si>
  <si>
    <t>15-19 ans en 2050</t>
  </si>
  <si>
    <t>20-24 ans en 2050</t>
  </si>
  <si>
    <t>25-29 ans en 2050</t>
  </si>
  <si>
    <t>30-34 ans en 2050</t>
  </si>
  <si>
    <t>35-39 ans en 2050</t>
  </si>
  <si>
    <t>40-44 ans en 2050</t>
  </si>
  <si>
    <t>45-49 ans en 2050</t>
  </si>
  <si>
    <t>50-54 ans en 2050</t>
  </si>
  <si>
    <t>55-59 ans en 2050</t>
  </si>
  <si>
    <t>60-64 ans en 2050</t>
  </si>
  <si>
    <t>65-69 ans en 2050</t>
  </si>
  <si>
    <t>70-74 ans en 2050</t>
  </si>
  <si>
    <t>75-79 ans en 2050</t>
  </si>
  <si>
    <t>80-84 ans en 2050</t>
  </si>
  <si>
    <t>85-89 ans en 2050</t>
  </si>
  <si>
    <t>90-94 ans en 2050</t>
  </si>
  <si>
    <t>95 ans et plus en 2050</t>
  </si>
  <si>
    <t>Age_moy_2013</t>
  </si>
  <si>
    <t>Tr2013_Moins_de_5_ans</t>
  </si>
  <si>
    <t>Tr2013_5_a_9_ans</t>
  </si>
  <si>
    <t>Tr2013_10_a_14_ans</t>
  </si>
  <si>
    <t>Tr2013_15_a_19_ans</t>
  </si>
  <si>
    <t>Tr2013_20_a_24_ans</t>
  </si>
  <si>
    <t>Tr2013_25_a_29_ans</t>
  </si>
  <si>
    <t>Tr2013_30_a_34_ans</t>
  </si>
  <si>
    <t>Tr2013_35_a_39_ans</t>
  </si>
  <si>
    <t>Tr2013_40_a_44_ans</t>
  </si>
  <si>
    <t>Tr2013_45_a_49_ans</t>
  </si>
  <si>
    <t>Tr2013_50_a_54_ans</t>
  </si>
  <si>
    <t>Tr2013_55_a_59_ans</t>
  </si>
  <si>
    <t>Tr2013_60_a_64_ans</t>
  </si>
  <si>
    <t>Tr2013_65_a_69_ans</t>
  </si>
  <si>
    <t>Tr2013_70_a_74_ans</t>
  </si>
  <si>
    <t>Tr2013_75_a_79_ans</t>
  </si>
  <si>
    <t>Tr2013_80_a_84_ans</t>
  </si>
  <si>
    <t>Tr2013_85_a_89_ans</t>
  </si>
  <si>
    <t>Tr2013_90_a_94_ans</t>
  </si>
  <si>
    <t>Tr2013_95_ans_et_plus</t>
  </si>
  <si>
    <t>Age_moy_2050</t>
  </si>
  <si>
    <t>Tr2050_Moins_de_5_ans</t>
  </si>
  <si>
    <t>Tr2050_5_a_9_ans</t>
  </si>
  <si>
    <t>Tr2050_10_a_14_ans</t>
  </si>
  <si>
    <t>Tr2050_15_a_19_ans</t>
  </si>
  <si>
    <t>Tr2050_20_a_24_ans</t>
  </si>
  <si>
    <t>Tr2050_25_a_29_ans</t>
  </si>
  <si>
    <t>Tr2050_30_a_34_ans</t>
  </si>
  <si>
    <t>Tr2050_35_a_39_ans</t>
  </si>
  <si>
    <t>Tr2050_40_a_44_ans</t>
  </si>
  <si>
    <t>Tr2050_45_a_49_ans</t>
  </si>
  <si>
    <t>Tr2050_50_a_54_ans</t>
  </si>
  <si>
    <t>Tr2050_55_a_59_ans</t>
  </si>
  <si>
    <t>Tr2050_60_a_64_ans</t>
  </si>
  <si>
    <t>Tr2050_65_a_69_ans</t>
  </si>
  <si>
    <t>Tr2050_70_a_74_ans</t>
  </si>
  <si>
    <t>Tr2050_75_a_79_ans</t>
  </si>
  <si>
    <t>Tr2050_80_a_84_ans</t>
  </si>
  <si>
    <t>Tr2050_85_a_89_ans</t>
  </si>
  <si>
    <t>Tr2050_90_a_94_ans</t>
  </si>
  <si>
    <t>Tr2050_95_ans_et_plus</t>
  </si>
  <si>
    <t>Metropole</t>
  </si>
  <si>
    <t>0-19 ans en 2013</t>
  </si>
  <si>
    <t>20-74 ans</t>
  </si>
  <si>
    <t>75-84 ans</t>
  </si>
  <si>
    <t>85 ans et plus</t>
  </si>
  <si>
    <t>Age moyen en 2050</t>
  </si>
  <si>
    <t>0-19 ans en 2050</t>
  </si>
  <si>
    <t>0-19 ans</t>
  </si>
  <si>
    <t>Population</t>
  </si>
  <si>
    <t>Age moyen</t>
  </si>
  <si>
    <t>2050 Diff métropole</t>
  </si>
  <si>
    <t>Saisir le département</t>
  </si>
  <si>
    <t>Impact capacitaire</t>
  </si>
  <si>
    <t>total</t>
  </si>
  <si>
    <t>annuel</t>
  </si>
  <si>
    <t>* Ratio du nombre de journée d'hospitalisation MCO par classe d'age en 2013 pour une moyenne à 1</t>
  </si>
  <si>
    <t>Conversion en nombre par classe d'age par département</t>
  </si>
  <si>
    <t>Fusion des classes d'ages en 4 classes et transformation en ratio</t>
  </si>
  <si>
    <t>Exemple</t>
  </si>
  <si>
    <t>Référence</t>
  </si>
  <si>
    <t>Ratio nombre de journée par classe d'age en 2019</t>
  </si>
  <si>
    <t>Année de début</t>
  </si>
  <si>
    <t>Année de fin</t>
  </si>
  <si>
    <t>Année début retenue</t>
  </si>
  <si>
    <t>Année fin retenue</t>
  </si>
  <si>
    <t>Anne debut max</t>
  </si>
  <si>
    <t>Année de fin max</t>
  </si>
  <si>
    <t>Colonne</t>
  </si>
  <si>
    <t>Département texte</t>
  </si>
  <si>
    <t>Ctl Département</t>
  </si>
  <si>
    <t>Département retenu</t>
  </si>
  <si>
    <t>2020</t>
  </si>
  <si>
    <t>Annee de début min</t>
  </si>
  <si>
    <t>2018</t>
  </si>
  <si>
    <t>2019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</si>
  <si>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</si>
  <si>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</si>
  <si>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</si>
  <si>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</si>
  <si>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</si>
  <si>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</si>
  <si>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</si>
  <si>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</si>
  <si>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</si>
  <si>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Différentiel annuel Métropole</t>
  </si>
  <si>
    <t>Paramètres</t>
  </si>
  <si>
    <t>Contrôle de saisie</t>
  </si>
  <si>
    <t>Effet annuel croissance de population</t>
  </si>
  <si>
    <t>Synthèse Indicateur démographique capacitaire</t>
  </si>
  <si>
    <t>Effet annuel vieillissement</t>
  </si>
  <si>
    <t xml:space="preserve">Total indicateur démographique </t>
  </si>
  <si>
    <t xml:space="preserve">Impact capacitaire </t>
  </si>
  <si>
    <t>Démographie</t>
  </si>
  <si>
    <t>Vieillissement</t>
  </si>
  <si>
    <t>Évolution de la population de 2013 à 2050 France entière - Départements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</si>
</sst>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0.0"/>
    <numFmt numFmtId="165" formatCode="#,##0.0"/>
    <numFmt numFmtId="166" formatCode="[Blue]\ \+0.00%"/>
    <numFmt numFmtId="167" formatCode="0.0%"/>
    <numFmt numFmtId="168" formatCode="_-* #,##0_-;\-* #,##0_-;_-* &quot;-&quot;??_-;_-@_-"/>
    <numFmt numFmtId="169" formatCode="[Blue]0.00%;[Red]0.00%;[Black]0.00%"/>
    <numFmt numFmtId="170" formatCode="00"/>
    <numFmt numFmtId="171" formatCode="[Blue]\ \+0.00%;[Red]\ \-0.00%;0.0%"/>
    <numFmt numFmtId="172" formatCode="[Blue]\ \+0.0%;[Red]\ \-0.0%;0%"/>
    <numFmt numFmtId="173" formatCode="[Blue]\+0.00%;[Red]\-0.00%;[Black]0.00%"/>
    <numFmt numFmtId="174" formatCode="0.000%"/>
    <numFmt numFmtId="175" formatCode="0.0000%"/>
    <numFmt numFmtId="176" formatCode="0.00000%"/>
    <numFmt numFmtId="177" formatCode="[Blue]\ \+0.00%;[Red]\ \-0.00%;0.00%"/>
    <numFmt numFmtId="178" formatCode="[Blue]\+0.000%;[Red]\-0.000%;[Black]0.000%"/>
    <numFmt numFmtId="179" formatCode="[Blue]\ \+0.000%;[Red]\ \-0.000%;0.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theme="0" tint="-4.9989318521683403E-2"/>
      </right>
      <top style="thin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auto="1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double">
        <color auto="1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double">
        <color auto="1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2" borderId="0" xfId="2" applyFont="1" applyFill="1" applyAlignment="1">
      <alignment vertical="center" wrapText="1"/>
    </xf>
    <xf numFmtId="3" fontId="5" fillId="0" borderId="0" xfId="2" applyNumberFormat="1" applyFont="1"/>
    <xf numFmtId="0" fontId="5" fillId="0" borderId="0" xfId="2" applyFont="1" applyAlignment="1">
      <alignment horizontal="center"/>
    </xf>
    <xf numFmtId="10" fontId="5" fillId="0" borderId="0" xfId="1" applyNumberFormat="1" applyFont="1"/>
    <xf numFmtId="10" fontId="0" fillId="0" borderId="0" xfId="1" applyNumberFormat="1" applyFont="1"/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5" fillId="0" borderId="0" xfId="2" applyNumberFormat="1" applyFont="1"/>
    <xf numFmtId="165" fontId="5" fillId="0" borderId="0" xfId="2" applyNumberFormat="1" applyFont="1"/>
    <xf numFmtId="9" fontId="5" fillId="0" borderId="0" xfId="3" applyFont="1"/>
    <xf numFmtId="9" fontId="5" fillId="0" borderId="0" xfId="3" applyNumberFormat="1" applyFont="1"/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0" fontId="0" fillId="0" borderId="1" xfId="1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66" fontId="11" fillId="0" borderId="2" xfId="1" applyNumberFormat="1" applyFont="1" applyBorder="1" applyAlignment="1">
      <alignment vertical="center"/>
    </xf>
    <xf numFmtId="167" fontId="0" fillId="0" borderId="0" xfId="0" applyNumberFormat="1"/>
    <xf numFmtId="9" fontId="5" fillId="0" borderId="0" xfId="2" applyNumberFormat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9" fillId="0" borderId="0" xfId="2" applyFont="1"/>
    <xf numFmtId="9" fontId="5" fillId="0" borderId="0" xfId="1" applyFont="1"/>
    <xf numFmtId="168" fontId="0" fillId="0" borderId="0" xfId="4" applyNumberFormat="1" applyFont="1"/>
    <xf numFmtId="10" fontId="0" fillId="0" borderId="0" xfId="0" applyNumberFormat="1"/>
    <xf numFmtId="0" fontId="0" fillId="0" borderId="8" xfId="0" applyBorder="1" applyAlignment="1">
      <alignment horizontal="left" vertical="center"/>
    </xf>
    <xf numFmtId="10" fontId="0" fillId="0" borderId="8" xfId="1" applyNumberFormat="1" applyFont="1" applyBorder="1" applyAlignment="1">
      <alignment vertical="center"/>
    </xf>
    <xf numFmtId="10" fontId="2" fillId="0" borderId="9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169" fontId="0" fillId="0" borderId="1" xfId="1" applyNumberFormat="1" applyFont="1" applyBorder="1" applyAlignment="1">
      <alignment vertical="center"/>
    </xf>
    <xf numFmtId="0" fontId="0" fillId="3" borderId="0" xfId="0" applyFill="1" applyProtection="1">
      <protection hidden="1"/>
    </xf>
    <xf numFmtId="10" fontId="0" fillId="3" borderId="0" xfId="1" applyNumberFormat="1" applyFont="1" applyFill="1" applyProtection="1">
      <protection hidden="1"/>
    </xf>
    <xf numFmtId="3" fontId="12" fillId="0" borderId="0" xfId="0" applyNumberFormat="1" applyFont="1" applyAlignment="1" applyProtection="1">
      <alignment horizontal="right"/>
      <protection hidden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right"/>
    </xf>
    <xf numFmtId="3" fontId="0" fillId="0" borderId="12" xfId="0" applyNumberFormat="1" applyBorder="1"/>
    <xf numFmtId="164" fontId="0" fillId="0" borderId="12" xfId="0" applyNumberFormat="1" applyBorder="1" applyAlignment="1">
      <alignment horizontal="center"/>
    </xf>
    <xf numFmtId="167" fontId="0" fillId="0" borderId="12" xfId="0" applyNumberFormat="1" applyBorder="1"/>
    <xf numFmtId="0" fontId="0" fillId="0" borderId="13" xfId="0" applyBorder="1" applyAlignment="1">
      <alignment horizontal="right"/>
    </xf>
    <xf numFmtId="3" fontId="0" fillId="0" borderId="13" xfId="0" applyNumberFormat="1" applyBorder="1"/>
    <xf numFmtId="164" fontId="0" fillId="0" borderId="13" xfId="0" applyNumberFormat="1" applyBorder="1" applyAlignment="1">
      <alignment horizontal="center"/>
    </xf>
    <xf numFmtId="167" fontId="10" fillId="0" borderId="13" xfId="1" applyNumberFormat="1" applyFont="1" applyBorder="1"/>
    <xf numFmtId="171" fontId="10" fillId="0" borderId="4" xfId="0" applyNumberFormat="1" applyFont="1" applyBorder="1"/>
    <xf numFmtId="0" fontId="13" fillId="0" borderId="0" xfId="0" applyFont="1"/>
    <xf numFmtId="172" fontId="10" fillId="0" borderId="3" xfId="0" applyNumberFormat="1" applyFont="1" applyBorder="1"/>
    <xf numFmtId="170" fontId="12" fillId="0" borderId="0" xfId="0" applyNumberFormat="1" applyFont="1" applyAlignment="1" applyProtection="1">
      <alignment horizontal="center"/>
      <protection locked="0"/>
    </xf>
    <xf numFmtId="173" fontId="0" fillId="0" borderId="1" xfId="1" applyNumberFormat="1" applyFont="1" applyBorder="1" applyAlignment="1">
      <alignment vertical="center"/>
    </xf>
    <xf numFmtId="173" fontId="0" fillId="0" borderId="0" xfId="0" applyNumberFormat="1"/>
    <xf numFmtId="170" fontId="0" fillId="0" borderId="0" xfId="0" applyNumberFormat="1"/>
    <xf numFmtId="0" fontId="12" fillId="0" borderId="0" xfId="0" applyFont="1"/>
    <xf numFmtId="43" fontId="14" fillId="0" borderId="0" xfId="4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4" fontId="0" fillId="0" borderId="0" xfId="1" applyNumberFormat="1" applyFont="1"/>
    <xf numFmtId="3" fontId="0" fillId="0" borderId="1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10" fontId="0" fillId="0" borderId="9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43" fontId="0" fillId="0" borderId="0" xfId="4" applyFont="1"/>
    <xf numFmtId="173" fontId="0" fillId="0" borderId="8" xfId="1" applyNumberFormat="1" applyFont="1" applyBorder="1" applyAlignment="1">
      <alignment vertical="center"/>
    </xf>
    <xf numFmtId="173" fontId="0" fillId="0" borderId="1" xfId="0" applyNumberFormat="1" applyFont="1" applyBorder="1" applyAlignment="1">
      <alignment horizontal="right" vertical="center"/>
    </xf>
    <xf numFmtId="173" fontId="0" fillId="0" borderId="14" xfId="0" applyNumberFormat="1" applyBorder="1"/>
    <xf numFmtId="0" fontId="0" fillId="0" borderId="4" xfId="0" applyBorder="1" applyAlignment="1">
      <alignment horizontal="right"/>
    </xf>
    <xf numFmtId="171" fontId="10" fillId="0" borderId="3" xfId="0" applyNumberFormat="1" applyFont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0" borderId="0" xfId="0" applyBorder="1" applyAlignment="1">
      <alignment horizontal="right"/>
    </xf>
    <xf numFmtId="173" fontId="0" fillId="0" borderId="0" xfId="0" applyNumberFormat="1" applyBorder="1"/>
    <xf numFmtId="0" fontId="2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71" fontId="10" fillId="0" borderId="23" xfId="0" applyNumberFormat="1" applyFont="1" applyBorder="1"/>
    <xf numFmtId="0" fontId="0" fillId="0" borderId="24" xfId="0" applyBorder="1" applyAlignment="1">
      <alignment horizontal="left"/>
    </xf>
    <xf numFmtId="0" fontId="0" fillId="0" borderId="25" xfId="0" applyBorder="1"/>
    <xf numFmtId="3" fontId="12" fillId="0" borderId="0" xfId="0" applyNumberFormat="1" applyFont="1" applyBorder="1" applyAlignment="1" applyProtection="1">
      <alignment horizontal="right"/>
      <protection hidden="1"/>
    </xf>
    <xf numFmtId="170" fontId="12" fillId="0" borderId="27" xfId="0" applyNumberFormat="1" applyFont="1" applyBorder="1" applyAlignment="1" applyProtection="1">
      <alignment horizontal="center"/>
      <protection locked="0"/>
    </xf>
    <xf numFmtId="3" fontId="12" fillId="0" borderId="11" xfId="0" applyNumberFormat="1" applyFont="1" applyBorder="1" applyAlignment="1" applyProtection="1">
      <alignment horizontal="right"/>
      <protection hidden="1"/>
    </xf>
    <xf numFmtId="170" fontId="12" fillId="0" borderId="21" xfId="0" applyNumberFormat="1" applyFont="1" applyBorder="1" applyAlignment="1" applyProtection="1">
      <alignment horizontal="center"/>
      <protection locked="0"/>
    </xf>
    <xf numFmtId="171" fontId="10" fillId="0" borderId="17" xfId="0" applyNumberFormat="1" applyFont="1" applyBorder="1"/>
    <xf numFmtId="0" fontId="0" fillId="0" borderId="17" xfId="0" applyBorder="1"/>
    <xf numFmtId="0" fontId="0" fillId="0" borderId="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77" fontId="10" fillId="0" borderId="26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11" xfId="0" applyFont="1" applyBorder="1" applyAlignment="1">
      <alignment horizontal="right"/>
    </xf>
    <xf numFmtId="173" fontId="2" fillId="0" borderId="21" xfId="0" applyNumberFormat="1" applyFont="1" applyBorder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right"/>
    </xf>
    <xf numFmtId="167" fontId="0" fillId="0" borderId="30" xfId="0" applyNumberFormat="1" applyBorder="1"/>
    <xf numFmtId="0" fontId="2" fillId="0" borderId="31" xfId="0" applyFont="1" applyBorder="1" applyAlignment="1">
      <alignment horizontal="right"/>
    </xf>
    <xf numFmtId="167" fontId="10" fillId="0" borderId="32" xfId="1" applyNumberFormat="1" applyFont="1" applyBorder="1"/>
    <xf numFmtId="0" fontId="2" fillId="0" borderId="33" xfId="0" applyFont="1" applyBorder="1" applyAlignment="1">
      <alignment horizontal="right"/>
    </xf>
    <xf numFmtId="3" fontId="0" fillId="0" borderId="34" xfId="0" applyNumberFormat="1" applyBorder="1"/>
    <xf numFmtId="164" fontId="0" fillId="0" borderId="34" xfId="0" applyNumberFormat="1" applyBorder="1" applyAlignment="1">
      <alignment horizontal="center"/>
    </xf>
    <xf numFmtId="167" fontId="10" fillId="0" borderId="34" xfId="1" applyNumberFormat="1" applyFont="1" applyBorder="1"/>
    <xf numFmtId="167" fontId="10" fillId="0" borderId="35" xfId="1" applyNumberFormat="1" applyFont="1" applyBorder="1"/>
    <xf numFmtId="0" fontId="12" fillId="0" borderId="0" xfId="0" applyFont="1" applyFill="1" applyBorder="1" applyAlignment="1">
      <alignment horizontal="left" vertical="center"/>
    </xf>
    <xf numFmtId="178" fontId="0" fillId="0" borderId="1" xfId="1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9" fontId="15" fillId="0" borderId="21" xfId="0" applyNumberFormat="1" applyFont="1" applyBorder="1" applyAlignment="1">
      <alignment horizontal="center"/>
    </xf>
    <xf numFmtId="178" fontId="0" fillId="0" borderId="17" xfId="0" applyNumberFormat="1" applyBorder="1"/>
    <xf numFmtId="178" fontId="0" fillId="0" borderId="19" xfId="0" applyNumberFormat="1" applyBorder="1"/>
    <xf numFmtId="0" fontId="2" fillId="0" borderId="16" xfId="0" applyFont="1" applyBorder="1" applyAlignment="1">
      <alignment horizontal="right" vertical="center"/>
    </xf>
    <xf numFmtId="0" fontId="0" fillId="0" borderId="6" xfId="0" applyBorder="1" applyAlignment="1"/>
    <xf numFmtId="0" fontId="2" fillId="0" borderId="16" xfId="0" applyFont="1" applyBorder="1" applyAlignment="1">
      <alignment horizontal="right"/>
    </xf>
    <xf numFmtId="0" fontId="2" fillId="0" borderId="6" xfId="0" applyFont="1" applyBorder="1" applyAlignment="1"/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2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0" fillId="0" borderId="11" xfId="0" applyBorder="1" applyAlignment="1"/>
  </cellXfs>
  <cellStyles count="5">
    <cellStyle name="Milliers" xfId="4" builtinId="3"/>
    <cellStyle name="Normal" xfId="0" builtinId="0"/>
    <cellStyle name="Normal 2" xfId="2"/>
    <cellStyle name="Pourcentage" xfId="1" builtinId="5"/>
    <cellStyle name="Pourcentage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1</xdr:row>
      <xdr:rowOff>57149</xdr:rowOff>
    </xdr:from>
    <xdr:ext cx="8886825" cy="5343526"/>
    <xdr:sp macro="" textlink="">
      <xdr:nvSpPr>
        <xdr:cNvPr id="2" name="ZoneTexte 1"/>
        <xdr:cNvSpPr txBox="1"/>
      </xdr:nvSpPr>
      <xdr:spPr>
        <a:xfrm>
          <a:off x="504825" y="247649"/>
          <a:ext cx="8886825" cy="53435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200"/>
            <a:t>Sous l'hypothèse de prendre au moins en compte le différentiel de croissance de population entre le territoire et la moyenne nationale les</a:t>
          </a:r>
          <a:r>
            <a:rPr lang="fr-FR" sz="1200" baseline="0"/>
            <a:t> éléments de calculs permettent d'apprécier cette différence et leur impact sur le capacitaire.</a:t>
          </a:r>
        </a:p>
        <a:p>
          <a:endParaRPr lang="fr-FR" sz="1200" baseline="0"/>
        </a:p>
        <a:p>
          <a:r>
            <a:rPr lang="fr-FR" sz="1200" baseline="0"/>
            <a:t>Une feuille de calcul comprennant</a:t>
          </a:r>
        </a:p>
        <a:p>
          <a:r>
            <a:rPr lang="fr-FR" sz="1200" baseline="0"/>
            <a:t>-  Impact croissance de population  </a:t>
          </a:r>
        </a:p>
        <a:p>
          <a:r>
            <a:rPr lang="fr-FR" sz="1200" baseline="0"/>
            <a:t>-  Impact vieillissement de la population</a:t>
          </a:r>
        </a:p>
        <a:p>
          <a:r>
            <a:rPr lang="fr-FR" sz="1200" baseline="0"/>
            <a:t>Les deux impacts sont additifs et compose l'indicateur démographique capacitaire</a:t>
          </a:r>
        </a:p>
        <a:p>
          <a:endParaRPr lang="fr-FR" sz="1200" baseline="0"/>
        </a:p>
        <a:p>
          <a:r>
            <a:rPr lang="fr-FR" sz="1200" baseline="0"/>
            <a:t>Les deux feuilles de tableaux de population comportent des éléments de calculs intermédiaires, les deux feuilles de population le référentiel Omphale 2013-2050 tendance centrale avec des éléments de calculs intermédiaires</a:t>
          </a:r>
        </a:p>
        <a:p>
          <a:endParaRPr lang="fr-FR" sz="1200" baseline="0"/>
        </a:p>
        <a:p>
          <a:r>
            <a:rPr lang="fr-FR" sz="1200" b="1" baseline="0"/>
            <a:t>Méthodes :</a:t>
          </a:r>
        </a:p>
        <a:p>
          <a:r>
            <a:rPr lang="fr-FR" sz="1200" baseline="0"/>
            <a:t>  Les données sont issues du modèle Omphale tendance centrale de 2013 à 2050 </a:t>
          </a:r>
          <a:r>
            <a:rPr lang="fr-FR" sz="1100" i="1" baseline="0"/>
            <a:t>(INSEE 2017)</a:t>
          </a:r>
          <a:endParaRPr lang="fr-FR" sz="1200" i="1" baseline="0"/>
        </a:p>
        <a:p>
          <a:r>
            <a:rPr lang="fr-FR" sz="1200" baseline="0"/>
            <a:t>  Les seuls territoires disponibles sont les départements</a:t>
          </a:r>
        </a:p>
        <a:p>
          <a:r>
            <a:rPr lang="fr-FR" sz="1200" baseline="0"/>
            <a:t>  Pour le vieillissement les données disponibles sont 2013 et 2050 sans donnée intermédiaire alors que le vieillissmeent est non linéaire. Une approximation restant utilsable.</a:t>
          </a:r>
        </a:p>
        <a:p>
          <a:r>
            <a:rPr lang="fr-FR" sz="1200" baseline="0"/>
            <a:t>  Le nombre de journées MCO de référence est le dernier exploitable 2019</a:t>
          </a:r>
        </a:p>
        <a:p>
          <a:endParaRPr lang="fr-FR" sz="1200" baseline="0"/>
        </a:p>
        <a:p>
          <a:r>
            <a:rPr lang="fr-FR" sz="1200" b="1" baseline="0">
              <a:solidFill>
                <a:srgbClr val="FF0000"/>
              </a:solidFill>
            </a:rPr>
            <a:t>Le référentiel population et vieillissement </a:t>
          </a:r>
          <a:r>
            <a:rPr lang="fr-FR" sz="1200" b="0" baseline="0">
              <a:solidFill>
                <a:srgbClr val="FF0000"/>
              </a:solidFill>
            </a:rPr>
            <a:t>constitue l'explication, les limites et l'usage de ce fichier Excel</a:t>
          </a:r>
        </a:p>
        <a:p>
          <a:r>
            <a:rPr lang="fr-FR" sz="1200" baseline="0">
              <a:solidFill>
                <a:srgbClr val="FF0000"/>
              </a:solidFill>
            </a:rPr>
            <a:t>Indicateurs d'activité et indicateurs médico-économiques </a:t>
          </a:r>
        </a:p>
        <a:p>
          <a:r>
            <a:rPr lang="fr-FR" sz="1200" baseline="0">
              <a:solidFill>
                <a:srgbClr val="FF0000"/>
              </a:solidFill>
            </a:rPr>
            <a:t>Conseil sceeintifique du CNIS</a:t>
          </a:r>
        </a:p>
        <a:p>
          <a:r>
            <a:rPr lang="fr-FR" sz="1200" baseline="0">
              <a:solidFill>
                <a:srgbClr val="FF0000"/>
              </a:solidFill>
            </a:rPr>
            <a:t>Ministère dela santé </a:t>
          </a:r>
        </a:p>
        <a:p>
          <a:endParaRPr lang="fr-FR" sz="1200" baseline="0">
            <a:solidFill>
              <a:srgbClr val="FF0000"/>
            </a:solidFill>
          </a:endParaRPr>
        </a:p>
        <a:p>
          <a:r>
            <a:rPr lang="fr-FR" sz="1000" baseline="0">
              <a:solidFill>
                <a:sysClr val="windowText" lastClr="000000"/>
              </a:solidFill>
            </a:rPr>
            <a:t>Version 1 novembre 2021 : mise au point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5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Version 2 décembre 2021 : paramétrable</a:t>
          </a:r>
          <a:endParaRPr lang="fr-FR" sz="1000">
            <a:effectLst/>
          </a:endParaRPr>
        </a:p>
        <a:p>
          <a:r>
            <a:rPr lang="fr-FR" sz="1000" baseline="0">
              <a:solidFill>
                <a:sysClr val="windowText" lastClr="000000"/>
              </a:solidFill>
            </a:rPr>
            <a:t>Version 3 janvier 2022 : mise en forme diffusable CSIS</a:t>
          </a:r>
        </a:p>
        <a:p>
          <a:r>
            <a:rPr lang="fr-FR" sz="1000" baseline="0">
              <a:solidFill>
                <a:sysClr val="windowText" lastClr="000000"/>
              </a:solidFill>
            </a:rPr>
            <a:t>Version 4 </a:t>
          </a:r>
          <a:r>
            <a:rPr lang="fr-FR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mars 2022 : </a:t>
          </a:r>
          <a:r>
            <a:rPr lang="fr-FR" sz="1000" baseline="0">
              <a:solidFill>
                <a:sysClr val="windowText" lastClr="000000"/>
              </a:solidFill>
            </a:rPr>
            <a:t>finale synthèse réunie</a:t>
          </a:r>
        </a:p>
        <a:p>
          <a:r>
            <a:rPr lang="fr-FR" sz="1000" baseline="0">
              <a:solidFill>
                <a:sysClr val="windowText" lastClr="000000"/>
              </a:solidFill>
            </a:rPr>
            <a:t>Version 5 mars 2022 : correction bug de calcul département aevc une lettre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209549</xdr:colOff>
      <xdr:row>4</xdr:row>
      <xdr:rowOff>114299</xdr:rowOff>
    </xdr:from>
    <xdr:to>
      <xdr:col>22</xdr:col>
      <xdr:colOff>257174</xdr:colOff>
      <xdr:row>13</xdr:row>
      <xdr:rowOff>133350</xdr:rowOff>
    </xdr:to>
    <xdr:sp macro="" textlink="">
      <xdr:nvSpPr>
        <xdr:cNvPr id="2" name="ZoneTexte 1"/>
        <xdr:cNvSpPr txBox="1"/>
      </xdr:nvSpPr>
      <xdr:spPr>
        <a:xfrm>
          <a:off x="10734674" y="352424"/>
          <a:ext cx="6143625" cy="9239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/>
            <a:t>Saisir le département Département de 1 à 95 et 2A,</a:t>
          </a:r>
          <a:r>
            <a:rPr lang="fr-FR" sz="1100" baseline="0"/>
            <a:t> 2B. Les DOM sont exclus voire note méthodologique</a:t>
          </a:r>
        </a:p>
        <a:p>
          <a:endParaRPr lang="fr-FR" sz="1100" baseline="0"/>
        </a:p>
        <a:p>
          <a:r>
            <a:rPr lang="fr-FR" sz="1100" baseline="0"/>
            <a:t>Année de début entre 2021 et 2035 (le moèle Omphale sera renouvellé avant</a:t>
          </a:r>
        </a:p>
        <a:p>
          <a:r>
            <a:rPr lang="fr-FR" sz="1100" baseline="0"/>
            <a:t>Année de fin entre l'année de début + 10 ans et 2050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35" sqref="G35"/>
    </sheetView>
  </sheetViews>
  <sheetFormatPr baseColWidth="10" defaultRowHeight="15" x14ac:dyDescent="0.25"/>
  <sheetData/>
  <sheetProtection algorithmName="SHA-512" hashValue="Piftu8CQC3w0ee0huEvcRGN/HgF2nPeD5wzl/wsnuf93kOjKgDIUdNpbaMxFtGOVYbmmEZTcmPtnt7BBXUbJMQ==" saltValue="EtrmwU/Sr+BEKcHR4PFjo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opLeftCell="A4" workbookViewId="0">
      <selection activeCell="A4" sqref="A4"/>
    </sheetView>
  </sheetViews>
  <sheetFormatPr baseColWidth="10" defaultRowHeight="15" x14ac:dyDescent="0.25"/>
  <cols>
    <col min="1" max="1" width="28.42578125" customWidth="1"/>
    <col min="2" max="2" width="19.42578125" customWidth="1"/>
    <col min="3" max="12" width="8.7109375" customWidth="1"/>
  </cols>
  <sheetData>
    <row r="1" spans="1:15" hidden="1" x14ac:dyDescent="0.25">
      <c r="A1" t="s">
        <v>431</v>
      </c>
      <c r="B1">
        <v>2021</v>
      </c>
    </row>
    <row r="2" spans="1:15" hidden="1" x14ac:dyDescent="0.25">
      <c r="A2" t="s">
        <v>425</v>
      </c>
      <c r="B2">
        <v>2050</v>
      </c>
      <c r="G2" t="s">
        <v>427</v>
      </c>
      <c r="H2" t="str">
        <f>RIGHT("00"&amp;IF(ISNUMBER(C5),FIXED(C5,0,FALSE),C5),2)</f>
        <v>01</v>
      </c>
    </row>
    <row r="3" spans="1:15" hidden="1" x14ac:dyDescent="0.25">
      <c r="A3" s="67" t="s">
        <v>424</v>
      </c>
      <c r="B3">
        <v>2035</v>
      </c>
      <c r="G3" t="s">
        <v>428</v>
      </c>
      <c r="H3" t="str">
        <f>UPPER(IF(ISERROR(VLOOKUP(H2,Population_DEP!A8:A103,1,FALSE)),"01",H2))</f>
        <v>01</v>
      </c>
    </row>
    <row r="4" spans="1:15" ht="18.75" x14ac:dyDescent="0.3">
      <c r="A4" s="95"/>
      <c r="B4" s="135" t="s">
        <v>444</v>
      </c>
      <c r="C4" s="136"/>
      <c r="E4" s="137" t="s">
        <v>445</v>
      </c>
      <c r="F4" s="137"/>
      <c r="G4" s="137"/>
      <c r="H4" s="137"/>
      <c r="I4" s="83"/>
    </row>
    <row r="5" spans="1:15" ht="18.75" x14ac:dyDescent="0.3">
      <c r="A5" s="96"/>
      <c r="B5" s="97" t="s">
        <v>410</v>
      </c>
      <c r="C5" s="98">
        <v>1</v>
      </c>
      <c r="E5" s="83"/>
      <c r="F5" s="83"/>
      <c r="G5" s="84" t="s">
        <v>429</v>
      </c>
      <c r="H5" s="85" t="str">
        <f>H3</f>
        <v>01</v>
      </c>
      <c r="I5" s="83" t="str">
        <f>VLOOKUP(H5,Population_DEP!$A8:$AN103,2,FALSE)</f>
        <v>Ain</v>
      </c>
    </row>
    <row r="6" spans="1:15" ht="18.75" x14ac:dyDescent="0.3">
      <c r="A6" s="96"/>
      <c r="B6" s="97" t="s">
        <v>420</v>
      </c>
      <c r="C6" s="98">
        <v>2021</v>
      </c>
      <c r="E6" s="83"/>
      <c r="F6" s="83"/>
      <c r="G6" s="84" t="s">
        <v>422</v>
      </c>
      <c r="H6" s="85">
        <f ca="1">MAX($B$1,IF(ISNUMBER(C6),IF(C6&gt;$B$3,YEAR(TODAY()),C6),YEAR(TODAY())))</f>
        <v>2021</v>
      </c>
      <c r="I6" s="66" t="str">
        <f>IF(OR(C6&lt;$B$1,$B$3&gt;2035),"La date doit être comprise entre "&amp;TEXT($B$1,"####")&amp;" et "&amp;TEXT($B$3,"####"),"")</f>
        <v/>
      </c>
    </row>
    <row r="7" spans="1:15" ht="18.75" x14ac:dyDescent="0.3">
      <c r="A7" s="89"/>
      <c r="B7" s="99" t="s">
        <v>421</v>
      </c>
      <c r="C7" s="100">
        <v>2031</v>
      </c>
      <c r="E7" s="83"/>
      <c r="F7" s="83"/>
      <c r="G7" s="84" t="s">
        <v>423</v>
      </c>
      <c r="H7" s="85">
        <f ca="1">MIN(IF(ISNUMBER(C7),IF(OR(C7&lt;H6+10,C7&gt;H6+20),H6+10,C7),H6+10),$B$2)</f>
        <v>2031</v>
      </c>
      <c r="I7" s="66" t="str">
        <f>IF(OR(C7&lt;C6+10,C7&gt;$B$2),"La date doit être comprise entre "&amp;TEXT(C6,"####")&amp;" + 10 ans et "&amp;TEXT($B$2,"####"),"")</f>
        <v/>
      </c>
    </row>
    <row r="9" spans="1:15" hidden="1" x14ac:dyDescent="0.25">
      <c r="B9" t="str">
        <f ca="1">ADDRESS(4,$D$12,4,TRUE,"Tableau Pop Dept")&amp;":"&amp;ADDRESS(4,$B$12,4,TRUE)</f>
        <v>'Tableau Pop Dept'!F4:P4</v>
      </c>
    </row>
    <row r="10" spans="1:15" hidden="1" x14ac:dyDescent="0.25">
      <c r="B10" t="str">
        <f ca="1">ADDRESS(7,$D$12,4,TRUE,"Tableau Pop Dept")&amp;":"&amp;ADDRESS(7,$B$12,4,TRUE)</f>
        <v>'Tableau Pop Dept'!F7:P7</v>
      </c>
    </row>
    <row r="11" spans="1:15" hidden="1" x14ac:dyDescent="0.25">
      <c r="A11" t="s">
        <v>426</v>
      </c>
      <c r="C11">
        <v>2017</v>
      </c>
      <c r="D11" s="64">
        <f ca="1">$H$6</f>
        <v>2021</v>
      </c>
      <c r="E11">
        <f t="shared" ref="E11:L11" ca="1" si="0">IF(ISNUMBER(D11),IF(D11+5&lt;=$H$7,D11+5,IF(D11&lt;$H$7,$H$7,0/0)),0/0)</f>
        <v>2026</v>
      </c>
      <c r="F11">
        <f t="shared" ca="1" si="0"/>
        <v>2031</v>
      </c>
      <c r="G11" t="e">
        <f t="shared" ca="1" si="0"/>
        <v>#DIV/0!</v>
      </c>
      <c r="H11" t="e">
        <f t="shared" ca="1" si="0"/>
        <v>#DIV/0!</v>
      </c>
      <c r="I11" t="e">
        <f t="shared" ca="1" si="0"/>
        <v>#DIV/0!</v>
      </c>
      <c r="J11" t="e">
        <f t="shared" ca="1" si="0"/>
        <v>#DIV/0!</v>
      </c>
      <c r="K11" t="e">
        <f t="shared" ca="1" si="0"/>
        <v>#DIV/0!</v>
      </c>
      <c r="L11" t="e">
        <f t="shared" ca="1" si="0"/>
        <v>#DIV/0!</v>
      </c>
    </row>
    <row r="12" spans="1:15" hidden="1" x14ac:dyDescent="0.25">
      <c r="A12">
        <f ca="1">D12</f>
        <v>6</v>
      </c>
      <c r="B12" s="11">
        <f ca="1">HLOOKUP($H$7,$C$11:$L$16,2,FALSE)</f>
        <v>16</v>
      </c>
      <c r="C12">
        <f>MATCH(TEXT(C11,"####"),'Tableau Pop Dept'!$A2:$Z2,0)</f>
        <v>2</v>
      </c>
      <c r="D12">
        <f ca="1">MATCH(TEXT(D11,"####"),'Tableau Pop Dept'!$A2:$Z2,0)</f>
        <v>6</v>
      </c>
      <c r="E12">
        <f ca="1">MATCH(TEXT(E11,"####"),'Tableau Pop Dept'!$A2:$Z2,0)</f>
        <v>11</v>
      </c>
      <c r="F12">
        <f ca="1">MATCH(TEXT(F11,"####"),'Tableau Pop Dept'!$A2:$Z2,0)</f>
        <v>16</v>
      </c>
      <c r="G12" t="e">
        <f ca="1">MATCH(TEXT(G11,"####"),'Tableau Pop Dept'!$A2:$Z2,0)</f>
        <v>#DIV/0!</v>
      </c>
      <c r="H12" t="e">
        <f ca="1">MATCH(TEXT(H11,"####"),'Tableau Pop Dept'!$A2:$Z2,0)</f>
        <v>#DIV/0!</v>
      </c>
      <c r="I12" t="e">
        <f ca="1">MATCH(TEXT(I11,"####"),'Tableau Pop Dept'!$A2:$Z2,0)</f>
        <v>#DIV/0!</v>
      </c>
      <c r="J12" t="e">
        <f ca="1">MATCH(TEXT(J11,"####"),'Tableau Pop Dept'!$A2:$Z2,0)</f>
        <v>#DIV/0!</v>
      </c>
      <c r="K12" t="e">
        <f ca="1">MATCH(TEXT(K11,"####"),'Tableau Pop Dept'!$A2:$Z2,0)</f>
        <v>#DIV/0!</v>
      </c>
      <c r="L12" t="e">
        <f ca="1">MATCH(TEXT(L11,"####"),'Tableau Pop Dept'!$A2:$Z2,0)</f>
        <v>#DIV/0!</v>
      </c>
    </row>
    <row r="13" spans="1:15" hidden="1" x14ac:dyDescent="0.25">
      <c r="A13">
        <f ca="1">D13</f>
        <v>11</v>
      </c>
      <c r="B13" s="11">
        <f ca="1">HLOOKUP($H$7,$C$11:$L$16,3,FALSE)</f>
        <v>21</v>
      </c>
      <c r="C13">
        <f>IF(ISERROR(C12),"",INDEX('Tableau Pop Dept'!1:1,1,C12))</f>
        <v>7</v>
      </c>
      <c r="D13">
        <f ca="1">IF(ISERROR(D12),"",INDEX('Tableau Pop Dept'!1:1,1,D12))</f>
        <v>11</v>
      </c>
      <c r="E13">
        <f ca="1">IF(ISERROR(E12),"",INDEX('Tableau Pop Dept'!1:1,1,E12))</f>
        <v>16</v>
      </c>
      <c r="F13">
        <f ca="1">IF(ISERROR(F12),"",INDEX('Tableau Pop Dept'!1:1,1,F12))</f>
        <v>21</v>
      </c>
      <c r="G13" t="str">
        <f ca="1">IF(ISERROR(G12),"",INDEX('Tableau Pop Dept'!1:1,1,G12))</f>
        <v/>
      </c>
      <c r="H13" t="str">
        <f ca="1">IF(ISERROR(H12),"",INDEX('Tableau Pop Dept'!1:1,1,H12))</f>
        <v/>
      </c>
      <c r="I13" t="str">
        <f ca="1">IF(ISERROR(I12),"",INDEX('Tableau Pop Dept'!1:1,1,I12))</f>
        <v/>
      </c>
      <c r="J13" t="str">
        <f ca="1">IF(ISERROR(J12),"",INDEX('Tableau Pop Dept'!1:1,1,J12))</f>
        <v/>
      </c>
      <c r="K13" t="str">
        <f ca="1">IF(ISERROR(K12),"",INDEX('Tableau Pop Dept'!1:1,1,K12))</f>
        <v/>
      </c>
      <c r="L13" t="str">
        <f ca="1">IF(ISERROR(L12),"",INDEX('Tableau Pop Dept'!1:1,1,L12))</f>
        <v/>
      </c>
    </row>
    <row r="14" spans="1:15" ht="18.75" x14ac:dyDescent="0.3">
      <c r="A14" s="65" t="s">
        <v>451</v>
      </c>
      <c r="B14" s="11"/>
    </row>
    <row r="15" spans="1:15" ht="30.75" customHeight="1" x14ac:dyDescent="0.25">
      <c r="A15" s="12"/>
      <c r="B15" s="68" t="str">
        <f ca="1">"Croissance moyenne ou "&amp;H7&amp;" / "&amp;H6</f>
        <v>Croissance moyenne ou 2031 / 2021</v>
      </c>
      <c r="C15" s="13" t="str">
        <f>IF(ISERROR(C11),"",TEXT(C11,"####"))</f>
        <v>2017</v>
      </c>
      <c r="D15" s="13" t="str">
        <f t="shared" ref="D15:L15" ca="1" si="1">IF(ISERROR(D11),"",TEXT(D11,"####"))</f>
        <v>2021</v>
      </c>
      <c r="E15" s="13" t="str">
        <f t="shared" ca="1" si="1"/>
        <v>2026</v>
      </c>
      <c r="F15" s="13" t="str">
        <f t="shared" ca="1" si="1"/>
        <v>2031</v>
      </c>
      <c r="G15" s="13" t="str">
        <f t="shared" ca="1" si="1"/>
        <v/>
      </c>
      <c r="H15" s="13" t="str">
        <f t="shared" ca="1" si="1"/>
        <v/>
      </c>
      <c r="I15" s="13" t="str">
        <f t="shared" ca="1" si="1"/>
        <v/>
      </c>
      <c r="J15" s="13" t="str">
        <f t="shared" ca="1" si="1"/>
        <v/>
      </c>
      <c r="K15" s="13" t="str">
        <f t="shared" ca="1" si="1"/>
        <v/>
      </c>
      <c r="L15" s="13" t="str">
        <f t="shared" ca="1" si="1"/>
        <v/>
      </c>
      <c r="O15" s="38"/>
    </row>
    <row r="16" spans="1:15" x14ac:dyDescent="0.25">
      <c r="A16" s="19" t="s">
        <v>286</v>
      </c>
      <c r="B16" s="73">
        <f ca="1">HLOOKUP($H$7,$C$11:$L$16,5,FALSE)-D16</f>
        <v>-63906</v>
      </c>
      <c r="C16" s="20">
        <f>IF(AND(ISTEXT(C$15),C$15&lt;&gt;""),HLOOKUP(C$15,'Tableau Pop Dept'!$B$2:$AI$11,2,FALSE),"")</f>
        <v>64872</v>
      </c>
      <c r="D16" s="20">
        <f ca="1">IF(AND(ISTEXT(D$15),D$15&lt;&gt;""),HLOOKUP(D$15,'Tableau Pop Dept'!$B$2:$AI$11,2,FALSE),"")</f>
        <v>65937</v>
      </c>
      <c r="E16" s="20">
        <f ca="1">IF(AND(ISTEXT(E$15),E$15&lt;&gt;""),HLOOKUP(E$15,'Tableau Pop Dept'!$B$2:$AI$11,2,FALSE),"")</f>
        <v>67147</v>
      </c>
      <c r="F16" s="20">
        <f ca="1">IF(AND(ISTEXT(F$15),F$15&lt;&gt;""),HLOOKUP(F$15,'Tableau Pop Dept'!$B$2:$AI$11,2,FALSE),"")</f>
        <v>68292</v>
      </c>
      <c r="G16" s="20" t="str">
        <f ca="1">IF(AND(ISTEXT(G$15),G$15&lt;&gt;""),HLOOKUP(G$15,'Tableau Pop Dept'!$B$2:$AI$11,2,FALSE),"")</f>
        <v/>
      </c>
      <c r="H16" s="20" t="str">
        <f ca="1">IF(AND(ISTEXT(H$15),H$15&lt;&gt;""),HLOOKUP(H$15,'Tableau Pop Dept'!$B$2:$AI$11,2,FALSE),"")</f>
        <v/>
      </c>
      <c r="I16" s="20" t="str">
        <f ca="1">IF(AND(ISTEXT(I$15),I$15&lt;&gt;""),HLOOKUP(I$15,'Tableau Pop Dept'!$B$2:$AI$11,2,FALSE),"")</f>
        <v/>
      </c>
      <c r="J16" s="20" t="str">
        <f ca="1">IF(AND(ISTEXT(J$15),J$15&lt;&gt;""),HLOOKUP(J$15,'Tableau Pop Dept'!$B$2:$AI$11,2,FALSE),"")</f>
        <v/>
      </c>
      <c r="K16" s="20" t="str">
        <f ca="1">IF(AND(ISTEXT(K$15),K$15&lt;&gt;""),HLOOKUP(K$15,'Tableau Pop Dept'!$B$2:$AI$11,2,FALSE),"")</f>
        <v/>
      </c>
      <c r="L16" s="20" t="str">
        <f ca="1">IF(AND(ISTEXT(L$15),L$15&lt;&gt;""),HLOOKUP(L$15,'Tableau Pop Dept'!$B$2:$AI$11,2,FALSE),"")</f>
        <v/>
      </c>
    </row>
    <row r="17" spans="1:16" x14ac:dyDescent="0.25">
      <c r="A17" s="22" t="s">
        <v>309</v>
      </c>
      <c r="B17" s="120">
        <f ca="1">HLOOKUP(MAX(C13:L13),C13:L23,6,FALSE)/(H7-H6)</f>
        <v>3.5715910641976436E-3</v>
      </c>
      <c r="C17" s="23"/>
      <c r="D17" s="62">
        <f ca="1">IF(AND(ISTEXT(D$15),D$15&lt;&gt;""),HLOOKUP(D$15,'Tableau Pop Dept'!$B$2:$AI$11,3,FALSE),"")</f>
        <v>3.8212099990866388E-3</v>
      </c>
      <c r="E17" s="62">
        <f ca="1">IF(AND(ISTEXT(E$15),E$15&lt;&gt;""),HLOOKUP(E$15,'Tableau Pop Dept'!$B$2:$AI$11,3,FALSE),"")</f>
        <v>3.4670851079727782E-3</v>
      </c>
      <c r="F17" s="62">
        <f ca="1">IF(AND(ISTEXT(F$15),F$15&lt;&gt;""),HLOOKUP(F$15,'Tableau Pop Dept'!$B$2:$AI$11,3,FALSE),"")</f>
        <v>3.3350473811797343E-3</v>
      </c>
      <c r="G17" s="62" t="str">
        <f ca="1">IF(AND(ISTEXT(G$15),G$15&lt;&gt;""),HLOOKUP(G$15,'Tableau Pop Dept'!$B$2:$AI$11,3,FALSE),"")</f>
        <v/>
      </c>
      <c r="H17" s="62" t="str">
        <f ca="1">IF(AND(ISTEXT(H$15),H$15&lt;&gt;""),HLOOKUP(H$15,'Tableau Pop Dept'!$B$2:$AI$11,3,FALSE),"")</f>
        <v/>
      </c>
      <c r="I17" s="23" t="str">
        <f ca="1">IF(AND(ISTEXT(I$15),I$15&lt;&gt;""),HLOOKUP(I$15,'Tableau Pop Dept'!$B$2:$AI$11,3,FALSE),"")</f>
        <v/>
      </c>
      <c r="J17" s="23" t="str">
        <f ca="1">IF(AND(ISTEXT(J$15),J$15&lt;&gt;""),HLOOKUP(J$15,'Tableau Pop Dept'!$B$2:$AI$11,3,FALSE),"")</f>
        <v/>
      </c>
      <c r="K17" s="23" t="str">
        <f ca="1">IF(AND(ISTEXT(K$15),K$15&lt;&gt;""),HLOOKUP(K$15,'Tableau Pop Dept'!$B$2:$AI$11,3,FALSE),"")</f>
        <v/>
      </c>
      <c r="L17" s="23" t="str">
        <f ca="1">IF(AND(ISTEXT(L$15),L$15&lt;&gt;""),HLOOKUP(L$15,'Tableau Pop Dept'!$B$2:$AI$11,3,FALSE),"")</f>
        <v/>
      </c>
    </row>
    <row r="18" spans="1:16" ht="15.75" thickBot="1" x14ac:dyDescent="0.3">
      <c r="A18" s="39" t="s">
        <v>310</v>
      </c>
      <c r="B18" s="74"/>
      <c r="C18" s="40"/>
      <c r="D18" s="78"/>
      <c r="E18" s="78">
        <f ca="1">IF(AND(ISTEXT(E$15),E$15&lt;&gt;""),E16/$D16-1,"")</f>
        <v>1.8350850053839185E-2</v>
      </c>
      <c r="F18" s="78">
        <f t="shared" ref="F18:L18" ca="1" si="2">IF(AND(ISTEXT(F$15),F$15&lt;&gt;""),F16/$D16-1,"")</f>
        <v>3.5715910641976434E-2</v>
      </c>
      <c r="G18" s="78" t="str">
        <f t="shared" ca="1" si="2"/>
        <v/>
      </c>
      <c r="H18" s="78" t="str">
        <f t="shared" ca="1" si="2"/>
        <v/>
      </c>
      <c r="I18" s="78" t="str">
        <f t="shared" ca="1" si="2"/>
        <v/>
      </c>
      <c r="J18" s="78" t="str">
        <f t="shared" ca="1" si="2"/>
        <v/>
      </c>
      <c r="K18" s="78" t="str">
        <f t="shared" ca="1" si="2"/>
        <v/>
      </c>
      <c r="L18" s="78" t="str">
        <f t="shared" ca="1" si="2"/>
        <v/>
      </c>
    </row>
    <row r="19" spans="1:16" ht="15.75" thickTop="1" x14ac:dyDescent="0.25">
      <c r="A19" s="41" t="str">
        <f>I5</f>
        <v>Ain</v>
      </c>
      <c r="B19" s="75"/>
      <c r="C19" s="42">
        <f>IF(AND(ISTEXT(C$15),C$15&lt;&gt;""),HLOOKUP(C$15,'Tableau Pop Dept'!$B$2:$AI$11,5,FALSE),"")</f>
        <v>651</v>
      </c>
      <c r="D19" s="42">
        <f ca="1">IF(AND(ISTEXT(D$15),D$15&lt;&gt;""),HLOOKUP(D$15,'Tableau Pop Dept'!$B$2:$AI$11,5,FALSE),"")</f>
        <v>681</v>
      </c>
      <c r="E19" s="42">
        <f ca="1">IF(AND(ISTEXT(E$15),E$15&lt;&gt;""),HLOOKUP(E$15,'Tableau Pop Dept'!$B$2:$AI$11,5,FALSE),"")</f>
        <v>714</v>
      </c>
      <c r="F19" s="42">
        <f ca="1">IF(AND(ISTEXT(F$15),F$15&lt;&gt;""),HLOOKUP(F$15,'Tableau Pop Dept'!$B$2:$AI$11,5,FALSE),"")</f>
        <v>745</v>
      </c>
      <c r="G19" s="42" t="str">
        <f ca="1">IF(AND(ISTEXT(G$15),G$15&lt;&gt;""),HLOOKUP(G$15,'Tableau Pop Dept'!$B$2:$AI$11,5,FALSE),"")</f>
        <v/>
      </c>
      <c r="H19" s="42" t="str">
        <f ca="1">IF(AND(ISTEXT(H$15),H$15&lt;&gt;""),HLOOKUP(H$15,'Tableau Pop Dept'!$B$2:$AI$11,5,FALSE),"")</f>
        <v/>
      </c>
      <c r="I19" s="42" t="str">
        <f ca="1">IF(AND(ISTEXT(I$15),I$15&lt;&gt;""),HLOOKUP(I$15,'Tableau Pop Dept'!$B$2:$AI$11,5,FALSE),"")</f>
        <v/>
      </c>
      <c r="J19" s="42" t="str">
        <f ca="1">IF(AND(ISTEXT(J$15),J$15&lt;&gt;""),HLOOKUP(J$15,'Tableau Pop Dept'!$B$2:$AI$11,5,FALSE),"")</f>
        <v/>
      </c>
      <c r="K19" s="42" t="str">
        <f ca="1">IF(AND(ISTEXT(K$15),K$15&lt;&gt;""),HLOOKUP(K$15,'Tableau Pop Dept'!$B$2:$AI$11,5,FALSE),"")</f>
        <v/>
      </c>
      <c r="L19" s="42" t="str">
        <f ca="1">IF(AND(ISTEXT(L$15),L$15&lt;&gt;""),HLOOKUP(L$15,'Tableau Pop Dept'!$B$2:$AI$11,5,FALSE),"")</f>
        <v/>
      </c>
    </row>
    <row r="20" spans="1:16" x14ac:dyDescent="0.25">
      <c r="A20" s="21" t="s">
        <v>309</v>
      </c>
      <c r="B20" s="120">
        <f ca="1">HLOOKUP(MAX(C13:L13),C13:L23,9,FALSE)/(H7-H6)</f>
        <v>9.397944199706321E-3</v>
      </c>
      <c r="C20" s="62"/>
      <c r="D20" s="62">
        <f ca="1">IF(AND(ISTEXT(D$15),D$15&lt;&gt;""),HLOOKUP(D$15,'Tableau Pop Dept'!$B$2:$AI$11,6,FALSE),"")</f>
        <v>1.0385756676557945E-2</v>
      </c>
      <c r="E20" s="62">
        <f ca="1">IF(AND(ISTEXT(E$15),E$15&lt;&gt;""),HLOOKUP(E$15,'Tableau Pop Dept'!$B$2:$AI$11,6,FALSE),"")</f>
        <v>8.4745762711864181E-3</v>
      </c>
      <c r="F20" s="62">
        <f ca="1">IF(AND(ISTEXT(F$15),F$15&lt;&gt;""),HLOOKUP(F$15,'Tableau Pop Dept'!$B$2:$AI$11,6,FALSE),"")</f>
        <v>8.1190798376185036E-3</v>
      </c>
      <c r="G20" s="62" t="str">
        <f ca="1">IF(AND(ISTEXT(G$15),G$15&lt;&gt;""),HLOOKUP(G$15,'Tableau Pop Dept'!$B$2:$AI$11,6,FALSE),"")</f>
        <v/>
      </c>
      <c r="H20" s="62" t="str">
        <f ca="1">IF(AND(ISTEXT(H$15),H$15&lt;&gt;""),HLOOKUP(H$15,'Tableau Pop Dept'!$B$2:$AI$11,6,FALSE),"")</f>
        <v/>
      </c>
      <c r="I20" s="23" t="str">
        <f ca="1">IF(AND(ISTEXT(I$15),I$15&lt;&gt;""),HLOOKUP(I$15,'Tableau Pop Dept'!$B$2:$AI$11,6,FALSE),"")</f>
        <v/>
      </c>
      <c r="J20" s="23" t="str">
        <f ca="1">IF(AND(ISTEXT(J$15),J$15&lt;&gt;""),HLOOKUP(J$15,'Tableau Pop Dept'!$B$2:$AI$11,6,FALSE),"")</f>
        <v/>
      </c>
      <c r="K20" s="23" t="str">
        <f ca="1">IF(AND(ISTEXT(K$15),K$15&lt;&gt;""),HLOOKUP(K$15,'Tableau Pop Dept'!$B$2:$AI$11,6,FALSE),"")</f>
        <v/>
      </c>
      <c r="L20" s="23" t="str">
        <f ca="1">IF(AND(ISTEXT(L$15),L$15&lt;&gt;""),HLOOKUP(L$15,'Tableau Pop Dept'!$B$2:$AI$11,6,FALSE),"")</f>
        <v/>
      </c>
    </row>
    <row r="21" spans="1:16" x14ac:dyDescent="0.25">
      <c r="A21" s="22" t="s">
        <v>310</v>
      </c>
      <c r="B21" s="79"/>
      <c r="C21" s="62"/>
      <c r="D21" s="62"/>
      <c r="E21" s="62">
        <f ca="1">IF(AND(ISTEXT(E$15),E$15&lt;&gt;""),E19/$D19-1,"")</f>
        <v>4.8458149779735615E-2</v>
      </c>
      <c r="F21" s="62">
        <f t="shared" ref="F21:L21" ca="1" si="3">IF(AND(ISTEXT(F$15),F$15&lt;&gt;""),F19/$D19-1,"")</f>
        <v>9.3979441997063207E-2</v>
      </c>
      <c r="G21" s="62" t="str">
        <f t="shared" ca="1" si="3"/>
        <v/>
      </c>
      <c r="H21" s="62" t="str">
        <f t="shared" ca="1" si="3"/>
        <v/>
      </c>
      <c r="I21" s="62" t="str">
        <f t="shared" ca="1" si="3"/>
        <v/>
      </c>
      <c r="J21" s="62" t="str">
        <f t="shared" ca="1" si="3"/>
        <v/>
      </c>
      <c r="K21" s="62" t="str">
        <f t="shared" ca="1" si="3"/>
        <v/>
      </c>
      <c r="L21" s="62" t="str">
        <f t="shared" ca="1" si="3"/>
        <v/>
      </c>
    </row>
    <row r="22" spans="1:16" x14ac:dyDescent="0.25">
      <c r="A22" s="22" t="s">
        <v>443</v>
      </c>
      <c r="B22" s="121">
        <f ca="1">B20-B17</f>
        <v>5.8263531355086775E-3</v>
      </c>
      <c r="C22" s="62"/>
      <c r="D22" s="80"/>
      <c r="E22" s="62">
        <f ca="1">IF(AND(ISNUMBER(E18),ISNUMBER(E21)),E20-E17,"")</f>
        <v>5.0074911632136399E-3</v>
      </c>
      <c r="F22" s="62">
        <f t="shared" ref="F22:L22" ca="1" si="4">IF(AND(ISNUMBER(F18),ISNUMBER(F21)),F20-F17,"")</f>
        <v>4.7840324564387693E-3</v>
      </c>
      <c r="G22" s="62" t="str">
        <f t="shared" ca="1" si="4"/>
        <v/>
      </c>
      <c r="H22" s="62" t="str">
        <f t="shared" ca="1" si="4"/>
        <v/>
      </c>
      <c r="I22" s="62" t="str">
        <f t="shared" ca="1" si="4"/>
        <v/>
      </c>
      <c r="J22" s="62" t="str">
        <f t="shared" ca="1" si="4"/>
        <v/>
      </c>
      <c r="K22" s="62" t="str">
        <f t="shared" ca="1" si="4"/>
        <v/>
      </c>
      <c r="L22" s="62" t="str">
        <f t="shared" ca="1" si="4"/>
        <v/>
      </c>
    </row>
    <row r="23" spans="1:16" ht="15.75" thickBot="1" x14ac:dyDescent="0.3">
      <c r="A23" s="24" t="s">
        <v>311</v>
      </c>
      <c r="B23" s="76"/>
      <c r="C23" s="26"/>
      <c r="D23" s="27"/>
      <c r="E23" s="25"/>
      <c r="F23" s="25"/>
      <c r="G23" s="25"/>
      <c r="H23" s="25"/>
      <c r="I23" s="25"/>
      <c r="J23" s="25"/>
      <c r="K23" s="25"/>
      <c r="L23" s="25"/>
    </row>
    <row r="24" spans="1:16" ht="9.75" customHeight="1" thickTop="1" x14ac:dyDescent="0.25"/>
    <row r="25" spans="1:16" ht="18.75" x14ac:dyDescent="0.25">
      <c r="A25" s="119" t="s">
        <v>452</v>
      </c>
    </row>
    <row r="26" spans="1:16" hidden="1" x14ac:dyDescent="0.25">
      <c r="A26">
        <v>2</v>
      </c>
      <c r="B26">
        <v>3</v>
      </c>
      <c r="C26">
        <v>4</v>
      </c>
      <c r="D26">
        <v>5</v>
      </c>
      <c r="E26">
        <v>6</v>
      </c>
      <c r="F26">
        <v>7</v>
      </c>
      <c r="G26">
        <v>8</v>
      </c>
      <c r="H26" s="11"/>
    </row>
    <row r="27" spans="1:16" ht="30" x14ac:dyDescent="0.25">
      <c r="A27" s="109">
        <v>2013</v>
      </c>
      <c r="B27" s="14" t="s">
        <v>407</v>
      </c>
      <c r="C27" s="14" t="s">
        <v>408</v>
      </c>
      <c r="D27" s="14" t="s">
        <v>406</v>
      </c>
      <c r="E27" s="14" t="s">
        <v>401</v>
      </c>
      <c r="F27" s="14" t="s">
        <v>402</v>
      </c>
      <c r="G27" s="93" t="s">
        <v>403</v>
      </c>
    </row>
    <row r="28" spans="1:16" x14ac:dyDescent="0.25">
      <c r="A28" s="110" t="s">
        <v>399</v>
      </c>
      <c r="B28" s="51">
        <f>Structure_Âge_DEP!C117</f>
        <v>63700</v>
      </c>
      <c r="C28" s="52">
        <f>Structure_Âge_DEP!D117</f>
        <v>40.241153846153857</v>
      </c>
      <c r="D28" s="53">
        <f>Structure_Âge_DEP!E118</f>
        <v>0.24334065934065935</v>
      </c>
      <c r="E28" s="53">
        <f>Structure_Âge_DEP!F118</f>
        <v>0.66485643642072212</v>
      </c>
      <c r="F28" s="53">
        <f>Structure_Âge_DEP!G118</f>
        <v>6.3204693877551024E-2</v>
      </c>
      <c r="G28" s="111">
        <f>Structure_Âge_DEP!H118</f>
        <v>2.8106420722135012E-2</v>
      </c>
      <c r="J28" s="11"/>
      <c r="K28" s="11"/>
      <c r="L28" s="11"/>
      <c r="M28" s="11"/>
      <c r="N28" s="11"/>
      <c r="O28" s="11"/>
      <c r="P28" s="11"/>
    </row>
    <row r="29" spans="1:16" ht="15.75" thickBot="1" x14ac:dyDescent="0.3">
      <c r="A29" s="112" t="str">
        <f>VLOOKUP($H$5,Structure_Âge_DEP!$A$343:$N$438,A26,FALSE)</f>
        <v>Ain</v>
      </c>
      <c r="B29" s="55">
        <f>VLOOKUP($H$5,Structure_Âge_DEP!$A$343:$N$438,B26,FALSE)</f>
        <v>620</v>
      </c>
      <c r="C29" s="56">
        <f>VLOOKUP($H$5,Structure_Âge_DEP!$A$343:$N$438,C26,FALSE)</f>
        <v>38.9</v>
      </c>
      <c r="D29" s="57">
        <f>VLOOKUP($H$5,Structure_Âge_DEP!$A$343:$N$438,D26,FALSE)</f>
        <v>0.26500000000000001</v>
      </c>
      <c r="E29" s="57">
        <f>VLOOKUP($H$5,Structure_Âge_DEP!$A$343:$N$438,E26,FALSE)</f>
        <v>0.65899999999999992</v>
      </c>
      <c r="F29" s="57">
        <f>VLOOKUP($H$5,Structure_Âge_DEP!$A$343:$N$438,F26,FALSE)</f>
        <v>5.2999999999999999E-2</v>
      </c>
      <c r="G29" s="113">
        <f>VLOOKUP($H$5,Structure_Âge_DEP!$A$343:$N$438,G26,FALSE)</f>
        <v>2.3999999999999997E-2</v>
      </c>
      <c r="H29" s="72"/>
      <c r="J29" s="11"/>
      <c r="K29" s="11"/>
      <c r="L29" s="11"/>
      <c r="M29" s="11"/>
      <c r="N29" s="11"/>
      <c r="O29" s="11"/>
      <c r="P29" s="11"/>
    </row>
    <row r="30" spans="1:16" ht="30.75" thickTop="1" x14ac:dyDescent="0.25">
      <c r="A30" s="109">
        <v>2050</v>
      </c>
      <c r="B30" s="14" t="s">
        <v>407</v>
      </c>
      <c r="C30" s="14" t="s">
        <v>408</v>
      </c>
      <c r="D30" s="14" t="s">
        <v>406</v>
      </c>
      <c r="E30" s="14" t="s">
        <v>401</v>
      </c>
      <c r="F30" s="14" t="s">
        <v>402</v>
      </c>
      <c r="G30" s="93" t="s">
        <v>403</v>
      </c>
      <c r="J30" s="11"/>
      <c r="K30" s="11"/>
      <c r="L30" s="11"/>
      <c r="M30" s="11"/>
      <c r="N30" s="11"/>
      <c r="O30" s="11"/>
      <c r="P30" s="11"/>
    </row>
    <row r="31" spans="1:16" x14ac:dyDescent="0.25">
      <c r="A31" s="110" t="s">
        <v>399</v>
      </c>
      <c r="B31" s="51">
        <f>Structure_Âge_DEP!C120</f>
        <v>71622</v>
      </c>
      <c r="C31" s="52">
        <f>Structure_Âge_DEP!D120</f>
        <v>44.829543994861886</v>
      </c>
      <c r="D31" s="53">
        <f>Structure_Âge_DEP!E121</f>
        <v>0.22004069978498222</v>
      </c>
      <c r="E31" s="53">
        <f>Structure_Âge_DEP!F121</f>
        <v>0.6152825388847003</v>
      </c>
      <c r="F31" s="53">
        <f>Structure_Âge_DEP!G121</f>
        <v>9.8820027365893168E-2</v>
      </c>
      <c r="G31" s="111">
        <f>Structure_Âge_DEP!H121</f>
        <v>6.5782538884700231E-2</v>
      </c>
      <c r="J31" s="11"/>
      <c r="K31" s="11"/>
      <c r="L31" s="11"/>
      <c r="M31" s="11"/>
      <c r="N31" s="11"/>
      <c r="O31" s="11"/>
      <c r="P31" s="11"/>
    </row>
    <row r="32" spans="1:16" x14ac:dyDescent="0.25">
      <c r="A32" s="114" t="str">
        <f>A29</f>
        <v>Ain</v>
      </c>
      <c r="B32" s="115">
        <f>VLOOKUP($H$5,Structure_Âge_DEP!$A$343:$N$438,A26+7,FALSE)</f>
        <v>841</v>
      </c>
      <c r="C32" s="116">
        <f>VLOOKUP($H$5,Structure_Âge_DEP!$A$343:$N$438,B26+7,FALSE)</f>
        <v>44</v>
      </c>
      <c r="D32" s="117">
        <f>VLOOKUP($H$5,Structure_Âge_DEP!$A$343:$N$438,C26+7,FALSE)</f>
        <v>0.24199999999999999</v>
      </c>
      <c r="E32" s="117">
        <f>VLOOKUP($H$5,Structure_Âge_DEP!$A$343:$N$438,D26+7,FALSE)</f>
        <v>0.61199999999999999</v>
      </c>
      <c r="F32" s="117">
        <f>VLOOKUP($H$5,Structure_Âge_DEP!$A$343:$N$438,E26+7,FALSE)</f>
        <v>9.1999999999999998E-2</v>
      </c>
      <c r="G32" s="118">
        <f>VLOOKUP($H$5,Structure_Âge_DEP!$A$343:$N$438,F26+7,FALSE)</f>
        <v>5.4999999999999993E-2</v>
      </c>
      <c r="J32" s="11"/>
      <c r="K32" s="11"/>
      <c r="L32" s="11"/>
      <c r="M32" s="11"/>
      <c r="N32" s="11"/>
      <c r="O32" s="11"/>
      <c r="P32" s="11"/>
    </row>
    <row r="33" spans="1:15" x14ac:dyDescent="0.25">
      <c r="C33" s="30"/>
    </row>
    <row r="34" spans="1:15" ht="30" x14ac:dyDescent="0.25">
      <c r="A34" s="92"/>
      <c r="B34" s="125" t="s">
        <v>409</v>
      </c>
      <c r="C34" s="126"/>
      <c r="D34" s="14" t="s">
        <v>406</v>
      </c>
      <c r="E34" s="14" t="s">
        <v>401</v>
      </c>
      <c r="F34" s="14" t="s">
        <v>402</v>
      </c>
      <c r="G34" s="93" t="s">
        <v>403</v>
      </c>
    </row>
    <row r="35" spans="1:15" x14ac:dyDescent="0.25">
      <c r="A35" s="47"/>
      <c r="B35" s="127" t="str">
        <f>A29</f>
        <v>Ain</v>
      </c>
      <c r="C35" s="128"/>
      <c r="D35" s="82">
        <f>D32-D31</f>
        <v>2.1959300215017769E-2</v>
      </c>
      <c r="E35" s="82">
        <f t="shared" ref="E35:G35" si="5">E32-E31</f>
        <v>-3.2825388847003145E-3</v>
      </c>
      <c r="F35" s="82">
        <f t="shared" si="5"/>
        <v>-6.8200273658931693E-3</v>
      </c>
      <c r="G35" s="94">
        <f t="shared" si="5"/>
        <v>-1.0782538884700238E-2</v>
      </c>
    </row>
    <row r="36" spans="1:15" x14ac:dyDescent="0.25">
      <c r="A36" s="47"/>
      <c r="B36" s="129" t="s">
        <v>450</v>
      </c>
      <c r="C36" s="130"/>
      <c r="D36" s="58">
        <f>D35*D40</f>
        <v>1.0101278098908173E-2</v>
      </c>
      <c r="E36" s="58">
        <f t="shared" ref="E36:G36" si="6">E35*E40</f>
        <v>-2.6916818854542577E-3</v>
      </c>
      <c r="F36" s="58">
        <f t="shared" si="6"/>
        <v>-1.9641678813772327E-2</v>
      </c>
      <c r="G36" s="101">
        <f t="shared" si="6"/>
        <v>-6.3401328642037402E-2</v>
      </c>
    </row>
    <row r="37" spans="1:15" x14ac:dyDescent="0.25">
      <c r="B37" s="131"/>
      <c r="C37" s="132"/>
      <c r="D37" s="103" t="s">
        <v>412</v>
      </c>
      <c r="E37" s="105">
        <f>SUMPRODUCT(D35:G35,D40:G40)</f>
        <v>-7.5633411242355814E-2</v>
      </c>
      <c r="F37" s="48"/>
      <c r="G37" s="48"/>
    </row>
    <row r="38" spans="1:15" x14ac:dyDescent="0.25">
      <c r="B38" s="133"/>
      <c r="C38" s="134"/>
      <c r="D38" s="104" t="s">
        <v>413</v>
      </c>
      <c r="E38" s="122">
        <f>E37/37</f>
        <v>-2.0441462497934005E-3</v>
      </c>
      <c r="F38" s="47"/>
      <c r="G38" s="47"/>
    </row>
    <row r="39" spans="1:15" x14ac:dyDescent="0.25">
      <c r="C39" s="30"/>
      <c r="F39" s="47"/>
      <c r="G39" s="47"/>
    </row>
    <row r="40" spans="1:15" x14ac:dyDescent="0.25">
      <c r="A40" s="32"/>
      <c r="B40" s="32"/>
      <c r="C40" s="81" t="s">
        <v>419</v>
      </c>
      <c r="D40" s="32">
        <v>0.46</v>
      </c>
      <c r="E40" s="32">
        <v>0.82</v>
      </c>
      <c r="F40" s="32">
        <v>2.88</v>
      </c>
      <c r="G40" s="102">
        <v>5.88</v>
      </c>
    </row>
    <row r="41" spans="1:15" x14ac:dyDescent="0.25">
      <c r="B41" s="59" t="s">
        <v>414</v>
      </c>
      <c r="C41" s="30"/>
    </row>
    <row r="42" spans="1:15" ht="6.75" customHeight="1" x14ac:dyDescent="0.25"/>
    <row r="43" spans="1:15" ht="18.75" x14ac:dyDescent="0.3">
      <c r="A43" s="65" t="s">
        <v>447</v>
      </c>
    </row>
    <row r="44" spans="1:15" x14ac:dyDescent="0.25">
      <c r="A44" s="87"/>
      <c r="B44" s="81" t="s">
        <v>446</v>
      </c>
      <c r="C44" s="123">
        <f ca="1">B22</f>
        <v>5.8263531355086775E-3</v>
      </c>
      <c r="N44" s="69"/>
    </row>
    <row r="45" spans="1:15" ht="15.75" thickBot="1" x14ac:dyDescent="0.3">
      <c r="A45" s="88"/>
      <c r="B45" s="86" t="s">
        <v>448</v>
      </c>
      <c r="C45" s="124">
        <f>E38</f>
        <v>-2.0441462497934005E-3</v>
      </c>
      <c r="N45" s="69"/>
    </row>
    <row r="46" spans="1:15" ht="15.75" thickTop="1" x14ac:dyDescent="0.25">
      <c r="A46" s="106"/>
      <c r="B46" s="107" t="s">
        <v>449</v>
      </c>
      <c r="C46" s="108">
        <f ca="1">SUM(C44:C45)</f>
        <v>3.7822068857152769E-3</v>
      </c>
      <c r="N46" s="69"/>
      <c r="O46" s="69"/>
    </row>
    <row r="47" spans="1:15" x14ac:dyDescent="0.25">
      <c r="A47" s="47"/>
      <c r="B47" s="90"/>
      <c r="C47" s="91"/>
    </row>
    <row r="48" spans="1:15" x14ac:dyDescent="0.25">
      <c r="A48" s="30" t="s">
        <v>418</v>
      </c>
      <c r="B48" s="35" t="s">
        <v>453</v>
      </c>
    </row>
    <row r="49" spans="2:2" x14ac:dyDescent="0.25">
      <c r="B49" s="4" t="s">
        <v>2</v>
      </c>
    </row>
  </sheetData>
  <sheetProtection algorithmName="SHA-512" hashValue="lwHYrGePsi+1Dd6UYWbVPJCMmRkatTOdciMvaZPp/dhP7AlEQTjNRP7L9zezmWDyGz34sTPBButlka5MwFKYrA==" saltValue="wNC/8HKqW5TpXkDVKJYV4A==" spinCount="100000" sheet="1" objects="1" scenarios="1"/>
  <mergeCells count="5">
    <mergeCell ref="B34:C34"/>
    <mergeCell ref="B35:C35"/>
    <mergeCell ref="B36:C38"/>
    <mergeCell ref="B4:C4"/>
    <mergeCell ref="E4:H4"/>
  </mergeCells>
  <pageMargins left="0.31496062992125984" right="0.31496062992125984" top="0.31496062992125984" bottom="0.31496062992125984" header="0" footer="0"/>
  <pageSetup paperSize="9" scale="96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opLeftCell="A2" workbookViewId="0">
      <selection activeCell="E31" sqref="E31"/>
    </sheetView>
  </sheetViews>
  <sheetFormatPr baseColWidth="10" defaultRowHeight="15" x14ac:dyDescent="0.25"/>
  <cols>
    <col min="1" max="1" width="24.5703125" customWidth="1"/>
    <col min="2" max="35" width="9" customWidth="1"/>
    <col min="36" max="36" width="3" customWidth="1"/>
    <col min="37" max="37" width="29.140625" customWidth="1"/>
    <col min="38" max="38" width="7.5703125" customWidth="1"/>
    <col min="39" max="39" width="11.42578125" customWidth="1"/>
    <col min="40" max="40" width="17.140625" customWidth="1"/>
    <col min="41" max="45" width="6.5703125" customWidth="1"/>
  </cols>
  <sheetData>
    <row r="1" spans="1:47" hidden="1" x14ac:dyDescent="0.25">
      <c r="A1">
        <v>2</v>
      </c>
      <c r="B1">
        <v>7</v>
      </c>
      <c r="C1">
        <v>8</v>
      </c>
      <c r="D1">
        <v>9</v>
      </c>
      <c r="E1">
        <v>10</v>
      </c>
      <c r="F1">
        <v>11</v>
      </c>
      <c r="G1">
        <v>12</v>
      </c>
      <c r="H1">
        <v>13</v>
      </c>
      <c r="I1">
        <v>14</v>
      </c>
      <c r="J1">
        <v>15</v>
      </c>
      <c r="K1">
        <v>16</v>
      </c>
      <c r="L1">
        <v>17</v>
      </c>
      <c r="M1">
        <v>18</v>
      </c>
      <c r="N1">
        <v>19</v>
      </c>
      <c r="O1">
        <v>20</v>
      </c>
      <c r="P1">
        <v>21</v>
      </c>
      <c r="Q1">
        <v>22</v>
      </c>
      <c r="R1">
        <v>23</v>
      </c>
      <c r="S1">
        <v>24</v>
      </c>
      <c r="T1">
        <v>25</v>
      </c>
      <c r="U1">
        <v>26</v>
      </c>
      <c r="V1">
        <v>27</v>
      </c>
      <c r="W1">
        <v>28</v>
      </c>
      <c r="X1">
        <v>29</v>
      </c>
      <c r="Y1">
        <v>30</v>
      </c>
      <c r="Z1">
        <v>31</v>
      </c>
      <c r="AA1">
        <v>32</v>
      </c>
      <c r="AB1">
        <v>33</v>
      </c>
      <c r="AC1">
        <v>34</v>
      </c>
      <c r="AD1">
        <v>35</v>
      </c>
      <c r="AE1">
        <v>36</v>
      </c>
      <c r="AF1">
        <v>37</v>
      </c>
      <c r="AG1">
        <v>38</v>
      </c>
      <c r="AH1">
        <v>39</v>
      </c>
      <c r="AI1">
        <v>40</v>
      </c>
      <c r="AK1" s="44" t="str">
        <f>Synthèse!H5</f>
        <v>01</v>
      </c>
      <c r="AL1" s="45" t="str">
        <f>Synthèse!I5</f>
        <v>Ain</v>
      </c>
    </row>
    <row r="2" spans="1:47" x14ac:dyDescent="0.25">
      <c r="A2" s="12"/>
      <c r="B2" s="13" t="s">
        <v>287</v>
      </c>
      <c r="C2" s="13" t="s">
        <v>432</v>
      </c>
      <c r="D2" s="13" t="s">
        <v>433</v>
      </c>
      <c r="E2" s="13" t="s">
        <v>430</v>
      </c>
      <c r="F2" s="13" t="s">
        <v>288</v>
      </c>
      <c r="G2" s="13" t="s">
        <v>289</v>
      </c>
      <c r="H2" s="13" t="s">
        <v>290</v>
      </c>
      <c r="I2" s="13" t="s">
        <v>291</v>
      </c>
      <c r="J2" s="13" t="s">
        <v>292</v>
      </c>
      <c r="K2" s="13" t="s">
        <v>293</v>
      </c>
      <c r="L2" s="13" t="s">
        <v>294</v>
      </c>
      <c r="M2" s="13" t="s">
        <v>295</v>
      </c>
      <c r="N2" s="13" t="s">
        <v>296</v>
      </c>
      <c r="O2" s="13" t="s">
        <v>297</v>
      </c>
      <c r="P2" s="13" t="s">
        <v>298</v>
      </c>
      <c r="Q2" s="13" t="s">
        <v>299</v>
      </c>
      <c r="R2" s="13" t="s">
        <v>300</v>
      </c>
      <c r="S2" s="13" t="s">
        <v>301</v>
      </c>
      <c r="T2" s="13" t="s">
        <v>302</v>
      </c>
      <c r="U2" s="13" t="s">
        <v>303</v>
      </c>
      <c r="V2" s="13" t="s">
        <v>304</v>
      </c>
      <c r="W2" s="13" t="s">
        <v>305</v>
      </c>
      <c r="X2" s="13" t="s">
        <v>306</v>
      </c>
      <c r="Y2" s="13" t="s">
        <v>307</v>
      </c>
      <c r="Z2" s="13" t="s">
        <v>308</v>
      </c>
      <c r="AA2" s="13" t="s">
        <v>434</v>
      </c>
      <c r="AB2" s="13" t="s">
        <v>435</v>
      </c>
      <c r="AC2" s="13" t="s">
        <v>436</v>
      </c>
      <c r="AD2" s="13" t="s">
        <v>437</v>
      </c>
      <c r="AE2" s="13" t="s">
        <v>438</v>
      </c>
      <c r="AF2" s="13" t="s">
        <v>439</v>
      </c>
      <c r="AG2" s="13" t="s">
        <v>440</v>
      </c>
      <c r="AH2" s="13" t="s">
        <v>441</v>
      </c>
      <c r="AI2" s="13" t="s">
        <v>442</v>
      </c>
    </row>
    <row r="3" spans="1:47" x14ac:dyDescent="0.25">
      <c r="A3" s="19" t="s">
        <v>286</v>
      </c>
      <c r="B3" s="20">
        <f>Population_DEP!G116</f>
        <v>64872</v>
      </c>
      <c r="C3" s="20">
        <f>Population_DEP!H116</f>
        <v>65153</v>
      </c>
      <c r="D3" s="20">
        <f>Population_DEP!I116</f>
        <v>65414</v>
      </c>
      <c r="E3" s="20">
        <f>Population_DEP!J116</f>
        <v>65686</v>
      </c>
      <c r="F3" s="20">
        <f>Population_DEP!K116</f>
        <v>65937</v>
      </c>
      <c r="G3" s="20">
        <f>Population_DEP!L116</f>
        <v>66195</v>
      </c>
      <c r="H3" s="20">
        <f>Population_DEP!M116</f>
        <v>66436</v>
      </c>
      <c r="I3" s="20">
        <f>Population_DEP!N116</f>
        <v>66683</v>
      </c>
      <c r="J3" s="20">
        <f>Population_DEP!O116</f>
        <v>66915</v>
      </c>
      <c r="K3" s="20">
        <f>Population_DEP!P116</f>
        <v>67147</v>
      </c>
      <c r="L3" s="20">
        <f>Population_DEP!Q116</f>
        <v>67382</v>
      </c>
      <c r="M3" s="20">
        <f>Population_DEP!R116</f>
        <v>67612</v>
      </c>
      <c r="N3" s="20">
        <f>Population_DEP!S116</f>
        <v>67839</v>
      </c>
      <c r="O3" s="20">
        <f>Population_DEP!T116</f>
        <v>68065</v>
      </c>
      <c r="P3" s="20">
        <f>Population_DEP!U116</f>
        <v>68292</v>
      </c>
      <c r="Q3" s="20">
        <f>Population_DEP!V116</f>
        <v>68509</v>
      </c>
      <c r="R3" s="20">
        <f>Population_DEP!W116</f>
        <v>68730</v>
      </c>
      <c r="S3" s="20">
        <f>Population_DEP!X116</f>
        <v>68946</v>
      </c>
      <c r="T3" s="20">
        <f>Population_DEP!Y116</f>
        <v>69162</v>
      </c>
      <c r="U3" s="20">
        <f>Population_DEP!Z116</f>
        <v>69366</v>
      </c>
      <c r="V3" s="20">
        <f>Population_DEP!AA116</f>
        <v>69567</v>
      </c>
      <c r="W3" s="20">
        <f>Population_DEP!AB116</f>
        <v>69766</v>
      </c>
      <c r="X3" s="20">
        <f>Population_DEP!AC116</f>
        <v>69957</v>
      </c>
      <c r="Y3" s="20">
        <f>Population_DEP!AD116</f>
        <v>70142</v>
      </c>
      <c r="Z3" s="20">
        <f>Population_DEP!AE116</f>
        <v>70325</v>
      </c>
      <c r="AA3" s="20">
        <f>Population_DEP!AF116</f>
        <v>70498</v>
      </c>
      <c r="AB3" s="20">
        <f>Population_DEP!AG116</f>
        <v>70661</v>
      </c>
      <c r="AC3" s="20">
        <f>Population_DEP!AH116</f>
        <v>70816</v>
      </c>
      <c r="AD3" s="20">
        <f>Population_DEP!AI116</f>
        <v>70959</v>
      </c>
      <c r="AE3" s="20">
        <f>Population_DEP!AJ116</f>
        <v>71107</v>
      </c>
      <c r="AF3" s="20">
        <f>Population_DEP!AK116</f>
        <v>71243</v>
      </c>
      <c r="AG3" s="20">
        <f>Population_DEP!AL116</f>
        <v>71374</v>
      </c>
      <c r="AH3" s="20">
        <f>Population_DEP!AM116</f>
        <v>71509</v>
      </c>
      <c r="AI3" s="20">
        <f>Population_DEP!AN116</f>
        <v>71622</v>
      </c>
      <c r="AM3" s="11"/>
      <c r="AN3" s="11"/>
      <c r="AO3" s="11"/>
      <c r="AP3" s="11"/>
      <c r="AQ3" s="11"/>
      <c r="AR3" s="11"/>
      <c r="AS3" s="11"/>
      <c r="AT3" s="11"/>
      <c r="AU3" s="11"/>
    </row>
    <row r="4" spans="1:47" x14ac:dyDescent="0.25">
      <c r="A4" s="22" t="s">
        <v>309</v>
      </c>
      <c r="B4" s="23"/>
      <c r="C4" s="23">
        <f t="shared" ref="C4:E4" si="0">C3/B3-1</f>
        <v>4.3316068565790733E-3</v>
      </c>
      <c r="D4" s="23">
        <f t="shared" si="0"/>
        <v>4.0059552131137544E-3</v>
      </c>
      <c r="E4" s="23">
        <f t="shared" si="0"/>
        <v>4.1581312868805842E-3</v>
      </c>
      <c r="F4" s="23">
        <f>F3/E3-1</f>
        <v>3.8212099990866388E-3</v>
      </c>
      <c r="G4" s="23">
        <f t="shared" ref="G4:I4" si="1">G3/F3-1</f>
        <v>3.9128258792484605E-3</v>
      </c>
      <c r="H4" s="23">
        <f t="shared" si="1"/>
        <v>3.6407583654354259E-3</v>
      </c>
      <c r="I4" s="23">
        <f t="shared" si="1"/>
        <v>3.7178638087784766E-3</v>
      </c>
      <c r="J4" s="23">
        <f t="shared" ref="J4" si="2">J3/I3-1</f>
        <v>3.4791476088358309E-3</v>
      </c>
      <c r="K4" s="23">
        <f t="shared" ref="K4" si="3">K3/J3-1</f>
        <v>3.4670851079727782E-3</v>
      </c>
      <c r="L4" s="23">
        <f t="shared" ref="L4" si="4">L3/K3-1</f>
        <v>3.4997840558774751E-3</v>
      </c>
      <c r="M4" s="23">
        <f t="shared" ref="M4" si="5">M3/L3-1</f>
        <v>3.4133744917039799E-3</v>
      </c>
      <c r="N4" s="23">
        <f t="shared" ref="N4" si="6">N3/M3-1</f>
        <v>3.3573921789031846E-3</v>
      </c>
      <c r="O4" s="23">
        <f t="shared" ref="O4" si="7">O3/N3-1</f>
        <v>3.3314170315010827E-3</v>
      </c>
      <c r="P4" s="23">
        <f t="shared" ref="P4" si="8">P3/O3-1</f>
        <v>3.3350473811797343E-3</v>
      </c>
      <c r="Q4" s="23">
        <f t="shared" ref="Q4" si="9">Q3/P3-1</f>
        <v>3.1775317753177656E-3</v>
      </c>
      <c r="R4" s="23">
        <f t="shared" ref="R4" si="10">R3/Q3-1</f>
        <v>3.2258535374913855E-3</v>
      </c>
      <c r="S4" s="23">
        <f t="shared" ref="S4" si="11">S3/R3-1</f>
        <v>3.1427324312527372E-3</v>
      </c>
      <c r="T4" s="23">
        <f t="shared" ref="T4" si="12">T3/S3-1</f>
        <v>3.1328866069098016E-3</v>
      </c>
      <c r="U4" s="23">
        <f t="shared" ref="U4" si="13">U3/T3-1</f>
        <v>2.9495965992887285E-3</v>
      </c>
      <c r="V4" s="23">
        <f t="shared" ref="V4" si="14">V3/U3-1</f>
        <v>2.8976732116599013E-3</v>
      </c>
      <c r="W4" s="23">
        <f t="shared" ref="W4" si="15">W3/V3-1</f>
        <v>2.8605516983626345E-3</v>
      </c>
      <c r="X4" s="23">
        <f t="shared" ref="X4" si="16">X3/W3-1</f>
        <v>2.7377232462804102E-3</v>
      </c>
      <c r="Y4" s="23">
        <f t="shared" ref="Y4" si="17">Y3/X3-1</f>
        <v>2.6444816101318658E-3</v>
      </c>
      <c r="Z4" s="23">
        <f t="shared" ref="Z4" si="18">Z3/Y3-1</f>
        <v>2.6089931852528725E-3</v>
      </c>
      <c r="AA4" s="23">
        <f t="shared" ref="AA4" si="19">AA3/Z3-1</f>
        <v>2.4600071098470622E-3</v>
      </c>
      <c r="AB4" s="23">
        <f t="shared" ref="AB4" si="20">AB3/AA3-1</f>
        <v>2.3121223297115634E-3</v>
      </c>
      <c r="AC4" s="23">
        <f t="shared" ref="AC4" si="21">AC3/AB3-1</f>
        <v>2.1935721260666341E-3</v>
      </c>
      <c r="AD4" s="23">
        <f t="shared" ref="AD4" si="22">AD3/AC3-1</f>
        <v>2.0193176683236391E-3</v>
      </c>
      <c r="AE4" s="23">
        <f t="shared" ref="AE4" si="23">AE3/AD3-1</f>
        <v>2.0857114671852806E-3</v>
      </c>
      <c r="AF4" s="23">
        <f t="shared" ref="AF4" si="24">AF3/AE3-1</f>
        <v>1.9126105727986786E-3</v>
      </c>
      <c r="AG4" s="23">
        <f t="shared" ref="AG4" si="25">AG3/AF3-1</f>
        <v>1.8387771430175004E-3</v>
      </c>
      <c r="AH4" s="23">
        <f t="shared" ref="AH4" si="26">AH3/AG3-1</f>
        <v>1.8914450640288294E-3</v>
      </c>
      <c r="AI4" s="23">
        <f t="shared" ref="AI4" si="27">AI3/AH3-1</f>
        <v>1.5802206715238576E-3</v>
      </c>
      <c r="AO4" s="37"/>
      <c r="AP4" s="37"/>
      <c r="AQ4" s="37"/>
      <c r="AR4" s="37"/>
      <c r="AS4" s="37"/>
      <c r="AT4" s="37"/>
      <c r="AU4" s="37"/>
    </row>
    <row r="5" spans="1:47" ht="15.75" thickBot="1" x14ac:dyDescent="0.3">
      <c r="A5" s="39" t="s">
        <v>310</v>
      </c>
      <c r="B5" s="40"/>
      <c r="C5" s="40">
        <f>C4+B5</f>
        <v>4.3316068565790733E-3</v>
      </c>
      <c r="D5" s="40">
        <f t="shared" ref="D5:I5" si="28">D4+C5</f>
        <v>8.3375620696928276E-3</v>
      </c>
      <c r="E5" s="40">
        <f t="shared" si="28"/>
        <v>1.2495693356573412E-2</v>
      </c>
      <c r="F5" s="40">
        <f t="shared" si="28"/>
        <v>1.6316903355660051E-2</v>
      </c>
      <c r="G5" s="40">
        <f t="shared" si="28"/>
        <v>2.0229729234908511E-2</v>
      </c>
      <c r="H5" s="40">
        <f t="shared" si="28"/>
        <v>2.3870487600343937E-2</v>
      </c>
      <c r="I5" s="40">
        <f t="shared" si="28"/>
        <v>2.7588351409122414E-2</v>
      </c>
      <c r="J5" s="40">
        <f t="shared" ref="J5" si="29">J4+I5</f>
        <v>3.1067499017958244E-2</v>
      </c>
      <c r="K5" s="40">
        <f t="shared" ref="K5" si="30">K4+J5</f>
        <v>3.4534584125931023E-2</v>
      </c>
      <c r="L5" s="40">
        <f t="shared" ref="L5" si="31">L4+K5</f>
        <v>3.8034368181808498E-2</v>
      </c>
      <c r="M5" s="40">
        <f t="shared" ref="M5" si="32">M4+L5</f>
        <v>4.1447742673512478E-2</v>
      </c>
      <c r="N5" s="40">
        <f t="shared" ref="N5" si="33">N4+M5</f>
        <v>4.4805134852415662E-2</v>
      </c>
      <c r="O5" s="40">
        <f t="shared" ref="O5" si="34">O4+N5</f>
        <v>4.8136551883916745E-2</v>
      </c>
      <c r="P5" s="40">
        <f t="shared" ref="P5" si="35">P4+O5</f>
        <v>5.1471599265096479E-2</v>
      </c>
      <c r="Q5" s="40">
        <f t="shared" ref="Q5" si="36">Q4+P5</f>
        <v>5.4649131040414245E-2</v>
      </c>
      <c r="R5" s="40">
        <f t="shared" ref="R5" si="37">R4+Q5</f>
        <v>5.787498457790563E-2</v>
      </c>
      <c r="S5" s="40">
        <f t="shared" ref="S5" si="38">S4+R5</f>
        <v>6.1017717009158368E-2</v>
      </c>
      <c r="T5" s="40">
        <f t="shared" ref="T5" si="39">T4+S5</f>
        <v>6.4150603616068169E-2</v>
      </c>
      <c r="U5" s="40">
        <f t="shared" ref="U5" si="40">U4+T5</f>
        <v>6.7100200215356898E-2</v>
      </c>
      <c r="V5" s="40">
        <f t="shared" ref="V5" si="41">V4+U5</f>
        <v>6.9997873427016799E-2</v>
      </c>
      <c r="W5" s="40">
        <f t="shared" ref="W5" si="42">W4+V5</f>
        <v>7.2858425125379433E-2</v>
      </c>
      <c r="X5" s="40">
        <f t="shared" ref="X5" si="43">X4+W5</f>
        <v>7.5596148371659844E-2</v>
      </c>
      <c r="Y5" s="40">
        <f t="shared" ref="Y5" si="44">Y4+X5</f>
        <v>7.8240629981791709E-2</v>
      </c>
      <c r="Z5" s="40">
        <f t="shared" ref="Z5" si="45">Z4+Y5</f>
        <v>8.0849623167044582E-2</v>
      </c>
      <c r="AA5" s="40">
        <f t="shared" ref="AA5" si="46">AA4+Z5</f>
        <v>8.3309630276891644E-2</v>
      </c>
      <c r="AB5" s="40">
        <f t="shared" ref="AB5" si="47">AB4+AA5</f>
        <v>8.5621752606603208E-2</v>
      </c>
      <c r="AC5" s="40">
        <f t="shared" ref="AC5" si="48">AC4+AB5</f>
        <v>8.7815324732669842E-2</v>
      </c>
      <c r="AD5" s="40">
        <f t="shared" ref="AD5" si="49">AD4+AC5</f>
        <v>8.9834642400993481E-2</v>
      </c>
      <c r="AE5" s="40">
        <f t="shared" ref="AE5" si="50">AE4+AD5</f>
        <v>9.1920353868178761E-2</v>
      </c>
      <c r="AF5" s="40">
        <f t="shared" ref="AF5" si="51">AF4+AE5</f>
        <v>9.383296444097744E-2</v>
      </c>
      <c r="AG5" s="40">
        <f t="shared" ref="AG5" si="52">AG4+AF5</f>
        <v>9.567174158399494E-2</v>
      </c>
      <c r="AH5" s="40">
        <f t="shared" ref="AH5" si="53">AH4+AG5</f>
        <v>9.756318664802377E-2</v>
      </c>
      <c r="AI5" s="40">
        <f t="shared" ref="AI5" si="54">AI4+AH5</f>
        <v>9.9143407319547627E-2</v>
      </c>
      <c r="AL5" s="10"/>
      <c r="AM5" s="10"/>
      <c r="AN5" s="10"/>
      <c r="AO5" s="10"/>
      <c r="AP5" s="10"/>
      <c r="AR5" s="10"/>
      <c r="AS5" s="10"/>
      <c r="AT5" s="10"/>
    </row>
    <row r="6" spans="1:47" ht="15.75" thickTop="1" x14ac:dyDescent="0.25">
      <c r="A6" s="41" t="str">
        <f>VLOOKUP($AK1,Population_DEP!$A8:$AN103,A1,FALSE)</f>
        <v>Ain</v>
      </c>
      <c r="B6" s="42">
        <f>VLOOKUP($AK1,Population_DEP!$A8:$AN103,B1,FALSE)</f>
        <v>651</v>
      </c>
      <c r="C6" s="42">
        <f>VLOOKUP($AK1,Population_DEP!$A8:$AN103,C1,FALSE)</f>
        <v>659</v>
      </c>
      <c r="D6" s="42">
        <f>VLOOKUP($AK1,Population_DEP!$A8:$AN103,D1,FALSE)</f>
        <v>666</v>
      </c>
      <c r="E6" s="42">
        <f>VLOOKUP($AK1,Population_DEP!$A8:$AN103,E1,FALSE)</f>
        <v>674</v>
      </c>
      <c r="F6" s="42">
        <f>VLOOKUP($AK1,Population_DEP!$A8:$AN103,F1,FALSE)</f>
        <v>681</v>
      </c>
      <c r="G6" s="42">
        <f>VLOOKUP($AK1,Population_DEP!$A8:$AN103,G1,FALSE)</f>
        <v>688</v>
      </c>
      <c r="H6" s="42">
        <f>VLOOKUP($AK1,Population_DEP!$A8:$AN103,H1,FALSE)</f>
        <v>695</v>
      </c>
      <c r="I6" s="42">
        <f>VLOOKUP($AK1,Population_DEP!$A8:$AN103,I1,FALSE)</f>
        <v>701</v>
      </c>
      <c r="J6" s="42">
        <f>VLOOKUP($AK1,Population_DEP!$A8:$AN103,J1,FALSE)</f>
        <v>708</v>
      </c>
      <c r="K6" s="42">
        <f>VLOOKUP($AK1,Population_DEP!$A8:$AN103,K1,FALSE)</f>
        <v>714</v>
      </c>
      <c r="L6" s="42">
        <f>VLOOKUP($AK1,Population_DEP!$A8:$AN103,L1,FALSE)</f>
        <v>721</v>
      </c>
      <c r="M6" s="42">
        <f>VLOOKUP($AK1,Population_DEP!$A8:$AN103,M1,FALSE)</f>
        <v>727</v>
      </c>
      <c r="N6" s="42">
        <f>VLOOKUP($AK1,Population_DEP!$A8:$AN103,N1,FALSE)</f>
        <v>733</v>
      </c>
      <c r="O6" s="42">
        <f>VLOOKUP($AK1,Population_DEP!$A8:$AN103,O1,FALSE)</f>
        <v>739</v>
      </c>
      <c r="P6" s="42">
        <f>VLOOKUP($AK1,Population_DEP!$A8:$AN103,P1,FALSE)</f>
        <v>745</v>
      </c>
      <c r="Q6" s="42">
        <f>VLOOKUP($AK1,Population_DEP!$A8:$AN103,Q1,FALSE)</f>
        <v>751</v>
      </c>
      <c r="R6" s="42">
        <f>VLOOKUP($AK1,Population_DEP!$A8:$AN103,R1,FALSE)</f>
        <v>756</v>
      </c>
      <c r="S6" s="42">
        <f>VLOOKUP($AK1,Population_DEP!$A8:$AN103,S1,FALSE)</f>
        <v>762</v>
      </c>
      <c r="T6" s="42">
        <f>VLOOKUP($AK1,Population_DEP!$A8:$AN103,T1,FALSE)</f>
        <v>768</v>
      </c>
      <c r="U6" s="42">
        <f>VLOOKUP($AK1,Population_DEP!$A8:$AN103,U1,FALSE)</f>
        <v>773</v>
      </c>
      <c r="V6" s="42">
        <f>VLOOKUP($AK1,Population_DEP!$A8:$AN103,V1,FALSE)</f>
        <v>779</v>
      </c>
      <c r="W6" s="42">
        <f>VLOOKUP($AK1,Population_DEP!$A8:$AN103,W1,FALSE)</f>
        <v>784</v>
      </c>
      <c r="X6" s="42">
        <f>VLOOKUP($AK1,Population_DEP!$A8:$AN103,X1,FALSE)</f>
        <v>789</v>
      </c>
      <c r="Y6" s="42">
        <f>VLOOKUP($AK1,Population_DEP!$A8:$AN103,Y1,FALSE)</f>
        <v>795</v>
      </c>
      <c r="Z6" s="42">
        <f>VLOOKUP($AK1,Population_DEP!$A8:$AN103,Z1,FALSE)</f>
        <v>800</v>
      </c>
      <c r="AA6" s="42">
        <f>VLOOKUP($AK1,Population_DEP!$A8:$AN103,AA1,FALSE)</f>
        <v>805</v>
      </c>
      <c r="AB6" s="42">
        <f>VLOOKUP($AK1,Population_DEP!$A8:$AN103,AB1,FALSE)</f>
        <v>810</v>
      </c>
      <c r="AC6" s="42">
        <f>VLOOKUP($AK1,Population_DEP!$A8:$AN103,AC1,FALSE)</f>
        <v>815</v>
      </c>
      <c r="AD6" s="42">
        <f>VLOOKUP($AK1,Population_DEP!$A8:$AN103,AD1,FALSE)</f>
        <v>819</v>
      </c>
      <c r="AE6" s="42">
        <f>VLOOKUP($AK1,Population_DEP!$A8:$AN103,AE1,FALSE)</f>
        <v>824</v>
      </c>
      <c r="AF6" s="42">
        <f>VLOOKUP($AK1,Population_DEP!$A8:$AN103,AF1,FALSE)</f>
        <v>829</v>
      </c>
      <c r="AG6" s="42">
        <f>VLOOKUP($AK1,Population_DEP!$A8:$AN103,AG1,FALSE)</f>
        <v>833</v>
      </c>
      <c r="AH6" s="42">
        <f>VLOOKUP($AK1,Population_DEP!$A8:$AN103,AH1,FALSE)</f>
        <v>837</v>
      </c>
      <c r="AI6" s="42">
        <f>VLOOKUP($AK1,Population_DEP!$A8:$AN103,AI1,FALSE)</f>
        <v>841</v>
      </c>
    </row>
    <row r="7" spans="1:47" x14ac:dyDescent="0.25">
      <c r="A7" s="21" t="s">
        <v>309</v>
      </c>
      <c r="B7" s="23"/>
      <c r="C7" s="62">
        <f t="shared" ref="C7:E7" si="55">C6/B6-1</f>
        <v>1.228878648233489E-2</v>
      </c>
      <c r="D7" s="62">
        <f t="shared" si="55"/>
        <v>1.0622154779969639E-2</v>
      </c>
      <c r="E7" s="62">
        <f t="shared" si="55"/>
        <v>1.2012012012011963E-2</v>
      </c>
      <c r="F7" s="62">
        <f>F6/E6-1</f>
        <v>1.0385756676557945E-2</v>
      </c>
      <c r="G7" s="62">
        <f>G6/F6-1</f>
        <v>1.0279001468428861E-2</v>
      </c>
      <c r="H7" s="62">
        <f t="shared" ref="H7:Z7" si="56">H6/G6-1</f>
        <v>1.017441860465107E-2</v>
      </c>
      <c r="I7" s="62">
        <f t="shared" si="56"/>
        <v>8.6330935251799357E-3</v>
      </c>
      <c r="J7" s="62">
        <f t="shared" si="56"/>
        <v>9.9857346647647116E-3</v>
      </c>
      <c r="K7" s="62">
        <f t="shared" si="56"/>
        <v>8.4745762711864181E-3</v>
      </c>
      <c r="L7" s="43">
        <f t="shared" si="56"/>
        <v>9.8039215686274161E-3</v>
      </c>
      <c r="M7" s="43">
        <f t="shared" si="56"/>
        <v>8.3217753120665705E-3</v>
      </c>
      <c r="N7" s="43">
        <f t="shared" si="56"/>
        <v>8.2530949105914519E-3</v>
      </c>
      <c r="O7" s="43">
        <f t="shared" si="56"/>
        <v>8.1855388813096841E-3</v>
      </c>
      <c r="P7" s="62">
        <f t="shared" si="56"/>
        <v>8.1190798376185036E-3</v>
      </c>
      <c r="Q7" s="62">
        <f t="shared" si="56"/>
        <v>8.0536912751678624E-3</v>
      </c>
      <c r="R7" s="62">
        <f t="shared" si="56"/>
        <v>6.6577896138482195E-3</v>
      </c>
      <c r="S7" s="62">
        <f t="shared" si="56"/>
        <v>7.9365079365079083E-3</v>
      </c>
      <c r="T7" s="62">
        <f t="shared" si="56"/>
        <v>7.8740157480314821E-3</v>
      </c>
      <c r="U7" s="62">
        <f t="shared" si="56"/>
        <v>6.5104166666667407E-3</v>
      </c>
      <c r="V7" s="62">
        <f t="shared" si="56"/>
        <v>7.7619663648125226E-3</v>
      </c>
      <c r="W7" s="62">
        <f t="shared" si="56"/>
        <v>6.4184852374840062E-3</v>
      </c>
      <c r="X7" s="62">
        <f t="shared" si="56"/>
        <v>6.3775510204082675E-3</v>
      </c>
      <c r="Y7" s="62">
        <f t="shared" si="56"/>
        <v>7.6045627376426506E-3</v>
      </c>
      <c r="Z7" s="62">
        <f t="shared" si="56"/>
        <v>6.2893081761006275E-3</v>
      </c>
      <c r="AA7" s="62">
        <f t="shared" ref="AA7" si="57">AA6/Z6-1</f>
        <v>6.2500000000000888E-3</v>
      </c>
      <c r="AB7" s="62">
        <f t="shared" ref="AB7" si="58">AB6/AA6-1</f>
        <v>6.2111801242235032E-3</v>
      </c>
      <c r="AC7" s="62">
        <f t="shared" ref="AC7" si="59">AC6/AB6-1</f>
        <v>6.1728395061728669E-3</v>
      </c>
      <c r="AD7" s="62">
        <f t="shared" ref="AD7" si="60">AD6/AC6-1</f>
        <v>4.9079754601226711E-3</v>
      </c>
      <c r="AE7" s="62">
        <f t="shared" ref="AE7" si="61">AE6/AD6-1</f>
        <v>6.1050061050060833E-3</v>
      </c>
      <c r="AF7" s="62">
        <f t="shared" ref="AF7" si="62">AF6/AE6-1</f>
        <v>6.0679611650484855E-3</v>
      </c>
      <c r="AG7" s="62">
        <f t="shared" ref="AG7" si="63">AG6/AF6-1</f>
        <v>4.8250904704463249E-3</v>
      </c>
      <c r="AH7" s="62">
        <f t="shared" ref="AH7" si="64">AH6/AG6-1</f>
        <v>4.8019207683074328E-3</v>
      </c>
      <c r="AI7" s="62">
        <f t="shared" ref="AI7" si="65">AI6/AH6-1</f>
        <v>4.7789725209079759E-3</v>
      </c>
      <c r="AL7" s="11"/>
      <c r="AM7" s="11"/>
      <c r="AN7" s="11"/>
      <c r="AO7" s="11"/>
      <c r="AP7" s="11"/>
      <c r="AQ7" s="11"/>
      <c r="AR7" s="11"/>
      <c r="AS7" s="11"/>
      <c r="AT7" s="11"/>
    </row>
    <row r="8" spans="1:47" hidden="1" x14ac:dyDescent="0.25">
      <c r="A8" s="22" t="s">
        <v>310</v>
      </c>
      <c r="B8" s="23"/>
      <c r="C8" s="43"/>
      <c r="D8" s="43"/>
      <c r="E8" s="43"/>
      <c r="F8" s="43"/>
      <c r="G8" s="43">
        <v>9.6685082872927097E-3</v>
      </c>
      <c r="H8" s="43">
        <v>1.9337016574585641E-2</v>
      </c>
      <c r="I8" s="43">
        <v>2.9005524861878351E-2</v>
      </c>
      <c r="J8" s="43">
        <v>3.7983425414364724E-2</v>
      </c>
      <c r="K8" s="43">
        <f t="shared" ref="K8:Z8" si="66">K6/$F6-1</f>
        <v>4.8458149779735615E-2</v>
      </c>
      <c r="L8" s="43">
        <f t="shared" si="66"/>
        <v>5.8737151248164476E-2</v>
      </c>
      <c r="M8" s="43">
        <f t="shared" si="66"/>
        <v>6.7547723935389214E-2</v>
      </c>
      <c r="N8" s="43">
        <f t="shared" si="66"/>
        <v>7.6358296622613731E-2</v>
      </c>
      <c r="O8" s="43">
        <f t="shared" si="66"/>
        <v>8.5168869309838469E-2</v>
      </c>
      <c r="P8" s="43">
        <f t="shared" si="66"/>
        <v>9.3979441997063207E-2</v>
      </c>
      <c r="Q8" s="43">
        <f t="shared" si="66"/>
        <v>0.10279001468428772</v>
      </c>
      <c r="R8" s="43">
        <f t="shared" si="66"/>
        <v>0.11013215859030834</v>
      </c>
      <c r="S8" s="43">
        <f t="shared" si="66"/>
        <v>0.11894273127753308</v>
      </c>
      <c r="T8" s="43">
        <f t="shared" si="66"/>
        <v>0.12775330396475781</v>
      </c>
      <c r="U8" s="43">
        <f t="shared" si="66"/>
        <v>0.13509544787077821</v>
      </c>
      <c r="V8" s="43">
        <f t="shared" si="66"/>
        <v>0.14390602055800295</v>
      </c>
      <c r="W8" s="43">
        <f t="shared" si="66"/>
        <v>0.15124816446402356</v>
      </c>
      <c r="X8" s="43">
        <f t="shared" si="66"/>
        <v>0.15859030837004395</v>
      </c>
      <c r="Y8" s="43">
        <f t="shared" si="66"/>
        <v>0.16740088105726869</v>
      </c>
      <c r="Z8" s="43">
        <f t="shared" si="66"/>
        <v>0.17474302496328931</v>
      </c>
      <c r="AA8" s="43">
        <f t="shared" ref="AA8:AI8" si="67">AA6/$F6-1</f>
        <v>0.18208516886930992</v>
      </c>
      <c r="AB8" s="43">
        <f t="shared" si="67"/>
        <v>0.18942731277533031</v>
      </c>
      <c r="AC8" s="43">
        <f t="shared" si="67"/>
        <v>0.19676945668135093</v>
      </c>
      <c r="AD8" s="43">
        <f t="shared" si="67"/>
        <v>0.20264317180616742</v>
      </c>
      <c r="AE8" s="43">
        <f t="shared" si="67"/>
        <v>0.20998531571218804</v>
      </c>
      <c r="AF8" s="43">
        <f t="shared" si="67"/>
        <v>0.21732745961820843</v>
      </c>
      <c r="AG8" s="43">
        <f t="shared" si="67"/>
        <v>0.22320117474302492</v>
      </c>
      <c r="AH8" s="43">
        <f t="shared" si="67"/>
        <v>0.22907488986784141</v>
      </c>
      <c r="AI8" s="43">
        <f t="shared" si="67"/>
        <v>0.23494860499265791</v>
      </c>
      <c r="AL8" s="10"/>
      <c r="AM8" s="10"/>
      <c r="AN8" s="10"/>
      <c r="AO8" s="10"/>
      <c r="AP8" s="10"/>
      <c r="AQ8" s="10"/>
      <c r="AR8" s="10"/>
      <c r="AS8" s="10"/>
      <c r="AT8" s="10"/>
    </row>
    <row r="9" spans="1:47" x14ac:dyDescent="0.25">
      <c r="A9" s="39" t="s">
        <v>310</v>
      </c>
      <c r="B9" s="23"/>
      <c r="C9" s="62">
        <f>B9+C7</f>
        <v>1.228878648233489E-2</v>
      </c>
      <c r="D9" s="62">
        <f t="shared" ref="D9:AI9" si="68">C9+D7</f>
        <v>2.2910941262304529E-2</v>
      </c>
      <c r="E9" s="62">
        <f t="shared" si="68"/>
        <v>3.4922953274316493E-2</v>
      </c>
      <c r="F9" s="62">
        <f t="shared" si="68"/>
        <v>4.5308709950874437E-2</v>
      </c>
      <c r="G9" s="62">
        <f t="shared" si="68"/>
        <v>5.5587711419303298E-2</v>
      </c>
      <c r="H9" s="62">
        <f t="shared" si="68"/>
        <v>6.5762130023954368E-2</v>
      </c>
      <c r="I9" s="62">
        <f t="shared" si="68"/>
        <v>7.4395223549134304E-2</v>
      </c>
      <c r="J9" s="62">
        <f t="shared" si="68"/>
        <v>8.4380958213899016E-2</v>
      </c>
      <c r="K9" s="62">
        <f t="shared" si="68"/>
        <v>9.2855534485085434E-2</v>
      </c>
      <c r="L9" s="62">
        <f t="shared" si="68"/>
        <v>0.10265945605371285</v>
      </c>
      <c r="M9" s="62">
        <f t="shared" si="68"/>
        <v>0.11098123136577942</v>
      </c>
      <c r="N9" s="62">
        <f t="shared" si="68"/>
        <v>0.11923432627637087</v>
      </c>
      <c r="O9" s="62">
        <f t="shared" si="68"/>
        <v>0.12741986515768056</v>
      </c>
      <c r="P9" s="62">
        <f t="shared" si="68"/>
        <v>0.13553894499529906</v>
      </c>
      <c r="Q9" s="62">
        <f t="shared" si="68"/>
        <v>0.14359263627046692</v>
      </c>
      <c r="R9" s="62">
        <f t="shared" si="68"/>
        <v>0.15025042588431514</v>
      </c>
      <c r="S9" s="62">
        <f t="shared" si="68"/>
        <v>0.15818693382082305</v>
      </c>
      <c r="T9" s="62">
        <f t="shared" si="68"/>
        <v>0.16606094956885453</v>
      </c>
      <c r="U9" s="62">
        <f t="shared" si="68"/>
        <v>0.17257136623552127</v>
      </c>
      <c r="V9" s="62">
        <f t="shared" si="68"/>
        <v>0.1803333326003338</v>
      </c>
      <c r="W9" s="62">
        <f t="shared" si="68"/>
        <v>0.1867518178378178</v>
      </c>
      <c r="X9" s="62">
        <f t="shared" si="68"/>
        <v>0.19312936885822607</v>
      </c>
      <c r="Y9" s="62">
        <f t="shared" si="68"/>
        <v>0.20073393159586872</v>
      </c>
      <c r="Z9" s="62">
        <f t="shared" si="68"/>
        <v>0.20702323977196935</v>
      </c>
      <c r="AA9" s="62">
        <f t="shared" si="68"/>
        <v>0.21327323977196944</v>
      </c>
      <c r="AB9" s="62">
        <f t="shared" si="68"/>
        <v>0.21948441989619294</v>
      </c>
      <c r="AC9" s="62">
        <f t="shared" si="68"/>
        <v>0.22565725940236581</v>
      </c>
      <c r="AD9" s="62">
        <f t="shared" si="68"/>
        <v>0.23056523486248848</v>
      </c>
      <c r="AE9" s="62">
        <f t="shared" si="68"/>
        <v>0.23667024096749456</v>
      </c>
      <c r="AF9" s="62">
        <f t="shared" si="68"/>
        <v>0.24273820213254305</v>
      </c>
      <c r="AG9" s="62">
        <f t="shared" si="68"/>
        <v>0.24756329260298937</v>
      </c>
      <c r="AH9" s="62">
        <f t="shared" si="68"/>
        <v>0.2523652133712968</v>
      </c>
      <c r="AI9" s="62">
        <f t="shared" si="68"/>
        <v>0.25714418589220478</v>
      </c>
      <c r="AL9" s="10"/>
      <c r="AM9" s="10"/>
      <c r="AN9" s="10"/>
      <c r="AO9" s="10"/>
      <c r="AP9" s="10"/>
      <c r="AQ9" s="10"/>
      <c r="AR9" s="10"/>
      <c r="AS9" s="10"/>
      <c r="AT9" s="10"/>
    </row>
    <row r="10" spans="1:47" x14ac:dyDescent="0.25">
      <c r="A10" s="22" t="s">
        <v>312</v>
      </c>
      <c r="B10" s="23"/>
      <c r="C10" s="63">
        <f>C7-C4</f>
        <v>7.9571796257558169E-3</v>
      </c>
      <c r="D10" s="63">
        <f t="shared" ref="D10:AI10" si="69">D7-D4</f>
        <v>6.6161995668558848E-3</v>
      </c>
      <c r="E10" s="63">
        <f t="shared" si="69"/>
        <v>7.8538807251313791E-3</v>
      </c>
      <c r="F10" s="63">
        <f t="shared" si="69"/>
        <v>6.5645466774713057E-3</v>
      </c>
      <c r="G10" s="63">
        <f t="shared" si="69"/>
        <v>6.3661755891804006E-3</v>
      </c>
      <c r="H10" s="63">
        <f t="shared" si="69"/>
        <v>6.533660239215644E-3</v>
      </c>
      <c r="I10" s="63">
        <f t="shared" si="69"/>
        <v>4.9152297164014591E-3</v>
      </c>
      <c r="J10" s="63">
        <f t="shared" si="69"/>
        <v>6.5065870559288808E-3</v>
      </c>
      <c r="K10" s="63">
        <f t="shared" si="69"/>
        <v>5.0074911632136399E-3</v>
      </c>
      <c r="L10" s="63">
        <f t="shared" si="69"/>
        <v>6.3041375127499411E-3</v>
      </c>
      <c r="M10" s="63">
        <f t="shared" si="69"/>
        <v>4.9084008203625906E-3</v>
      </c>
      <c r="N10" s="63">
        <f t="shared" si="69"/>
        <v>4.8957027316882673E-3</v>
      </c>
      <c r="O10" s="63">
        <f t="shared" si="69"/>
        <v>4.8541218498086014E-3</v>
      </c>
      <c r="P10" s="63">
        <f t="shared" si="69"/>
        <v>4.7840324564387693E-3</v>
      </c>
      <c r="Q10" s="63">
        <f t="shared" si="69"/>
        <v>4.8761594998500968E-3</v>
      </c>
      <c r="R10" s="63">
        <f t="shared" si="69"/>
        <v>3.4319360763568341E-3</v>
      </c>
      <c r="S10" s="63">
        <f t="shared" si="69"/>
        <v>4.7937755052551712E-3</v>
      </c>
      <c r="T10" s="63">
        <f t="shared" si="69"/>
        <v>4.7411291411216805E-3</v>
      </c>
      <c r="U10" s="63">
        <f t="shared" si="69"/>
        <v>3.5608200673780122E-3</v>
      </c>
      <c r="V10" s="63">
        <f t="shared" si="69"/>
        <v>4.8642931531526212E-3</v>
      </c>
      <c r="W10" s="63">
        <f t="shared" si="69"/>
        <v>3.5579335391213718E-3</v>
      </c>
      <c r="X10" s="63">
        <f t="shared" si="69"/>
        <v>3.6398277741278573E-3</v>
      </c>
      <c r="Y10" s="63">
        <f t="shared" si="69"/>
        <v>4.9600811275107848E-3</v>
      </c>
      <c r="Z10" s="63">
        <f t="shared" si="69"/>
        <v>3.680314990847755E-3</v>
      </c>
      <c r="AA10" s="63">
        <f t="shared" si="69"/>
        <v>3.7899928901530267E-3</v>
      </c>
      <c r="AB10" s="63">
        <f t="shared" si="69"/>
        <v>3.8990577945119398E-3</v>
      </c>
      <c r="AC10" s="63">
        <f t="shared" si="69"/>
        <v>3.9792673801062328E-3</v>
      </c>
      <c r="AD10" s="63">
        <f t="shared" si="69"/>
        <v>2.8886577917990319E-3</v>
      </c>
      <c r="AE10" s="63">
        <f t="shared" si="69"/>
        <v>4.0192946378208028E-3</v>
      </c>
      <c r="AF10" s="63">
        <f t="shared" si="69"/>
        <v>4.1553505922498069E-3</v>
      </c>
      <c r="AG10" s="63">
        <f t="shared" si="69"/>
        <v>2.9863133274288245E-3</v>
      </c>
      <c r="AH10" s="63">
        <f t="shared" si="69"/>
        <v>2.9104757042786034E-3</v>
      </c>
      <c r="AI10" s="63">
        <f t="shared" si="69"/>
        <v>3.1987518493841183E-3</v>
      </c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7" ht="15.75" thickBot="1" x14ac:dyDescent="0.3">
      <c r="A11" s="24" t="s">
        <v>311</v>
      </c>
      <c r="B11" s="26"/>
      <c r="C11" s="26"/>
      <c r="D11" s="26"/>
      <c r="E11" s="26"/>
      <c r="F11" s="2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7" ht="15.75" thickTop="1" x14ac:dyDescent="0.25"/>
    <row r="13" spans="1:47" x14ac:dyDescent="0.25">
      <c r="G13" s="38"/>
    </row>
    <row r="14" spans="1:47" ht="15" customHeight="1" x14ac:dyDescent="0.3">
      <c r="B14" s="46"/>
      <c r="C14" s="46"/>
      <c r="D14" s="46"/>
      <c r="E14" s="46"/>
      <c r="F14" s="71"/>
      <c r="G14" s="38"/>
    </row>
    <row r="16" spans="1:47" x14ac:dyDescent="0.25">
      <c r="A16" s="30" t="s">
        <v>418</v>
      </c>
      <c r="B16" s="1" t="s">
        <v>0</v>
      </c>
      <c r="C16" s="1"/>
      <c r="D16" s="1"/>
      <c r="E16" s="1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2:37" x14ac:dyDescent="0.25">
      <c r="B17" s="3" t="s">
        <v>1</v>
      </c>
      <c r="C17" s="3"/>
      <c r="D17" s="3"/>
      <c r="E17" s="3"/>
    </row>
    <row r="18" spans="2:37" x14ac:dyDescent="0.25">
      <c r="B18" s="4" t="s">
        <v>2</v>
      </c>
      <c r="C18" s="4"/>
      <c r="D18" s="4"/>
      <c r="E18" s="4"/>
      <c r="AK18" s="10"/>
    </row>
    <row r="19" spans="2:37" x14ac:dyDescent="0.25">
      <c r="F19" s="38"/>
    </row>
    <row r="20" spans="2:37" x14ac:dyDescent="0.25">
      <c r="F20" s="38"/>
    </row>
    <row r="21" spans="2:37" x14ac:dyDescent="0.25">
      <c r="F21" s="10"/>
    </row>
    <row r="22" spans="2:37" x14ac:dyDescent="0.25">
      <c r="F22" s="70"/>
      <c r="G22" s="77"/>
    </row>
    <row r="26" spans="2:37" x14ac:dyDescent="0.25">
      <c r="F26" s="38"/>
    </row>
  </sheetData>
  <sheetProtection algorithmName="SHA-512" hashValue="Ym8hvY7E8HhEJVJlYLhTp/4rkyeE5nbbF2y+GLBq8pIUpjzEqSdgLYd0hOvXay7sZtFWd63uk0j0mfOZOUbBtg==" saltValue="hsHtPZyRlwuoJPHZfXct4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2" workbookViewId="0">
      <selection activeCell="G30" sqref="G30"/>
    </sheetView>
  </sheetViews>
  <sheetFormatPr baseColWidth="10" defaultRowHeight="15" x14ac:dyDescent="0.25"/>
  <cols>
    <col min="1" max="1" width="16.140625" customWidth="1"/>
    <col min="2" max="2" width="11.85546875" customWidth="1"/>
    <col min="3" max="3" width="12.5703125" style="30" bestFit="1" customWidth="1"/>
    <col min="4" max="6" width="9.42578125" customWidth="1"/>
    <col min="7" max="7" width="13.5703125" customWidth="1"/>
  </cols>
  <sheetData>
    <row r="1" spans="1:11" hidden="1" x14ac:dyDescent="0.25">
      <c r="A1">
        <v>2</v>
      </c>
      <c r="B1">
        <v>3</v>
      </c>
      <c r="C1" s="30">
        <v>4</v>
      </c>
      <c r="D1">
        <v>5</v>
      </c>
      <c r="E1" s="30">
        <v>6</v>
      </c>
      <c r="F1">
        <v>7</v>
      </c>
      <c r="G1" s="30">
        <v>8</v>
      </c>
    </row>
    <row r="2" spans="1:11" ht="15" customHeight="1" x14ac:dyDescent="0.25">
      <c r="A2" s="31">
        <v>2013</v>
      </c>
      <c r="B2" s="14" t="s">
        <v>407</v>
      </c>
      <c r="C2" s="14" t="s">
        <v>408</v>
      </c>
      <c r="D2" s="14" t="s">
        <v>406</v>
      </c>
      <c r="E2" s="14" t="s">
        <v>401</v>
      </c>
      <c r="F2" s="14" t="s">
        <v>402</v>
      </c>
      <c r="G2" s="14" t="s">
        <v>403</v>
      </c>
    </row>
    <row r="3" spans="1:11" x14ac:dyDescent="0.25">
      <c r="A3" s="50" t="s">
        <v>399</v>
      </c>
      <c r="B3" s="51">
        <f>Structure_Âge_DEP!C117</f>
        <v>63700</v>
      </c>
      <c r="C3" s="52">
        <f>Structure_Âge_DEP!D117</f>
        <v>40.241153846153857</v>
      </c>
      <c r="D3" s="53">
        <f>Structure_Âge_DEP!E118</f>
        <v>0.24334065934065935</v>
      </c>
      <c r="E3" s="53">
        <f>Structure_Âge_DEP!F118</f>
        <v>0.66485643642072212</v>
      </c>
      <c r="F3" s="53">
        <f>Structure_Âge_DEP!G118</f>
        <v>6.3204693877551024E-2</v>
      </c>
      <c r="G3" s="53">
        <f>Structure_Âge_DEP!H118</f>
        <v>2.8106420722135012E-2</v>
      </c>
    </row>
    <row r="4" spans="1:11" ht="15.75" thickBot="1" x14ac:dyDescent="0.3">
      <c r="A4" s="54" t="str">
        <f>VLOOKUP(Synthèse!$H$5,Structure_Âge_DEP!$A$343:$N$438,A1,FALSE)</f>
        <v>Ain</v>
      </c>
      <c r="B4" s="55">
        <f>VLOOKUP(Synthèse!$H$5,Structure_Âge_DEP!$A$343:$N$438,B1,FALSE)</f>
        <v>620</v>
      </c>
      <c r="C4" s="56">
        <f>VLOOKUP(Synthèse!$H$5,Structure_Âge_DEP!$A$343:$N$438,C1,FALSE)</f>
        <v>38.9</v>
      </c>
      <c r="D4" s="57">
        <f>VLOOKUP(Synthèse!$H$5,Structure_Âge_DEP!$A$343:$N$438,D1,FALSE)</f>
        <v>0.26500000000000001</v>
      </c>
      <c r="E4" s="57">
        <f>VLOOKUP(Synthèse!$H$5,Structure_Âge_DEP!$A$343:$N$438,E1,FALSE)</f>
        <v>0.65899999999999992</v>
      </c>
      <c r="F4" s="57">
        <f>VLOOKUP(Synthèse!$H$5,Structure_Âge_DEP!$A$343:$N$438,F1,FALSE)</f>
        <v>5.2999999999999999E-2</v>
      </c>
      <c r="G4" s="57">
        <f>VLOOKUP(Synthèse!$H$5,Structure_Âge_DEP!$A$343:$N$438,G1,FALSE)</f>
        <v>2.3999999999999997E-2</v>
      </c>
      <c r="I4" s="28"/>
      <c r="J4" s="28"/>
      <c r="K4" s="28"/>
    </row>
    <row r="5" spans="1:11" ht="15.75" thickTop="1" x14ac:dyDescent="0.25">
      <c r="A5" s="31">
        <v>2050</v>
      </c>
      <c r="B5" s="14" t="s">
        <v>407</v>
      </c>
      <c r="C5" s="14" t="s">
        <v>408</v>
      </c>
      <c r="D5" s="14" t="s">
        <v>406</v>
      </c>
      <c r="E5" s="14" t="s">
        <v>401</v>
      </c>
      <c r="F5" s="14" t="s">
        <v>402</v>
      </c>
      <c r="G5" s="14" t="s">
        <v>403</v>
      </c>
    </row>
    <row r="6" spans="1:11" x14ac:dyDescent="0.25">
      <c r="A6" s="50" t="s">
        <v>399</v>
      </c>
      <c r="B6" s="51">
        <f>Structure_Âge_DEP!C120</f>
        <v>71622</v>
      </c>
      <c r="C6" s="52">
        <f>Structure_Âge_DEP!D120</f>
        <v>44.829543994861886</v>
      </c>
      <c r="D6" s="53">
        <f>Structure_Âge_DEP!E121</f>
        <v>0.22004069978498222</v>
      </c>
      <c r="E6" s="53">
        <f>Structure_Âge_DEP!F121</f>
        <v>0.6152825388847003</v>
      </c>
      <c r="F6" s="53">
        <f>Structure_Âge_DEP!G121</f>
        <v>9.8820027365893168E-2</v>
      </c>
      <c r="G6" s="53">
        <f>Structure_Âge_DEP!H121</f>
        <v>6.5782538884700231E-2</v>
      </c>
    </row>
    <row r="7" spans="1:11" ht="15.75" thickBot="1" x14ac:dyDescent="0.3">
      <c r="A7" s="54" t="str">
        <f>A4</f>
        <v>Ain</v>
      </c>
      <c r="B7" s="55">
        <f>VLOOKUP(Synthèse!$H$5,Structure_Âge_DEP!$A$343:$N$438,A1+7,FALSE)</f>
        <v>841</v>
      </c>
      <c r="C7" s="56">
        <f>VLOOKUP(Synthèse!$H$5,Structure_Âge_DEP!$A$343:$N$438,B1+7,FALSE)</f>
        <v>44</v>
      </c>
      <c r="D7" s="57">
        <f>VLOOKUP(Synthèse!$H$5,Structure_Âge_DEP!$A$343:$N$438,C1+7,FALSE)</f>
        <v>0.24199999999999999</v>
      </c>
      <c r="E7" s="57">
        <f>VLOOKUP(Synthèse!$H$5,Structure_Âge_DEP!$A$343:$N$438,D1+7,FALSE)</f>
        <v>0.61199999999999999</v>
      </c>
      <c r="F7" s="57">
        <f>VLOOKUP(Synthèse!$H$5,Structure_Âge_DEP!$A$343:$N$438,E1+7,FALSE)</f>
        <v>9.1999999999999998E-2</v>
      </c>
      <c r="G7" s="57">
        <f>VLOOKUP(Synthèse!$H$5,Structure_Âge_DEP!$A$343:$N$438,F1+7,FALSE)</f>
        <v>5.4999999999999993E-2</v>
      </c>
      <c r="I7" s="28"/>
      <c r="J7" s="28"/>
      <c r="K7" s="28"/>
    </row>
    <row r="8" spans="1:11" ht="6.75" customHeight="1" thickTop="1" x14ac:dyDescent="0.25"/>
    <row r="9" spans="1:11" x14ac:dyDescent="0.25">
      <c r="A9" s="33"/>
      <c r="B9" s="138" t="s">
        <v>409</v>
      </c>
      <c r="C9" s="126"/>
      <c r="D9" s="14" t="s">
        <v>406</v>
      </c>
      <c r="E9" s="14" t="s">
        <v>401</v>
      </c>
      <c r="F9" s="14" t="s">
        <v>402</v>
      </c>
      <c r="G9" s="14" t="s">
        <v>403</v>
      </c>
    </row>
    <row r="10" spans="1:11" x14ac:dyDescent="0.25">
      <c r="A10" s="34"/>
      <c r="B10" s="139" t="str">
        <f>A4</f>
        <v>Ain</v>
      </c>
      <c r="C10" s="126"/>
      <c r="D10" s="60">
        <f>D7-D$6</f>
        <v>2.1959300215017769E-2</v>
      </c>
      <c r="E10" s="60">
        <f>E7-E$6</f>
        <v>-3.2825388847003145E-3</v>
      </c>
      <c r="F10" s="60">
        <f>F7-F$6</f>
        <v>-6.8200273658931693E-3</v>
      </c>
      <c r="G10" s="60">
        <f>G7-G$6</f>
        <v>-1.0782538884700238E-2</v>
      </c>
    </row>
    <row r="11" spans="1:11" x14ac:dyDescent="0.25">
      <c r="A11" s="47"/>
      <c r="B11" s="142" t="s">
        <v>411</v>
      </c>
      <c r="C11" s="143"/>
      <c r="D11" s="58">
        <f>D10*D15</f>
        <v>1.0101278098908173E-2</v>
      </c>
      <c r="E11" s="58">
        <f t="shared" ref="E11:G11" si="0">E10*E15</f>
        <v>-2.6916818854542577E-3</v>
      </c>
      <c r="F11" s="58">
        <f t="shared" si="0"/>
        <v>-1.9641678813772327E-2</v>
      </c>
      <c r="G11" s="58">
        <f t="shared" si="0"/>
        <v>-6.3401328642037402E-2</v>
      </c>
    </row>
    <row r="12" spans="1:11" ht="15" customHeight="1" x14ac:dyDescent="0.25">
      <c r="B12" s="144"/>
      <c r="C12" s="144"/>
      <c r="D12" s="32" t="s">
        <v>412</v>
      </c>
      <c r="E12" s="58">
        <f>SUMPRODUCT(D10:G10,D15:G15)</f>
        <v>-7.5633411242355814E-2</v>
      </c>
      <c r="F12" s="48"/>
      <c r="G12" s="48"/>
    </row>
    <row r="13" spans="1:11" ht="15" customHeight="1" x14ac:dyDescent="0.25">
      <c r="B13" s="145"/>
      <c r="C13" s="145"/>
      <c r="D13" s="49" t="s">
        <v>413</v>
      </c>
      <c r="E13" s="58">
        <f>E12/37</f>
        <v>-2.0441462497934005E-3</v>
      </c>
      <c r="F13" s="47"/>
      <c r="G13" s="47"/>
    </row>
    <row r="14" spans="1:11" x14ac:dyDescent="0.25">
      <c r="F14" s="47"/>
      <c r="G14" s="47"/>
    </row>
    <row r="15" spans="1:11" ht="30.75" customHeight="1" x14ac:dyDescent="0.25">
      <c r="B15" s="140" t="s">
        <v>419</v>
      </c>
      <c r="C15" s="141"/>
      <c r="D15" s="32">
        <v>0.46</v>
      </c>
      <c r="E15" s="32">
        <v>0.82</v>
      </c>
      <c r="F15" s="32">
        <v>2.88</v>
      </c>
      <c r="G15" s="32">
        <v>5.88</v>
      </c>
    </row>
    <row r="16" spans="1:11" x14ac:dyDescent="0.25">
      <c r="B16" s="59" t="s">
        <v>414</v>
      </c>
    </row>
    <row r="18" spans="1:3" ht="18.75" x14ac:dyDescent="0.3">
      <c r="B18" s="46"/>
      <c r="C18" s="61"/>
    </row>
    <row r="20" spans="1:3" x14ac:dyDescent="0.25">
      <c r="A20" s="30" t="s">
        <v>418</v>
      </c>
      <c r="B20" s="1" t="s">
        <v>313</v>
      </c>
    </row>
    <row r="21" spans="1:3" x14ac:dyDescent="0.25">
      <c r="B21" s="3" t="s">
        <v>1</v>
      </c>
    </row>
    <row r="22" spans="1:3" x14ac:dyDescent="0.25">
      <c r="B22" s="4" t="s">
        <v>2</v>
      </c>
    </row>
  </sheetData>
  <sheetProtection algorithmName="SHA-512" hashValue="sp3Br7ZcIdOjbEAwlsP90MWENVYOPGHqmz5HFh4A1a+Cfrijpj6AZ9S/hfPMulFoO0XPZYjjmJbPecDjKt2osA==" saltValue="leB0fe6ogVd9zVN7if3j5g==" spinCount="100000" sheet="1" objects="1" scenarios="1"/>
  <mergeCells count="4">
    <mergeCell ref="B9:C9"/>
    <mergeCell ref="B10:C10"/>
    <mergeCell ref="B15:C15"/>
    <mergeCell ref="B11:C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4"/>
  <sheetViews>
    <sheetView workbookViewId="0">
      <pane ySplit="7" topLeftCell="A8" activePane="bottomLeft" state="frozenSplit"/>
      <selection activeCell="B15" sqref="B15:C15"/>
      <selection pane="bottomLeft" activeCell="A27" sqref="A27"/>
    </sheetView>
  </sheetViews>
  <sheetFormatPr baseColWidth="10" defaultColWidth="9.140625" defaultRowHeight="12.75" x14ac:dyDescent="0.2"/>
  <cols>
    <col min="1" max="1" width="19.7109375" style="2" customWidth="1"/>
    <col min="2" max="2" width="25.7109375" style="2" customWidth="1"/>
    <col min="3" max="40" width="12.7109375" style="2" customWidth="1"/>
    <col min="41" max="256" width="9.140625" style="2"/>
    <col min="257" max="257" width="19.7109375" style="2" customWidth="1"/>
    <col min="258" max="258" width="25.7109375" style="2" customWidth="1"/>
    <col min="259" max="296" width="12.7109375" style="2" customWidth="1"/>
    <col min="297" max="512" width="9.140625" style="2"/>
    <col min="513" max="513" width="19.7109375" style="2" customWidth="1"/>
    <col min="514" max="514" width="25.7109375" style="2" customWidth="1"/>
    <col min="515" max="552" width="12.7109375" style="2" customWidth="1"/>
    <col min="553" max="768" width="9.140625" style="2"/>
    <col min="769" max="769" width="19.7109375" style="2" customWidth="1"/>
    <col min="770" max="770" width="25.7109375" style="2" customWidth="1"/>
    <col min="771" max="808" width="12.7109375" style="2" customWidth="1"/>
    <col min="809" max="1024" width="9.140625" style="2"/>
    <col min="1025" max="1025" width="19.7109375" style="2" customWidth="1"/>
    <col min="1026" max="1026" width="25.7109375" style="2" customWidth="1"/>
    <col min="1027" max="1064" width="12.7109375" style="2" customWidth="1"/>
    <col min="1065" max="1280" width="9.140625" style="2"/>
    <col min="1281" max="1281" width="19.7109375" style="2" customWidth="1"/>
    <col min="1282" max="1282" width="25.7109375" style="2" customWidth="1"/>
    <col min="1283" max="1320" width="12.7109375" style="2" customWidth="1"/>
    <col min="1321" max="1536" width="9.140625" style="2"/>
    <col min="1537" max="1537" width="19.7109375" style="2" customWidth="1"/>
    <col min="1538" max="1538" width="25.7109375" style="2" customWidth="1"/>
    <col min="1539" max="1576" width="12.7109375" style="2" customWidth="1"/>
    <col min="1577" max="1792" width="9.140625" style="2"/>
    <col min="1793" max="1793" width="19.7109375" style="2" customWidth="1"/>
    <col min="1794" max="1794" width="25.7109375" style="2" customWidth="1"/>
    <col min="1795" max="1832" width="12.7109375" style="2" customWidth="1"/>
    <col min="1833" max="2048" width="9.140625" style="2"/>
    <col min="2049" max="2049" width="19.7109375" style="2" customWidth="1"/>
    <col min="2050" max="2050" width="25.7109375" style="2" customWidth="1"/>
    <col min="2051" max="2088" width="12.7109375" style="2" customWidth="1"/>
    <col min="2089" max="2304" width="9.140625" style="2"/>
    <col min="2305" max="2305" width="19.7109375" style="2" customWidth="1"/>
    <col min="2306" max="2306" width="25.7109375" style="2" customWidth="1"/>
    <col min="2307" max="2344" width="12.7109375" style="2" customWidth="1"/>
    <col min="2345" max="2560" width="9.140625" style="2"/>
    <col min="2561" max="2561" width="19.7109375" style="2" customWidth="1"/>
    <col min="2562" max="2562" width="25.7109375" style="2" customWidth="1"/>
    <col min="2563" max="2600" width="12.7109375" style="2" customWidth="1"/>
    <col min="2601" max="2816" width="9.140625" style="2"/>
    <col min="2817" max="2817" width="19.7109375" style="2" customWidth="1"/>
    <col min="2818" max="2818" width="25.7109375" style="2" customWidth="1"/>
    <col min="2819" max="2856" width="12.7109375" style="2" customWidth="1"/>
    <col min="2857" max="3072" width="9.140625" style="2"/>
    <col min="3073" max="3073" width="19.7109375" style="2" customWidth="1"/>
    <col min="3074" max="3074" width="25.7109375" style="2" customWidth="1"/>
    <col min="3075" max="3112" width="12.7109375" style="2" customWidth="1"/>
    <col min="3113" max="3328" width="9.140625" style="2"/>
    <col min="3329" max="3329" width="19.7109375" style="2" customWidth="1"/>
    <col min="3330" max="3330" width="25.7109375" style="2" customWidth="1"/>
    <col min="3331" max="3368" width="12.7109375" style="2" customWidth="1"/>
    <col min="3369" max="3584" width="9.140625" style="2"/>
    <col min="3585" max="3585" width="19.7109375" style="2" customWidth="1"/>
    <col min="3586" max="3586" width="25.7109375" style="2" customWidth="1"/>
    <col min="3587" max="3624" width="12.7109375" style="2" customWidth="1"/>
    <col min="3625" max="3840" width="9.140625" style="2"/>
    <col min="3841" max="3841" width="19.7109375" style="2" customWidth="1"/>
    <col min="3842" max="3842" width="25.7109375" style="2" customWidth="1"/>
    <col min="3843" max="3880" width="12.7109375" style="2" customWidth="1"/>
    <col min="3881" max="4096" width="9.140625" style="2"/>
    <col min="4097" max="4097" width="19.7109375" style="2" customWidth="1"/>
    <col min="4098" max="4098" width="25.7109375" style="2" customWidth="1"/>
    <col min="4099" max="4136" width="12.7109375" style="2" customWidth="1"/>
    <col min="4137" max="4352" width="9.140625" style="2"/>
    <col min="4353" max="4353" width="19.7109375" style="2" customWidth="1"/>
    <col min="4354" max="4354" width="25.7109375" style="2" customWidth="1"/>
    <col min="4355" max="4392" width="12.7109375" style="2" customWidth="1"/>
    <col min="4393" max="4608" width="9.140625" style="2"/>
    <col min="4609" max="4609" width="19.7109375" style="2" customWidth="1"/>
    <col min="4610" max="4610" width="25.7109375" style="2" customWidth="1"/>
    <col min="4611" max="4648" width="12.7109375" style="2" customWidth="1"/>
    <col min="4649" max="4864" width="9.140625" style="2"/>
    <col min="4865" max="4865" width="19.7109375" style="2" customWidth="1"/>
    <col min="4866" max="4866" width="25.7109375" style="2" customWidth="1"/>
    <col min="4867" max="4904" width="12.7109375" style="2" customWidth="1"/>
    <col min="4905" max="5120" width="9.140625" style="2"/>
    <col min="5121" max="5121" width="19.7109375" style="2" customWidth="1"/>
    <col min="5122" max="5122" width="25.7109375" style="2" customWidth="1"/>
    <col min="5123" max="5160" width="12.7109375" style="2" customWidth="1"/>
    <col min="5161" max="5376" width="9.140625" style="2"/>
    <col min="5377" max="5377" width="19.7109375" style="2" customWidth="1"/>
    <col min="5378" max="5378" width="25.7109375" style="2" customWidth="1"/>
    <col min="5379" max="5416" width="12.7109375" style="2" customWidth="1"/>
    <col min="5417" max="5632" width="9.140625" style="2"/>
    <col min="5633" max="5633" width="19.7109375" style="2" customWidth="1"/>
    <col min="5634" max="5634" width="25.7109375" style="2" customWidth="1"/>
    <col min="5635" max="5672" width="12.7109375" style="2" customWidth="1"/>
    <col min="5673" max="5888" width="9.140625" style="2"/>
    <col min="5889" max="5889" width="19.7109375" style="2" customWidth="1"/>
    <col min="5890" max="5890" width="25.7109375" style="2" customWidth="1"/>
    <col min="5891" max="5928" width="12.7109375" style="2" customWidth="1"/>
    <col min="5929" max="6144" width="9.140625" style="2"/>
    <col min="6145" max="6145" width="19.7109375" style="2" customWidth="1"/>
    <col min="6146" max="6146" width="25.7109375" style="2" customWidth="1"/>
    <col min="6147" max="6184" width="12.7109375" style="2" customWidth="1"/>
    <col min="6185" max="6400" width="9.140625" style="2"/>
    <col min="6401" max="6401" width="19.7109375" style="2" customWidth="1"/>
    <col min="6402" max="6402" width="25.7109375" style="2" customWidth="1"/>
    <col min="6403" max="6440" width="12.7109375" style="2" customWidth="1"/>
    <col min="6441" max="6656" width="9.140625" style="2"/>
    <col min="6657" max="6657" width="19.7109375" style="2" customWidth="1"/>
    <col min="6658" max="6658" width="25.7109375" style="2" customWidth="1"/>
    <col min="6659" max="6696" width="12.7109375" style="2" customWidth="1"/>
    <col min="6697" max="6912" width="9.140625" style="2"/>
    <col min="6913" max="6913" width="19.7109375" style="2" customWidth="1"/>
    <col min="6914" max="6914" width="25.7109375" style="2" customWidth="1"/>
    <col min="6915" max="6952" width="12.7109375" style="2" customWidth="1"/>
    <col min="6953" max="7168" width="9.140625" style="2"/>
    <col min="7169" max="7169" width="19.7109375" style="2" customWidth="1"/>
    <col min="7170" max="7170" width="25.7109375" style="2" customWidth="1"/>
    <col min="7171" max="7208" width="12.7109375" style="2" customWidth="1"/>
    <col min="7209" max="7424" width="9.140625" style="2"/>
    <col min="7425" max="7425" width="19.7109375" style="2" customWidth="1"/>
    <col min="7426" max="7426" width="25.7109375" style="2" customWidth="1"/>
    <col min="7427" max="7464" width="12.7109375" style="2" customWidth="1"/>
    <col min="7465" max="7680" width="9.140625" style="2"/>
    <col min="7681" max="7681" width="19.7109375" style="2" customWidth="1"/>
    <col min="7682" max="7682" width="25.7109375" style="2" customWidth="1"/>
    <col min="7683" max="7720" width="12.7109375" style="2" customWidth="1"/>
    <col min="7721" max="7936" width="9.140625" style="2"/>
    <col min="7937" max="7937" width="19.7109375" style="2" customWidth="1"/>
    <col min="7938" max="7938" width="25.7109375" style="2" customWidth="1"/>
    <col min="7939" max="7976" width="12.7109375" style="2" customWidth="1"/>
    <col min="7977" max="8192" width="9.140625" style="2"/>
    <col min="8193" max="8193" width="19.7109375" style="2" customWidth="1"/>
    <col min="8194" max="8194" width="25.7109375" style="2" customWidth="1"/>
    <col min="8195" max="8232" width="12.7109375" style="2" customWidth="1"/>
    <col min="8233" max="8448" width="9.140625" style="2"/>
    <col min="8449" max="8449" width="19.7109375" style="2" customWidth="1"/>
    <col min="8450" max="8450" width="25.7109375" style="2" customWidth="1"/>
    <col min="8451" max="8488" width="12.7109375" style="2" customWidth="1"/>
    <col min="8489" max="8704" width="9.140625" style="2"/>
    <col min="8705" max="8705" width="19.7109375" style="2" customWidth="1"/>
    <col min="8706" max="8706" width="25.7109375" style="2" customWidth="1"/>
    <col min="8707" max="8744" width="12.7109375" style="2" customWidth="1"/>
    <col min="8745" max="8960" width="9.140625" style="2"/>
    <col min="8961" max="8961" width="19.7109375" style="2" customWidth="1"/>
    <col min="8962" max="8962" width="25.7109375" style="2" customWidth="1"/>
    <col min="8963" max="9000" width="12.7109375" style="2" customWidth="1"/>
    <col min="9001" max="9216" width="9.140625" style="2"/>
    <col min="9217" max="9217" width="19.7109375" style="2" customWidth="1"/>
    <col min="9218" max="9218" width="25.7109375" style="2" customWidth="1"/>
    <col min="9219" max="9256" width="12.7109375" style="2" customWidth="1"/>
    <col min="9257" max="9472" width="9.140625" style="2"/>
    <col min="9473" max="9473" width="19.7109375" style="2" customWidth="1"/>
    <col min="9474" max="9474" width="25.7109375" style="2" customWidth="1"/>
    <col min="9475" max="9512" width="12.7109375" style="2" customWidth="1"/>
    <col min="9513" max="9728" width="9.140625" style="2"/>
    <col min="9729" max="9729" width="19.7109375" style="2" customWidth="1"/>
    <col min="9730" max="9730" width="25.7109375" style="2" customWidth="1"/>
    <col min="9731" max="9768" width="12.7109375" style="2" customWidth="1"/>
    <col min="9769" max="9984" width="9.140625" style="2"/>
    <col min="9985" max="9985" width="19.7109375" style="2" customWidth="1"/>
    <col min="9986" max="9986" width="25.7109375" style="2" customWidth="1"/>
    <col min="9987" max="10024" width="12.7109375" style="2" customWidth="1"/>
    <col min="10025" max="10240" width="9.140625" style="2"/>
    <col min="10241" max="10241" width="19.7109375" style="2" customWidth="1"/>
    <col min="10242" max="10242" width="25.7109375" style="2" customWidth="1"/>
    <col min="10243" max="10280" width="12.7109375" style="2" customWidth="1"/>
    <col min="10281" max="10496" width="9.140625" style="2"/>
    <col min="10497" max="10497" width="19.7109375" style="2" customWidth="1"/>
    <col min="10498" max="10498" width="25.7109375" style="2" customWidth="1"/>
    <col min="10499" max="10536" width="12.7109375" style="2" customWidth="1"/>
    <col min="10537" max="10752" width="9.140625" style="2"/>
    <col min="10753" max="10753" width="19.7109375" style="2" customWidth="1"/>
    <col min="10754" max="10754" width="25.7109375" style="2" customWidth="1"/>
    <col min="10755" max="10792" width="12.7109375" style="2" customWidth="1"/>
    <col min="10793" max="11008" width="9.140625" style="2"/>
    <col min="11009" max="11009" width="19.7109375" style="2" customWidth="1"/>
    <col min="11010" max="11010" width="25.7109375" style="2" customWidth="1"/>
    <col min="11011" max="11048" width="12.7109375" style="2" customWidth="1"/>
    <col min="11049" max="11264" width="9.140625" style="2"/>
    <col min="11265" max="11265" width="19.7109375" style="2" customWidth="1"/>
    <col min="11266" max="11266" width="25.7109375" style="2" customWidth="1"/>
    <col min="11267" max="11304" width="12.7109375" style="2" customWidth="1"/>
    <col min="11305" max="11520" width="9.140625" style="2"/>
    <col min="11521" max="11521" width="19.7109375" style="2" customWidth="1"/>
    <col min="11522" max="11522" width="25.7109375" style="2" customWidth="1"/>
    <col min="11523" max="11560" width="12.7109375" style="2" customWidth="1"/>
    <col min="11561" max="11776" width="9.140625" style="2"/>
    <col min="11777" max="11777" width="19.7109375" style="2" customWidth="1"/>
    <col min="11778" max="11778" width="25.7109375" style="2" customWidth="1"/>
    <col min="11779" max="11816" width="12.7109375" style="2" customWidth="1"/>
    <col min="11817" max="12032" width="9.140625" style="2"/>
    <col min="12033" max="12033" width="19.7109375" style="2" customWidth="1"/>
    <col min="12034" max="12034" width="25.7109375" style="2" customWidth="1"/>
    <col min="12035" max="12072" width="12.7109375" style="2" customWidth="1"/>
    <col min="12073" max="12288" width="9.140625" style="2"/>
    <col min="12289" max="12289" width="19.7109375" style="2" customWidth="1"/>
    <col min="12290" max="12290" width="25.7109375" style="2" customWidth="1"/>
    <col min="12291" max="12328" width="12.7109375" style="2" customWidth="1"/>
    <col min="12329" max="12544" width="9.140625" style="2"/>
    <col min="12545" max="12545" width="19.7109375" style="2" customWidth="1"/>
    <col min="12546" max="12546" width="25.7109375" style="2" customWidth="1"/>
    <col min="12547" max="12584" width="12.7109375" style="2" customWidth="1"/>
    <col min="12585" max="12800" width="9.140625" style="2"/>
    <col min="12801" max="12801" width="19.7109375" style="2" customWidth="1"/>
    <col min="12802" max="12802" width="25.7109375" style="2" customWidth="1"/>
    <col min="12803" max="12840" width="12.7109375" style="2" customWidth="1"/>
    <col min="12841" max="13056" width="9.140625" style="2"/>
    <col min="13057" max="13057" width="19.7109375" style="2" customWidth="1"/>
    <col min="13058" max="13058" width="25.7109375" style="2" customWidth="1"/>
    <col min="13059" max="13096" width="12.7109375" style="2" customWidth="1"/>
    <col min="13097" max="13312" width="9.140625" style="2"/>
    <col min="13313" max="13313" width="19.7109375" style="2" customWidth="1"/>
    <col min="13314" max="13314" width="25.7109375" style="2" customWidth="1"/>
    <col min="13315" max="13352" width="12.7109375" style="2" customWidth="1"/>
    <col min="13353" max="13568" width="9.140625" style="2"/>
    <col min="13569" max="13569" width="19.7109375" style="2" customWidth="1"/>
    <col min="13570" max="13570" width="25.7109375" style="2" customWidth="1"/>
    <col min="13571" max="13608" width="12.7109375" style="2" customWidth="1"/>
    <col min="13609" max="13824" width="9.140625" style="2"/>
    <col min="13825" max="13825" width="19.7109375" style="2" customWidth="1"/>
    <col min="13826" max="13826" width="25.7109375" style="2" customWidth="1"/>
    <col min="13827" max="13864" width="12.7109375" style="2" customWidth="1"/>
    <col min="13865" max="14080" width="9.140625" style="2"/>
    <col min="14081" max="14081" width="19.7109375" style="2" customWidth="1"/>
    <col min="14082" max="14082" width="25.7109375" style="2" customWidth="1"/>
    <col min="14083" max="14120" width="12.7109375" style="2" customWidth="1"/>
    <col min="14121" max="14336" width="9.140625" style="2"/>
    <col min="14337" max="14337" width="19.7109375" style="2" customWidth="1"/>
    <col min="14338" max="14338" width="25.7109375" style="2" customWidth="1"/>
    <col min="14339" max="14376" width="12.7109375" style="2" customWidth="1"/>
    <col min="14377" max="14592" width="9.140625" style="2"/>
    <col min="14593" max="14593" width="19.7109375" style="2" customWidth="1"/>
    <col min="14594" max="14594" width="25.7109375" style="2" customWidth="1"/>
    <col min="14595" max="14632" width="12.7109375" style="2" customWidth="1"/>
    <col min="14633" max="14848" width="9.140625" style="2"/>
    <col min="14849" max="14849" width="19.7109375" style="2" customWidth="1"/>
    <col min="14850" max="14850" width="25.7109375" style="2" customWidth="1"/>
    <col min="14851" max="14888" width="12.7109375" style="2" customWidth="1"/>
    <col min="14889" max="15104" width="9.140625" style="2"/>
    <col min="15105" max="15105" width="19.7109375" style="2" customWidth="1"/>
    <col min="15106" max="15106" width="25.7109375" style="2" customWidth="1"/>
    <col min="15107" max="15144" width="12.7109375" style="2" customWidth="1"/>
    <col min="15145" max="15360" width="9.140625" style="2"/>
    <col min="15361" max="15361" width="19.7109375" style="2" customWidth="1"/>
    <col min="15362" max="15362" width="25.7109375" style="2" customWidth="1"/>
    <col min="15363" max="15400" width="12.7109375" style="2" customWidth="1"/>
    <col min="15401" max="15616" width="9.140625" style="2"/>
    <col min="15617" max="15617" width="19.7109375" style="2" customWidth="1"/>
    <col min="15618" max="15618" width="25.7109375" style="2" customWidth="1"/>
    <col min="15619" max="15656" width="12.7109375" style="2" customWidth="1"/>
    <col min="15657" max="15872" width="9.140625" style="2"/>
    <col min="15873" max="15873" width="19.7109375" style="2" customWidth="1"/>
    <col min="15874" max="15874" width="25.7109375" style="2" customWidth="1"/>
    <col min="15875" max="15912" width="12.7109375" style="2" customWidth="1"/>
    <col min="15913" max="16128" width="9.140625" style="2"/>
    <col min="16129" max="16129" width="19.7109375" style="2" customWidth="1"/>
    <col min="16130" max="16130" width="25.7109375" style="2" customWidth="1"/>
    <col min="16131" max="16168" width="12.7109375" style="2" customWidth="1"/>
    <col min="16169" max="16384" width="9.140625" style="2"/>
  </cols>
  <sheetData>
    <row r="1" spans="1:40" x14ac:dyDescent="0.2">
      <c r="A1" s="1" t="s">
        <v>0</v>
      </c>
    </row>
    <row r="2" spans="1:40" x14ac:dyDescent="0.2">
      <c r="A2" s="3" t="s">
        <v>1</v>
      </c>
    </row>
    <row r="3" spans="1:40" x14ac:dyDescent="0.2">
      <c r="A3" s="4" t="s">
        <v>2</v>
      </c>
    </row>
    <row r="4" spans="1:40" x14ac:dyDescent="0.2">
      <c r="A4" s="5" t="s">
        <v>3</v>
      </c>
    </row>
    <row r="5" spans="1:40" x14ac:dyDescent="0.2">
      <c r="A5" s="2">
        <f>COLUMN(A6)</f>
        <v>1</v>
      </c>
      <c r="B5" s="2">
        <f t="shared" ref="B5:AN5" si="0">COLUMN(B6)</f>
        <v>2</v>
      </c>
      <c r="C5" s="2">
        <f t="shared" si="0"/>
        <v>3</v>
      </c>
      <c r="D5" s="2">
        <f t="shared" si="0"/>
        <v>4</v>
      </c>
      <c r="E5" s="2">
        <f t="shared" si="0"/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  <c r="K5" s="2">
        <f t="shared" si="0"/>
        <v>11</v>
      </c>
      <c r="L5" s="2">
        <f t="shared" si="0"/>
        <v>12</v>
      </c>
      <c r="M5" s="2">
        <f t="shared" si="0"/>
        <v>13</v>
      </c>
      <c r="N5" s="2">
        <f t="shared" si="0"/>
        <v>14</v>
      </c>
      <c r="O5" s="2">
        <f t="shared" si="0"/>
        <v>15</v>
      </c>
      <c r="P5" s="2">
        <f t="shared" si="0"/>
        <v>16</v>
      </c>
      <c r="Q5" s="2">
        <f t="shared" si="0"/>
        <v>17</v>
      </c>
      <c r="R5" s="2">
        <f t="shared" si="0"/>
        <v>18</v>
      </c>
      <c r="S5" s="2">
        <f t="shared" si="0"/>
        <v>19</v>
      </c>
      <c r="T5" s="2">
        <f t="shared" si="0"/>
        <v>20</v>
      </c>
      <c r="U5" s="2">
        <f t="shared" si="0"/>
        <v>21</v>
      </c>
      <c r="V5" s="2">
        <f t="shared" si="0"/>
        <v>22</v>
      </c>
      <c r="W5" s="2">
        <f t="shared" si="0"/>
        <v>23</v>
      </c>
      <c r="X5" s="2">
        <f t="shared" si="0"/>
        <v>24</v>
      </c>
      <c r="Y5" s="2">
        <f t="shared" si="0"/>
        <v>25</v>
      </c>
      <c r="Z5" s="2">
        <f t="shared" si="0"/>
        <v>26</v>
      </c>
      <c r="AA5" s="2">
        <f t="shared" si="0"/>
        <v>27</v>
      </c>
      <c r="AB5" s="2">
        <f t="shared" si="0"/>
        <v>28</v>
      </c>
      <c r="AC5" s="2">
        <f t="shared" si="0"/>
        <v>29</v>
      </c>
      <c r="AD5" s="2">
        <f t="shared" si="0"/>
        <v>30</v>
      </c>
      <c r="AE5" s="2">
        <f t="shared" si="0"/>
        <v>31</v>
      </c>
      <c r="AF5" s="2">
        <f t="shared" si="0"/>
        <v>32</v>
      </c>
      <c r="AG5" s="2">
        <f t="shared" si="0"/>
        <v>33</v>
      </c>
      <c r="AH5" s="2">
        <f t="shared" si="0"/>
        <v>34</v>
      </c>
      <c r="AI5" s="2">
        <f t="shared" si="0"/>
        <v>35</v>
      </c>
      <c r="AJ5" s="2">
        <f t="shared" si="0"/>
        <v>36</v>
      </c>
      <c r="AK5" s="2">
        <f t="shared" si="0"/>
        <v>37</v>
      </c>
      <c r="AL5" s="2">
        <f t="shared" si="0"/>
        <v>38</v>
      </c>
      <c r="AM5" s="2">
        <f t="shared" si="0"/>
        <v>39</v>
      </c>
      <c r="AN5" s="2">
        <f t="shared" si="0"/>
        <v>40</v>
      </c>
    </row>
    <row r="6" spans="1:40" ht="25.5" x14ac:dyDescent="0.2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  <c r="S6" s="6" t="s">
        <v>22</v>
      </c>
      <c r="T6" s="6" t="s">
        <v>23</v>
      </c>
      <c r="U6" s="6" t="s">
        <v>24</v>
      </c>
      <c r="V6" s="6" t="s">
        <v>25</v>
      </c>
      <c r="W6" s="6" t="s">
        <v>26</v>
      </c>
      <c r="X6" s="6" t="s">
        <v>27</v>
      </c>
      <c r="Y6" s="6" t="s">
        <v>28</v>
      </c>
      <c r="Z6" s="6" t="s">
        <v>29</v>
      </c>
      <c r="AA6" s="6" t="s">
        <v>30</v>
      </c>
      <c r="AB6" s="6" t="s">
        <v>31</v>
      </c>
      <c r="AC6" s="6" t="s">
        <v>32</v>
      </c>
      <c r="AD6" s="6" t="s">
        <v>33</v>
      </c>
      <c r="AE6" s="6" t="s">
        <v>34</v>
      </c>
      <c r="AF6" s="6" t="s">
        <v>35</v>
      </c>
      <c r="AG6" s="6" t="s">
        <v>36</v>
      </c>
      <c r="AH6" s="6" t="s">
        <v>37</v>
      </c>
      <c r="AI6" s="6" t="s">
        <v>38</v>
      </c>
      <c r="AJ6" s="6" t="s">
        <v>39</v>
      </c>
      <c r="AK6" s="6" t="s">
        <v>40</v>
      </c>
      <c r="AL6" s="6" t="s">
        <v>41</v>
      </c>
      <c r="AM6" s="6" t="s">
        <v>42</v>
      </c>
      <c r="AN6" s="6" t="s">
        <v>43</v>
      </c>
    </row>
    <row r="7" spans="1:40" x14ac:dyDescent="0.2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  <c r="AE7" s="4" t="s">
        <v>74</v>
      </c>
      <c r="AF7" s="4" t="s">
        <v>75</v>
      </c>
      <c r="AG7" s="4" t="s">
        <v>76</v>
      </c>
      <c r="AH7" s="4" t="s">
        <v>77</v>
      </c>
      <c r="AI7" s="4" t="s">
        <v>78</v>
      </c>
      <c r="AJ7" s="4" t="s">
        <v>79</v>
      </c>
      <c r="AK7" s="4" t="s">
        <v>80</v>
      </c>
      <c r="AL7" s="4" t="s">
        <v>81</v>
      </c>
      <c r="AM7" s="4" t="s">
        <v>82</v>
      </c>
      <c r="AN7" s="4" t="s">
        <v>83</v>
      </c>
    </row>
    <row r="8" spans="1:40" x14ac:dyDescent="0.2">
      <c r="A8" s="2" t="s">
        <v>84</v>
      </c>
      <c r="B8" s="2" t="s">
        <v>85</v>
      </c>
      <c r="C8" s="7">
        <v>620</v>
      </c>
      <c r="D8" s="7">
        <v>628</v>
      </c>
      <c r="E8" s="7">
        <v>636</v>
      </c>
      <c r="F8" s="7">
        <v>644</v>
      </c>
      <c r="G8" s="7">
        <v>651</v>
      </c>
      <c r="H8" s="7">
        <v>659</v>
      </c>
      <c r="I8" s="7">
        <v>666</v>
      </c>
      <c r="J8" s="7">
        <v>674</v>
      </c>
      <c r="K8" s="7">
        <v>681</v>
      </c>
      <c r="L8" s="7">
        <v>688</v>
      </c>
      <c r="M8" s="7">
        <v>695</v>
      </c>
      <c r="N8" s="7">
        <v>701</v>
      </c>
      <c r="O8" s="7">
        <v>708</v>
      </c>
      <c r="P8" s="7">
        <v>714</v>
      </c>
      <c r="Q8" s="7">
        <v>721</v>
      </c>
      <c r="R8" s="7">
        <v>727</v>
      </c>
      <c r="S8" s="7">
        <v>733</v>
      </c>
      <c r="T8" s="7">
        <v>739</v>
      </c>
      <c r="U8" s="7">
        <v>745</v>
      </c>
      <c r="V8" s="7">
        <v>751</v>
      </c>
      <c r="W8" s="7">
        <v>756</v>
      </c>
      <c r="X8" s="7">
        <v>762</v>
      </c>
      <c r="Y8" s="7">
        <v>768</v>
      </c>
      <c r="Z8" s="7">
        <v>773</v>
      </c>
      <c r="AA8" s="7">
        <v>779</v>
      </c>
      <c r="AB8" s="7">
        <v>784</v>
      </c>
      <c r="AC8" s="7">
        <v>789</v>
      </c>
      <c r="AD8" s="7">
        <v>795</v>
      </c>
      <c r="AE8" s="7">
        <v>800</v>
      </c>
      <c r="AF8" s="7">
        <v>805</v>
      </c>
      <c r="AG8" s="7">
        <v>810</v>
      </c>
      <c r="AH8" s="7">
        <v>815</v>
      </c>
      <c r="AI8" s="7">
        <v>819</v>
      </c>
      <c r="AJ8" s="7">
        <v>824</v>
      </c>
      <c r="AK8" s="7">
        <v>829</v>
      </c>
      <c r="AL8" s="7">
        <v>833</v>
      </c>
      <c r="AM8" s="7">
        <v>837</v>
      </c>
      <c r="AN8" s="7">
        <v>841</v>
      </c>
    </row>
    <row r="9" spans="1:40" x14ac:dyDescent="0.2">
      <c r="A9" s="2" t="s">
        <v>86</v>
      </c>
      <c r="B9" s="2" t="s">
        <v>87</v>
      </c>
      <c r="C9" s="7">
        <v>540</v>
      </c>
      <c r="D9" s="7">
        <v>539</v>
      </c>
      <c r="E9" s="7">
        <v>539</v>
      </c>
      <c r="F9" s="7">
        <v>538</v>
      </c>
      <c r="G9" s="7">
        <v>537</v>
      </c>
      <c r="H9" s="7">
        <v>537</v>
      </c>
      <c r="I9" s="7">
        <v>536</v>
      </c>
      <c r="J9" s="7">
        <v>535</v>
      </c>
      <c r="K9" s="7">
        <v>534</v>
      </c>
      <c r="L9" s="7">
        <v>534</v>
      </c>
      <c r="M9" s="7">
        <v>533</v>
      </c>
      <c r="N9" s="7">
        <v>532</v>
      </c>
      <c r="O9" s="7">
        <v>532</v>
      </c>
      <c r="P9" s="7">
        <v>531</v>
      </c>
      <c r="Q9" s="7">
        <v>530</v>
      </c>
      <c r="R9" s="7">
        <v>530</v>
      </c>
      <c r="S9" s="7">
        <v>529</v>
      </c>
      <c r="T9" s="7">
        <v>529</v>
      </c>
      <c r="U9" s="7">
        <v>528</v>
      </c>
      <c r="V9" s="7">
        <v>528</v>
      </c>
      <c r="W9" s="7">
        <v>527</v>
      </c>
      <c r="X9" s="7">
        <v>527</v>
      </c>
      <c r="Y9" s="7">
        <v>527</v>
      </c>
      <c r="Z9" s="7">
        <v>526</v>
      </c>
      <c r="AA9" s="7">
        <v>526</v>
      </c>
      <c r="AB9" s="7">
        <v>526</v>
      </c>
      <c r="AC9" s="7">
        <v>525</v>
      </c>
      <c r="AD9" s="7">
        <v>525</v>
      </c>
      <c r="AE9" s="7">
        <v>524</v>
      </c>
      <c r="AF9" s="7">
        <v>524</v>
      </c>
      <c r="AG9" s="7">
        <v>523</v>
      </c>
      <c r="AH9" s="7">
        <v>523</v>
      </c>
      <c r="AI9" s="7">
        <v>522</v>
      </c>
      <c r="AJ9" s="7">
        <v>522</v>
      </c>
      <c r="AK9" s="7">
        <v>521</v>
      </c>
      <c r="AL9" s="7">
        <v>521</v>
      </c>
      <c r="AM9" s="7">
        <v>520</v>
      </c>
      <c r="AN9" s="7">
        <v>519</v>
      </c>
    </row>
    <row r="10" spans="1:40" x14ac:dyDescent="0.2">
      <c r="A10" s="2" t="s">
        <v>88</v>
      </c>
      <c r="B10" s="2" t="s">
        <v>89</v>
      </c>
      <c r="C10" s="7">
        <v>343</v>
      </c>
      <c r="D10" s="7">
        <v>344</v>
      </c>
      <c r="E10" s="7">
        <v>344</v>
      </c>
      <c r="F10" s="7">
        <v>344</v>
      </c>
      <c r="G10" s="7">
        <v>344</v>
      </c>
      <c r="H10" s="7">
        <v>344</v>
      </c>
      <c r="I10" s="7">
        <v>344</v>
      </c>
      <c r="J10" s="7">
        <v>344</v>
      </c>
      <c r="K10" s="7">
        <v>345</v>
      </c>
      <c r="L10" s="7">
        <v>345</v>
      </c>
      <c r="M10" s="7">
        <v>345</v>
      </c>
      <c r="N10" s="7">
        <v>345</v>
      </c>
      <c r="O10" s="7">
        <v>345</v>
      </c>
      <c r="P10" s="7">
        <v>345</v>
      </c>
      <c r="Q10" s="7">
        <v>346</v>
      </c>
      <c r="R10" s="7">
        <v>346</v>
      </c>
      <c r="S10" s="7">
        <v>346</v>
      </c>
      <c r="T10" s="7">
        <v>346</v>
      </c>
      <c r="U10" s="7">
        <v>347</v>
      </c>
      <c r="V10" s="7">
        <v>347</v>
      </c>
      <c r="W10" s="7">
        <v>347</v>
      </c>
      <c r="X10" s="7">
        <v>348</v>
      </c>
      <c r="Y10" s="7">
        <v>348</v>
      </c>
      <c r="Z10" s="7">
        <v>349</v>
      </c>
      <c r="AA10" s="7">
        <v>349</v>
      </c>
      <c r="AB10" s="7">
        <v>349</v>
      </c>
      <c r="AC10" s="7">
        <v>350</v>
      </c>
      <c r="AD10" s="7">
        <v>350</v>
      </c>
      <c r="AE10" s="7">
        <v>350</v>
      </c>
      <c r="AF10" s="7">
        <v>351</v>
      </c>
      <c r="AG10" s="7">
        <v>351</v>
      </c>
      <c r="AH10" s="7">
        <v>351</v>
      </c>
      <c r="AI10" s="7">
        <v>351</v>
      </c>
      <c r="AJ10" s="7">
        <v>352</v>
      </c>
      <c r="AK10" s="7">
        <v>352</v>
      </c>
      <c r="AL10" s="7">
        <v>352</v>
      </c>
      <c r="AM10" s="7">
        <v>352</v>
      </c>
      <c r="AN10" s="7">
        <v>353</v>
      </c>
    </row>
    <row r="11" spans="1:40" x14ac:dyDescent="0.2">
      <c r="A11" s="2" t="s">
        <v>90</v>
      </c>
      <c r="B11" s="2" t="s">
        <v>91</v>
      </c>
      <c r="C11" s="7">
        <v>162</v>
      </c>
      <c r="D11" s="7">
        <v>163</v>
      </c>
      <c r="E11" s="7">
        <v>164</v>
      </c>
      <c r="F11" s="7">
        <v>165</v>
      </c>
      <c r="G11" s="7">
        <v>165</v>
      </c>
      <c r="H11" s="7">
        <v>166</v>
      </c>
      <c r="I11" s="7">
        <v>167</v>
      </c>
      <c r="J11" s="7">
        <v>168</v>
      </c>
      <c r="K11" s="7">
        <v>168</v>
      </c>
      <c r="L11" s="7">
        <v>169</v>
      </c>
      <c r="M11" s="7">
        <v>169</v>
      </c>
      <c r="N11" s="7">
        <v>170</v>
      </c>
      <c r="O11" s="7">
        <v>170</v>
      </c>
      <c r="P11" s="7">
        <v>171</v>
      </c>
      <c r="Q11" s="7">
        <v>171</v>
      </c>
      <c r="R11" s="7">
        <v>172</v>
      </c>
      <c r="S11" s="7">
        <v>172</v>
      </c>
      <c r="T11" s="7">
        <v>173</v>
      </c>
      <c r="U11" s="7">
        <v>173</v>
      </c>
      <c r="V11" s="7">
        <v>174</v>
      </c>
      <c r="W11" s="7">
        <v>174</v>
      </c>
      <c r="X11" s="7">
        <v>175</v>
      </c>
      <c r="Y11" s="7">
        <v>175</v>
      </c>
      <c r="Z11" s="7">
        <v>175</v>
      </c>
      <c r="AA11" s="7">
        <v>176</v>
      </c>
      <c r="AB11" s="7">
        <v>176</v>
      </c>
      <c r="AC11" s="7">
        <v>176</v>
      </c>
      <c r="AD11" s="7">
        <v>177</v>
      </c>
      <c r="AE11" s="7">
        <v>177</v>
      </c>
      <c r="AF11" s="7">
        <v>177</v>
      </c>
      <c r="AG11" s="7">
        <v>177</v>
      </c>
      <c r="AH11" s="7">
        <v>178</v>
      </c>
      <c r="AI11" s="7">
        <v>178</v>
      </c>
      <c r="AJ11" s="7">
        <v>178</v>
      </c>
      <c r="AK11" s="7">
        <v>178</v>
      </c>
      <c r="AL11" s="7">
        <v>179</v>
      </c>
      <c r="AM11" s="7">
        <v>179</v>
      </c>
      <c r="AN11" s="7">
        <v>179</v>
      </c>
    </row>
    <row r="12" spans="1:40" x14ac:dyDescent="0.2">
      <c r="A12" s="2" t="s">
        <v>92</v>
      </c>
      <c r="B12" s="2" t="s">
        <v>93</v>
      </c>
      <c r="C12" s="7">
        <v>139</v>
      </c>
      <c r="D12" s="7">
        <v>140</v>
      </c>
      <c r="E12" s="7">
        <v>141</v>
      </c>
      <c r="F12" s="7">
        <v>142</v>
      </c>
      <c r="G12" s="7">
        <v>143</v>
      </c>
      <c r="H12" s="7">
        <v>144</v>
      </c>
      <c r="I12" s="7">
        <v>145</v>
      </c>
      <c r="J12" s="7">
        <v>145</v>
      </c>
      <c r="K12" s="7">
        <v>146</v>
      </c>
      <c r="L12" s="7">
        <v>147</v>
      </c>
      <c r="M12" s="7">
        <v>147</v>
      </c>
      <c r="N12" s="7">
        <v>148</v>
      </c>
      <c r="O12" s="7">
        <v>149</v>
      </c>
      <c r="P12" s="7">
        <v>149</v>
      </c>
      <c r="Q12" s="7">
        <v>150</v>
      </c>
      <c r="R12" s="7">
        <v>150</v>
      </c>
      <c r="S12" s="7">
        <v>151</v>
      </c>
      <c r="T12" s="7">
        <v>151</v>
      </c>
      <c r="U12" s="7">
        <v>152</v>
      </c>
      <c r="V12" s="7">
        <v>152</v>
      </c>
      <c r="W12" s="7">
        <v>153</v>
      </c>
      <c r="X12" s="7">
        <v>153</v>
      </c>
      <c r="Y12" s="7">
        <v>154</v>
      </c>
      <c r="Z12" s="7">
        <v>155</v>
      </c>
      <c r="AA12" s="7">
        <v>155</v>
      </c>
      <c r="AB12" s="7">
        <v>156</v>
      </c>
      <c r="AC12" s="7">
        <v>156</v>
      </c>
      <c r="AD12" s="7">
        <v>156</v>
      </c>
      <c r="AE12" s="7">
        <v>157</v>
      </c>
      <c r="AF12" s="7">
        <v>157</v>
      </c>
      <c r="AG12" s="7">
        <v>158</v>
      </c>
      <c r="AH12" s="7">
        <v>158</v>
      </c>
      <c r="AI12" s="7">
        <v>158</v>
      </c>
      <c r="AJ12" s="7">
        <v>159</v>
      </c>
      <c r="AK12" s="7">
        <v>159</v>
      </c>
      <c r="AL12" s="7">
        <v>159</v>
      </c>
      <c r="AM12" s="7">
        <v>160</v>
      </c>
      <c r="AN12" s="7">
        <v>160</v>
      </c>
    </row>
    <row r="13" spans="1:40" x14ac:dyDescent="0.2">
      <c r="A13" s="2" t="s">
        <v>94</v>
      </c>
      <c r="B13" s="2" t="s">
        <v>95</v>
      </c>
      <c r="C13" s="7">
        <v>1081</v>
      </c>
      <c r="D13" s="7">
        <v>1082</v>
      </c>
      <c r="E13" s="7">
        <v>1083</v>
      </c>
      <c r="F13" s="7">
        <v>1084</v>
      </c>
      <c r="G13" s="7">
        <v>1086</v>
      </c>
      <c r="H13" s="7">
        <v>1087</v>
      </c>
      <c r="I13" s="7">
        <v>1088</v>
      </c>
      <c r="J13" s="7">
        <v>1089</v>
      </c>
      <c r="K13" s="7">
        <v>1091</v>
      </c>
      <c r="L13" s="7">
        <v>1092</v>
      </c>
      <c r="M13" s="7">
        <v>1093</v>
      </c>
      <c r="N13" s="7">
        <v>1094</v>
      </c>
      <c r="O13" s="7">
        <v>1095</v>
      </c>
      <c r="P13" s="7">
        <v>1096</v>
      </c>
      <c r="Q13" s="7">
        <v>1097</v>
      </c>
      <c r="R13" s="7">
        <v>1098</v>
      </c>
      <c r="S13" s="7">
        <v>1099</v>
      </c>
      <c r="T13" s="7">
        <v>1100</v>
      </c>
      <c r="U13" s="7">
        <v>1101</v>
      </c>
      <c r="V13" s="7">
        <v>1102</v>
      </c>
      <c r="W13" s="7">
        <v>1103</v>
      </c>
      <c r="X13" s="7">
        <v>1104</v>
      </c>
      <c r="Y13" s="7">
        <v>1105</v>
      </c>
      <c r="Z13" s="7">
        <v>1106</v>
      </c>
      <c r="AA13" s="7">
        <v>1107</v>
      </c>
      <c r="AB13" s="7">
        <v>1108</v>
      </c>
      <c r="AC13" s="7">
        <v>1109</v>
      </c>
      <c r="AD13" s="7">
        <v>1110</v>
      </c>
      <c r="AE13" s="7">
        <v>1111</v>
      </c>
      <c r="AF13" s="7">
        <v>1112</v>
      </c>
      <c r="AG13" s="7">
        <v>1113</v>
      </c>
      <c r="AH13" s="7">
        <v>1114</v>
      </c>
      <c r="AI13" s="7">
        <v>1114</v>
      </c>
      <c r="AJ13" s="7">
        <v>1115</v>
      </c>
      <c r="AK13" s="7">
        <v>1116</v>
      </c>
      <c r="AL13" s="7">
        <v>1117</v>
      </c>
      <c r="AM13" s="7">
        <v>1118</v>
      </c>
      <c r="AN13" s="7">
        <v>1118</v>
      </c>
    </row>
    <row r="14" spans="1:40" x14ac:dyDescent="0.2">
      <c r="A14" s="2" t="s">
        <v>96</v>
      </c>
      <c r="B14" s="2" t="s">
        <v>97</v>
      </c>
      <c r="C14" s="7">
        <v>320</v>
      </c>
      <c r="D14" s="7">
        <v>323</v>
      </c>
      <c r="E14" s="7">
        <v>325</v>
      </c>
      <c r="F14" s="7">
        <v>327</v>
      </c>
      <c r="G14" s="7">
        <v>330</v>
      </c>
      <c r="H14" s="7">
        <v>332</v>
      </c>
      <c r="I14" s="7">
        <v>334</v>
      </c>
      <c r="J14" s="7">
        <v>336</v>
      </c>
      <c r="K14" s="7">
        <v>338</v>
      </c>
      <c r="L14" s="7">
        <v>340</v>
      </c>
      <c r="M14" s="7">
        <v>342</v>
      </c>
      <c r="N14" s="7">
        <v>344</v>
      </c>
      <c r="O14" s="7">
        <v>346</v>
      </c>
      <c r="P14" s="7">
        <v>347</v>
      </c>
      <c r="Q14" s="7">
        <v>349</v>
      </c>
      <c r="R14" s="7">
        <v>351</v>
      </c>
      <c r="S14" s="7">
        <v>353</v>
      </c>
      <c r="T14" s="7">
        <v>354</v>
      </c>
      <c r="U14" s="7">
        <v>356</v>
      </c>
      <c r="V14" s="7">
        <v>358</v>
      </c>
      <c r="W14" s="7">
        <v>360</v>
      </c>
      <c r="X14" s="7">
        <v>361</v>
      </c>
      <c r="Y14" s="7">
        <v>363</v>
      </c>
      <c r="Z14" s="7">
        <v>365</v>
      </c>
      <c r="AA14" s="7">
        <v>366</v>
      </c>
      <c r="AB14" s="7">
        <v>368</v>
      </c>
      <c r="AC14" s="7">
        <v>370</v>
      </c>
      <c r="AD14" s="7">
        <v>371</v>
      </c>
      <c r="AE14" s="7">
        <v>373</v>
      </c>
      <c r="AF14" s="7">
        <v>374</v>
      </c>
      <c r="AG14" s="7">
        <v>375</v>
      </c>
      <c r="AH14" s="7">
        <v>377</v>
      </c>
      <c r="AI14" s="7">
        <v>378</v>
      </c>
      <c r="AJ14" s="7">
        <v>379</v>
      </c>
      <c r="AK14" s="7">
        <v>380</v>
      </c>
      <c r="AL14" s="7">
        <v>381</v>
      </c>
      <c r="AM14" s="7">
        <v>383</v>
      </c>
      <c r="AN14" s="7">
        <v>384</v>
      </c>
    </row>
    <row r="15" spans="1:40" x14ac:dyDescent="0.2">
      <c r="A15" s="2" t="s">
        <v>98</v>
      </c>
      <c r="B15" s="2" t="s">
        <v>99</v>
      </c>
      <c r="C15" s="7">
        <v>281</v>
      </c>
      <c r="D15" s="7">
        <v>279</v>
      </c>
      <c r="E15" s="7">
        <v>278</v>
      </c>
      <c r="F15" s="7">
        <v>276</v>
      </c>
      <c r="G15" s="7">
        <v>275</v>
      </c>
      <c r="H15" s="7">
        <v>273</v>
      </c>
      <c r="I15" s="7">
        <v>272</v>
      </c>
      <c r="J15" s="7">
        <v>271</v>
      </c>
      <c r="K15" s="7">
        <v>269</v>
      </c>
      <c r="L15" s="7">
        <v>268</v>
      </c>
      <c r="M15" s="7">
        <v>267</v>
      </c>
      <c r="N15" s="7">
        <v>265</v>
      </c>
      <c r="O15" s="7">
        <v>264</v>
      </c>
      <c r="P15" s="7">
        <v>263</v>
      </c>
      <c r="Q15" s="7">
        <v>262</v>
      </c>
      <c r="R15" s="7">
        <v>261</v>
      </c>
      <c r="S15" s="7">
        <v>259</v>
      </c>
      <c r="T15" s="7">
        <v>258</v>
      </c>
      <c r="U15" s="7">
        <v>257</v>
      </c>
      <c r="V15" s="7">
        <v>256</v>
      </c>
      <c r="W15" s="7">
        <v>255</v>
      </c>
      <c r="X15" s="7">
        <v>254</v>
      </c>
      <c r="Y15" s="7">
        <v>253</v>
      </c>
      <c r="Z15" s="7">
        <v>252</v>
      </c>
      <c r="AA15" s="7">
        <v>251</v>
      </c>
      <c r="AB15" s="7">
        <v>250</v>
      </c>
      <c r="AC15" s="7">
        <v>249</v>
      </c>
      <c r="AD15" s="7">
        <v>248</v>
      </c>
      <c r="AE15" s="7">
        <v>247</v>
      </c>
      <c r="AF15" s="7">
        <v>246</v>
      </c>
      <c r="AG15" s="7">
        <v>245</v>
      </c>
      <c r="AH15" s="7">
        <v>244</v>
      </c>
      <c r="AI15" s="7">
        <v>243</v>
      </c>
      <c r="AJ15" s="7">
        <v>242</v>
      </c>
      <c r="AK15" s="7">
        <v>241</v>
      </c>
      <c r="AL15" s="7">
        <v>240</v>
      </c>
      <c r="AM15" s="7">
        <v>239</v>
      </c>
      <c r="AN15" s="7">
        <v>238</v>
      </c>
    </row>
    <row r="16" spans="1:40" x14ac:dyDescent="0.2">
      <c r="A16" s="2" t="s">
        <v>100</v>
      </c>
      <c r="B16" s="2" t="s">
        <v>101</v>
      </c>
      <c r="C16" s="7">
        <v>153</v>
      </c>
      <c r="D16" s="7">
        <v>153</v>
      </c>
      <c r="E16" s="7">
        <v>154</v>
      </c>
      <c r="F16" s="7">
        <v>154</v>
      </c>
      <c r="G16" s="7">
        <v>154</v>
      </c>
      <c r="H16" s="7">
        <v>155</v>
      </c>
      <c r="I16" s="7">
        <v>155</v>
      </c>
      <c r="J16" s="7">
        <v>156</v>
      </c>
      <c r="K16" s="7">
        <v>156</v>
      </c>
      <c r="L16" s="7">
        <v>157</v>
      </c>
      <c r="M16" s="7">
        <v>157</v>
      </c>
      <c r="N16" s="7">
        <v>158</v>
      </c>
      <c r="O16" s="7">
        <v>158</v>
      </c>
      <c r="P16" s="7">
        <v>159</v>
      </c>
      <c r="Q16" s="7">
        <v>159</v>
      </c>
      <c r="R16" s="7">
        <v>160</v>
      </c>
      <c r="S16" s="7">
        <v>161</v>
      </c>
      <c r="T16" s="7">
        <v>161</v>
      </c>
      <c r="U16" s="7">
        <v>162</v>
      </c>
      <c r="V16" s="7">
        <v>162</v>
      </c>
      <c r="W16" s="7">
        <v>163</v>
      </c>
      <c r="X16" s="7">
        <v>163</v>
      </c>
      <c r="Y16" s="7">
        <v>164</v>
      </c>
      <c r="Z16" s="7">
        <v>165</v>
      </c>
      <c r="AA16" s="7">
        <v>165</v>
      </c>
      <c r="AB16" s="7">
        <v>166</v>
      </c>
      <c r="AC16" s="7">
        <v>166</v>
      </c>
      <c r="AD16" s="7">
        <v>167</v>
      </c>
      <c r="AE16" s="7">
        <v>167</v>
      </c>
      <c r="AF16" s="7">
        <v>168</v>
      </c>
      <c r="AG16" s="7">
        <v>168</v>
      </c>
      <c r="AH16" s="7">
        <v>169</v>
      </c>
      <c r="AI16" s="7">
        <v>169</v>
      </c>
      <c r="AJ16" s="7">
        <v>170</v>
      </c>
      <c r="AK16" s="7">
        <v>170</v>
      </c>
      <c r="AL16" s="7">
        <v>171</v>
      </c>
      <c r="AM16" s="7">
        <v>171</v>
      </c>
      <c r="AN16" s="7">
        <v>172</v>
      </c>
    </row>
    <row r="17" spans="1:40" x14ac:dyDescent="0.2">
      <c r="A17" s="2" t="s">
        <v>102</v>
      </c>
      <c r="B17" s="2" t="s">
        <v>103</v>
      </c>
      <c r="C17" s="7">
        <v>307</v>
      </c>
      <c r="D17" s="7">
        <v>307</v>
      </c>
      <c r="E17" s="7">
        <v>308</v>
      </c>
      <c r="F17" s="7">
        <v>309</v>
      </c>
      <c r="G17" s="7">
        <v>309</v>
      </c>
      <c r="H17" s="7">
        <v>310</v>
      </c>
      <c r="I17" s="7">
        <v>310</v>
      </c>
      <c r="J17" s="7">
        <v>311</v>
      </c>
      <c r="K17" s="7">
        <v>311</v>
      </c>
      <c r="L17" s="7">
        <v>312</v>
      </c>
      <c r="M17" s="7">
        <v>312</v>
      </c>
      <c r="N17" s="7">
        <v>313</v>
      </c>
      <c r="O17" s="7">
        <v>313</v>
      </c>
      <c r="P17" s="7">
        <v>314</v>
      </c>
      <c r="Q17" s="7">
        <v>314</v>
      </c>
      <c r="R17" s="7">
        <v>315</v>
      </c>
      <c r="S17" s="7">
        <v>315</v>
      </c>
      <c r="T17" s="7">
        <v>316</v>
      </c>
      <c r="U17" s="7">
        <v>316</v>
      </c>
      <c r="V17" s="7">
        <v>317</v>
      </c>
      <c r="W17" s="7">
        <v>317</v>
      </c>
      <c r="X17" s="7">
        <v>318</v>
      </c>
      <c r="Y17" s="7">
        <v>318</v>
      </c>
      <c r="Z17" s="7">
        <v>319</v>
      </c>
      <c r="AA17" s="7">
        <v>319</v>
      </c>
      <c r="AB17" s="7">
        <v>319</v>
      </c>
      <c r="AC17" s="7">
        <v>320</v>
      </c>
      <c r="AD17" s="7">
        <v>320</v>
      </c>
      <c r="AE17" s="7">
        <v>321</v>
      </c>
      <c r="AF17" s="7">
        <v>321</v>
      </c>
      <c r="AG17" s="7">
        <v>321</v>
      </c>
      <c r="AH17" s="7">
        <v>321</v>
      </c>
      <c r="AI17" s="7">
        <v>322</v>
      </c>
      <c r="AJ17" s="7">
        <v>322</v>
      </c>
      <c r="AK17" s="7">
        <v>322</v>
      </c>
      <c r="AL17" s="7">
        <v>322</v>
      </c>
      <c r="AM17" s="7">
        <v>322</v>
      </c>
      <c r="AN17" s="7">
        <v>322</v>
      </c>
    </row>
    <row r="18" spans="1:40" x14ac:dyDescent="0.2">
      <c r="A18" s="2" t="s">
        <v>104</v>
      </c>
      <c r="B18" s="2" t="s">
        <v>105</v>
      </c>
      <c r="C18" s="7">
        <v>365</v>
      </c>
      <c r="D18" s="7">
        <v>367</v>
      </c>
      <c r="E18" s="7">
        <v>370</v>
      </c>
      <c r="F18" s="7">
        <v>373</v>
      </c>
      <c r="G18" s="7">
        <v>375</v>
      </c>
      <c r="H18" s="7">
        <v>378</v>
      </c>
      <c r="I18" s="7">
        <v>380</v>
      </c>
      <c r="J18" s="7">
        <v>382</v>
      </c>
      <c r="K18" s="7">
        <v>385</v>
      </c>
      <c r="L18" s="7">
        <v>387</v>
      </c>
      <c r="M18" s="7">
        <v>389</v>
      </c>
      <c r="N18" s="7">
        <v>392</v>
      </c>
      <c r="O18" s="7">
        <v>394</v>
      </c>
      <c r="P18" s="7">
        <v>396</v>
      </c>
      <c r="Q18" s="7">
        <v>398</v>
      </c>
      <c r="R18" s="7">
        <v>401</v>
      </c>
      <c r="S18" s="7">
        <v>403</v>
      </c>
      <c r="T18" s="7">
        <v>405</v>
      </c>
      <c r="U18" s="7">
        <v>407</v>
      </c>
      <c r="V18" s="7">
        <v>409</v>
      </c>
      <c r="W18" s="7">
        <v>411</v>
      </c>
      <c r="X18" s="7">
        <v>413</v>
      </c>
      <c r="Y18" s="7">
        <v>415</v>
      </c>
      <c r="Z18" s="7">
        <v>417</v>
      </c>
      <c r="AA18" s="7">
        <v>419</v>
      </c>
      <c r="AB18" s="7">
        <v>421</v>
      </c>
      <c r="AC18" s="7">
        <v>423</v>
      </c>
      <c r="AD18" s="7">
        <v>424</v>
      </c>
      <c r="AE18" s="7">
        <v>426</v>
      </c>
      <c r="AF18" s="7">
        <v>428</v>
      </c>
      <c r="AG18" s="7">
        <v>429</v>
      </c>
      <c r="AH18" s="7">
        <v>431</v>
      </c>
      <c r="AI18" s="7">
        <v>432</v>
      </c>
      <c r="AJ18" s="7">
        <v>434</v>
      </c>
      <c r="AK18" s="7">
        <v>435</v>
      </c>
      <c r="AL18" s="7">
        <v>436</v>
      </c>
      <c r="AM18" s="7">
        <v>438</v>
      </c>
      <c r="AN18" s="7">
        <v>439</v>
      </c>
    </row>
    <row r="19" spans="1:40" x14ac:dyDescent="0.2">
      <c r="A19" s="2" t="s">
        <v>106</v>
      </c>
      <c r="B19" s="2" t="s">
        <v>107</v>
      </c>
      <c r="C19" s="7">
        <v>278</v>
      </c>
      <c r="D19" s="7">
        <v>278</v>
      </c>
      <c r="E19" s="7">
        <v>279</v>
      </c>
      <c r="F19" s="7">
        <v>280</v>
      </c>
      <c r="G19" s="7">
        <v>281</v>
      </c>
      <c r="H19" s="7">
        <v>281</v>
      </c>
      <c r="I19" s="7">
        <v>282</v>
      </c>
      <c r="J19" s="7">
        <v>283</v>
      </c>
      <c r="K19" s="7">
        <v>283</v>
      </c>
      <c r="L19" s="7">
        <v>284</v>
      </c>
      <c r="M19" s="7">
        <v>284</v>
      </c>
      <c r="N19" s="7">
        <v>285</v>
      </c>
      <c r="O19" s="7">
        <v>285</v>
      </c>
      <c r="P19" s="7">
        <v>286</v>
      </c>
      <c r="Q19" s="7">
        <v>286</v>
      </c>
      <c r="R19" s="7">
        <v>287</v>
      </c>
      <c r="S19" s="7">
        <v>288</v>
      </c>
      <c r="T19" s="7">
        <v>288</v>
      </c>
      <c r="U19" s="7">
        <v>289</v>
      </c>
      <c r="V19" s="7">
        <v>290</v>
      </c>
      <c r="W19" s="7">
        <v>291</v>
      </c>
      <c r="X19" s="7">
        <v>291</v>
      </c>
      <c r="Y19" s="7">
        <v>292</v>
      </c>
      <c r="Z19" s="7">
        <v>293</v>
      </c>
      <c r="AA19" s="7">
        <v>293</v>
      </c>
      <c r="AB19" s="7">
        <v>294</v>
      </c>
      <c r="AC19" s="7">
        <v>295</v>
      </c>
      <c r="AD19" s="7">
        <v>295</v>
      </c>
      <c r="AE19" s="7">
        <v>296</v>
      </c>
      <c r="AF19" s="7">
        <v>297</v>
      </c>
      <c r="AG19" s="7">
        <v>297</v>
      </c>
      <c r="AH19" s="7">
        <v>298</v>
      </c>
      <c r="AI19" s="7">
        <v>298</v>
      </c>
      <c r="AJ19" s="7">
        <v>299</v>
      </c>
      <c r="AK19" s="7">
        <v>299</v>
      </c>
      <c r="AL19" s="7">
        <v>300</v>
      </c>
      <c r="AM19" s="7">
        <v>300</v>
      </c>
      <c r="AN19" s="7">
        <v>300</v>
      </c>
    </row>
    <row r="20" spans="1:40" x14ac:dyDescent="0.2">
      <c r="A20" s="2" t="s">
        <v>108</v>
      </c>
      <c r="B20" s="2" t="s">
        <v>109</v>
      </c>
      <c r="C20" s="7">
        <v>1993</v>
      </c>
      <c r="D20" s="7">
        <v>1999</v>
      </c>
      <c r="E20" s="7">
        <v>2004</v>
      </c>
      <c r="F20" s="7">
        <v>2010</v>
      </c>
      <c r="G20" s="7">
        <v>2015</v>
      </c>
      <c r="H20" s="7">
        <v>2020</v>
      </c>
      <c r="I20" s="7">
        <v>2025</v>
      </c>
      <c r="J20" s="7">
        <v>2030</v>
      </c>
      <c r="K20" s="7">
        <v>2035</v>
      </c>
      <c r="L20" s="7">
        <v>2040</v>
      </c>
      <c r="M20" s="7">
        <v>2045</v>
      </c>
      <c r="N20" s="7">
        <v>2050</v>
      </c>
      <c r="O20" s="7">
        <v>2054</v>
      </c>
      <c r="P20" s="7">
        <v>2059</v>
      </c>
      <c r="Q20" s="7">
        <v>2063</v>
      </c>
      <c r="R20" s="7">
        <v>2068</v>
      </c>
      <c r="S20" s="7">
        <v>2072</v>
      </c>
      <c r="T20" s="7">
        <v>2076</v>
      </c>
      <c r="U20" s="7">
        <v>2081</v>
      </c>
      <c r="V20" s="7">
        <v>2085</v>
      </c>
      <c r="W20" s="7">
        <v>2089</v>
      </c>
      <c r="X20" s="7">
        <v>2093</v>
      </c>
      <c r="Y20" s="7">
        <v>2097</v>
      </c>
      <c r="Z20" s="7">
        <v>2101</v>
      </c>
      <c r="AA20" s="7">
        <v>2105</v>
      </c>
      <c r="AB20" s="7">
        <v>2109</v>
      </c>
      <c r="AC20" s="7">
        <v>2113</v>
      </c>
      <c r="AD20" s="7">
        <v>2116</v>
      </c>
      <c r="AE20" s="7">
        <v>2119</v>
      </c>
      <c r="AF20" s="7">
        <v>2123</v>
      </c>
      <c r="AG20" s="7">
        <v>2126</v>
      </c>
      <c r="AH20" s="7">
        <v>2129</v>
      </c>
      <c r="AI20" s="7">
        <v>2132</v>
      </c>
      <c r="AJ20" s="7">
        <v>2135</v>
      </c>
      <c r="AK20" s="7">
        <v>2138</v>
      </c>
      <c r="AL20" s="7">
        <v>2140</v>
      </c>
      <c r="AM20" s="7">
        <v>2143</v>
      </c>
      <c r="AN20" s="7">
        <v>2145</v>
      </c>
    </row>
    <row r="21" spans="1:40" x14ac:dyDescent="0.2">
      <c r="A21" s="2" t="s">
        <v>110</v>
      </c>
      <c r="B21" s="2" t="s">
        <v>111</v>
      </c>
      <c r="C21" s="7">
        <v>690</v>
      </c>
      <c r="D21" s="7">
        <v>691</v>
      </c>
      <c r="E21" s="7">
        <v>692</v>
      </c>
      <c r="F21" s="7">
        <v>693</v>
      </c>
      <c r="G21" s="7">
        <v>694</v>
      </c>
      <c r="H21" s="7">
        <v>695</v>
      </c>
      <c r="I21" s="7">
        <v>696</v>
      </c>
      <c r="J21" s="7">
        <v>697</v>
      </c>
      <c r="K21" s="7">
        <v>698</v>
      </c>
      <c r="L21" s="7">
        <v>699</v>
      </c>
      <c r="M21" s="7">
        <v>699</v>
      </c>
      <c r="N21" s="7">
        <v>700</v>
      </c>
      <c r="O21" s="7">
        <v>701</v>
      </c>
      <c r="P21" s="7">
        <v>701</v>
      </c>
      <c r="Q21" s="7">
        <v>702</v>
      </c>
      <c r="R21" s="7">
        <v>703</v>
      </c>
      <c r="S21" s="7">
        <v>703</v>
      </c>
      <c r="T21" s="7">
        <v>704</v>
      </c>
      <c r="U21" s="7">
        <v>705</v>
      </c>
      <c r="V21" s="7">
        <v>705</v>
      </c>
      <c r="W21" s="7">
        <v>706</v>
      </c>
      <c r="X21" s="7">
        <v>706</v>
      </c>
      <c r="Y21" s="7">
        <v>707</v>
      </c>
      <c r="Z21" s="7">
        <v>707</v>
      </c>
      <c r="AA21" s="7">
        <v>708</v>
      </c>
      <c r="AB21" s="7">
        <v>708</v>
      </c>
      <c r="AC21" s="7">
        <v>708</v>
      </c>
      <c r="AD21" s="7">
        <v>709</v>
      </c>
      <c r="AE21" s="7">
        <v>709</v>
      </c>
      <c r="AF21" s="7">
        <v>709</v>
      </c>
      <c r="AG21" s="7">
        <v>709</v>
      </c>
      <c r="AH21" s="7">
        <v>709</v>
      </c>
      <c r="AI21" s="7">
        <v>709</v>
      </c>
      <c r="AJ21" s="7">
        <v>709</v>
      </c>
      <c r="AK21" s="7">
        <v>709</v>
      </c>
      <c r="AL21" s="7">
        <v>708</v>
      </c>
      <c r="AM21" s="7">
        <v>708</v>
      </c>
      <c r="AN21" s="7">
        <v>708</v>
      </c>
    </row>
    <row r="22" spans="1:40" x14ac:dyDescent="0.2">
      <c r="A22" s="2" t="s">
        <v>112</v>
      </c>
      <c r="B22" s="2" t="s">
        <v>113</v>
      </c>
      <c r="C22" s="7">
        <v>147</v>
      </c>
      <c r="D22" s="7">
        <v>147</v>
      </c>
      <c r="E22" s="7">
        <v>147</v>
      </c>
      <c r="F22" s="7">
        <v>146</v>
      </c>
      <c r="G22" s="7">
        <v>146</v>
      </c>
      <c r="H22" s="7">
        <v>146</v>
      </c>
      <c r="I22" s="7">
        <v>146</v>
      </c>
      <c r="J22" s="7">
        <v>146</v>
      </c>
      <c r="K22" s="7">
        <v>145</v>
      </c>
      <c r="L22" s="7">
        <v>145</v>
      </c>
      <c r="M22" s="7">
        <v>145</v>
      </c>
      <c r="N22" s="7">
        <v>145</v>
      </c>
      <c r="O22" s="7">
        <v>145</v>
      </c>
      <c r="P22" s="7">
        <v>144</v>
      </c>
      <c r="Q22" s="7">
        <v>144</v>
      </c>
      <c r="R22" s="7">
        <v>144</v>
      </c>
      <c r="S22" s="7">
        <v>144</v>
      </c>
      <c r="T22" s="7">
        <v>144</v>
      </c>
      <c r="U22" s="7">
        <v>144</v>
      </c>
      <c r="V22" s="7">
        <v>144</v>
      </c>
      <c r="W22" s="7">
        <v>144</v>
      </c>
      <c r="X22" s="7">
        <v>144</v>
      </c>
      <c r="Y22" s="7">
        <v>144</v>
      </c>
      <c r="Z22" s="7">
        <v>144</v>
      </c>
      <c r="AA22" s="7">
        <v>144</v>
      </c>
      <c r="AB22" s="7">
        <v>144</v>
      </c>
      <c r="AC22" s="7">
        <v>144</v>
      </c>
      <c r="AD22" s="7">
        <v>144</v>
      </c>
      <c r="AE22" s="7">
        <v>144</v>
      </c>
      <c r="AF22" s="7">
        <v>144</v>
      </c>
      <c r="AG22" s="7">
        <v>144</v>
      </c>
      <c r="AH22" s="7">
        <v>144</v>
      </c>
      <c r="AI22" s="7">
        <v>144</v>
      </c>
      <c r="AJ22" s="7">
        <v>144</v>
      </c>
      <c r="AK22" s="7">
        <v>144</v>
      </c>
      <c r="AL22" s="7">
        <v>144</v>
      </c>
      <c r="AM22" s="7">
        <v>144</v>
      </c>
      <c r="AN22" s="7">
        <v>143</v>
      </c>
    </row>
    <row r="23" spans="1:40" x14ac:dyDescent="0.2">
      <c r="A23" s="2" t="s">
        <v>114</v>
      </c>
      <c r="B23" s="2" t="s">
        <v>115</v>
      </c>
      <c r="C23" s="7">
        <v>353</v>
      </c>
      <c r="D23" s="7">
        <v>354</v>
      </c>
      <c r="E23" s="7">
        <v>354</v>
      </c>
      <c r="F23" s="7">
        <v>355</v>
      </c>
      <c r="G23" s="7">
        <v>356</v>
      </c>
      <c r="H23" s="7">
        <v>356</v>
      </c>
      <c r="I23" s="7">
        <v>357</v>
      </c>
      <c r="J23" s="7">
        <v>357</v>
      </c>
      <c r="K23" s="7">
        <v>358</v>
      </c>
      <c r="L23" s="7">
        <v>358</v>
      </c>
      <c r="M23" s="7">
        <v>359</v>
      </c>
      <c r="N23" s="7">
        <v>359</v>
      </c>
      <c r="O23" s="7">
        <v>360</v>
      </c>
      <c r="P23" s="7">
        <v>360</v>
      </c>
      <c r="Q23" s="7">
        <v>361</v>
      </c>
      <c r="R23" s="7">
        <v>361</v>
      </c>
      <c r="S23" s="7">
        <v>362</v>
      </c>
      <c r="T23" s="7">
        <v>363</v>
      </c>
      <c r="U23" s="7">
        <v>363</v>
      </c>
      <c r="V23" s="7">
        <v>364</v>
      </c>
      <c r="W23" s="7">
        <v>365</v>
      </c>
      <c r="X23" s="7">
        <v>365</v>
      </c>
      <c r="Y23" s="7">
        <v>366</v>
      </c>
      <c r="Z23" s="7">
        <v>366</v>
      </c>
      <c r="AA23" s="7">
        <v>367</v>
      </c>
      <c r="AB23" s="7">
        <v>368</v>
      </c>
      <c r="AC23" s="7">
        <v>368</v>
      </c>
      <c r="AD23" s="7">
        <v>369</v>
      </c>
      <c r="AE23" s="7">
        <v>369</v>
      </c>
      <c r="AF23" s="7">
        <v>369</v>
      </c>
      <c r="AG23" s="7">
        <v>370</v>
      </c>
      <c r="AH23" s="7">
        <v>370</v>
      </c>
      <c r="AI23" s="7">
        <v>370</v>
      </c>
      <c r="AJ23" s="7">
        <v>371</v>
      </c>
      <c r="AK23" s="7">
        <v>371</v>
      </c>
      <c r="AL23" s="7">
        <v>371</v>
      </c>
      <c r="AM23" s="7">
        <v>371</v>
      </c>
      <c r="AN23" s="7">
        <v>371</v>
      </c>
    </row>
    <row r="24" spans="1:40" x14ac:dyDescent="0.2">
      <c r="A24" s="2" t="s">
        <v>116</v>
      </c>
      <c r="B24" s="2" t="s">
        <v>117</v>
      </c>
      <c r="C24" s="7">
        <v>633</v>
      </c>
      <c r="D24" s="7">
        <v>639</v>
      </c>
      <c r="E24" s="7">
        <v>644</v>
      </c>
      <c r="F24" s="7">
        <v>649</v>
      </c>
      <c r="G24" s="7">
        <v>654</v>
      </c>
      <c r="H24" s="7">
        <v>659</v>
      </c>
      <c r="I24" s="7">
        <v>664</v>
      </c>
      <c r="J24" s="7">
        <v>669</v>
      </c>
      <c r="K24" s="7">
        <v>673</v>
      </c>
      <c r="L24" s="7">
        <v>678</v>
      </c>
      <c r="M24" s="7">
        <v>682</v>
      </c>
      <c r="N24" s="7">
        <v>687</v>
      </c>
      <c r="O24" s="7">
        <v>691</v>
      </c>
      <c r="P24" s="7">
        <v>695</v>
      </c>
      <c r="Q24" s="7">
        <v>700</v>
      </c>
      <c r="R24" s="7">
        <v>704</v>
      </c>
      <c r="S24" s="7">
        <v>708</v>
      </c>
      <c r="T24" s="7">
        <v>712</v>
      </c>
      <c r="U24" s="7">
        <v>716</v>
      </c>
      <c r="V24" s="7">
        <v>720</v>
      </c>
      <c r="W24" s="7">
        <v>724</v>
      </c>
      <c r="X24" s="7">
        <v>728</v>
      </c>
      <c r="Y24" s="7">
        <v>732</v>
      </c>
      <c r="Z24" s="7">
        <v>735</v>
      </c>
      <c r="AA24" s="7">
        <v>739</v>
      </c>
      <c r="AB24" s="7">
        <v>742</v>
      </c>
      <c r="AC24" s="7">
        <v>745</v>
      </c>
      <c r="AD24" s="7">
        <v>749</v>
      </c>
      <c r="AE24" s="7">
        <v>752</v>
      </c>
      <c r="AF24" s="7">
        <v>754</v>
      </c>
      <c r="AG24" s="7">
        <v>757</v>
      </c>
      <c r="AH24" s="7">
        <v>760</v>
      </c>
      <c r="AI24" s="7">
        <v>762</v>
      </c>
      <c r="AJ24" s="7">
        <v>765</v>
      </c>
      <c r="AK24" s="7">
        <v>767</v>
      </c>
      <c r="AL24" s="7">
        <v>769</v>
      </c>
      <c r="AM24" s="7">
        <v>771</v>
      </c>
      <c r="AN24" s="7">
        <v>773</v>
      </c>
    </row>
    <row r="25" spans="1:40" x14ac:dyDescent="0.2">
      <c r="A25" s="2" t="s">
        <v>118</v>
      </c>
      <c r="B25" s="2" t="s">
        <v>119</v>
      </c>
      <c r="C25" s="7">
        <v>312</v>
      </c>
      <c r="D25" s="7">
        <v>311</v>
      </c>
      <c r="E25" s="7">
        <v>311</v>
      </c>
      <c r="F25" s="7">
        <v>311</v>
      </c>
      <c r="G25" s="7">
        <v>310</v>
      </c>
      <c r="H25" s="7">
        <v>310</v>
      </c>
      <c r="I25" s="7">
        <v>309</v>
      </c>
      <c r="J25" s="7">
        <v>309</v>
      </c>
      <c r="K25" s="7">
        <v>308</v>
      </c>
      <c r="L25" s="7">
        <v>308</v>
      </c>
      <c r="M25" s="7">
        <v>307</v>
      </c>
      <c r="N25" s="7">
        <v>307</v>
      </c>
      <c r="O25" s="7">
        <v>307</v>
      </c>
      <c r="P25" s="7">
        <v>306</v>
      </c>
      <c r="Q25" s="7">
        <v>306</v>
      </c>
      <c r="R25" s="7">
        <v>305</v>
      </c>
      <c r="S25" s="7">
        <v>305</v>
      </c>
      <c r="T25" s="7">
        <v>305</v>
      </c>
      <c r="U25" s="7">
        <v>305</v>
      </c>
      <c r="V25" s="7">
        <v>304</v>
      </c>
      <c r="W25" s="7">
        <v>304</v>
      </c>
      <c r="X25" s="7">
        <v>304</v>
      </c>
      <c r="Y25" s="7">
        <v>303</v>
      </c>
      <c r="Z25" s="7">
        <v>303</v>
      </c>
      <c r="AA25" s="7">
        <v>303</v>
      </c>
      <c r="AB25" s="7">
        <v>303</v>
      </c>
      <c r="AC25" s="7">
        <v>303</v>
      </c>
      <c r="AD25" s="7">
        <v>302</v>
      </c>
      <c r="AE25" s="7">
        <v>302</v>
      </c>
      <c r="AF25" s="7">
        <v>302</v>
      </c>
      <c r="AG25" s="7">
        <v>301</v>
      </c>
      <c r="AH25" s="7">
        <v>301</v>
      </c>
      <c r="AI25" s="7">
        <v>301</v>
      </c>
      <c r="AJ25" s="7">
        <v>300</v>
      </c>
      <c r="AK25" s="7">
        <v>300</v>
      </c>
      <c r="AL25" s="7">
        <v>300</v>
      </c>
      <c r="AM25" s="7">
        <v>300</v>
      </c>
      <c r="AN25" s="7">
        <v>299</v>
      </c>
    </row>
    <row r="26" spans="1:40" x14ac:dyDescent="0.2">
      <c r="A26" s="2" t="s">
        <v>120</v>
      </c>
      <c r="B26" s="2" t="s">
        <v>121</v>
      </c>
      <c r="C26" s="7">
        <v>241</v>
      </c>
      <c r="D26" s="7">
        <v>241</v>
      </c>
      <c r="E26" s="7">
        <v>241</v>
      </c>
      <c r="F26" s="7">
        <v>241</v>
      </c>
      <c r="G26" s="7">
        <v>241</v>
      </c>
      <c r="H26" s="7">
        <v>241</v>
      </c>
      <c r="I26" s="7">
        <v>241</v>
      </c>
      <c r="J26" s="7">
        <v>241</v>
      </c>
      <c r="K26" s="7">
        <v>240</v>
      </c>
      <c r="L26" s="7">
        <v>240</v>
      </c>
      <c r="M26" s="7">
        <v>240</v>
      </c>
      <c r="N26" s="7">
        <v>240</v>
      </c>
      <c r="O26" s="7">
        <v>240</v>
      </c>
      <c r="P26" s="7">
        <v>240</v>
      </c>
      <c r="Q26" s="7">
        <v>240</v>
      </c>
      <c r="R26" s="7">
        <v>240</v>
      </c>
      <c r="S26" s="7">
        <v>241</v>
      </c>
      <c r="T26" s="7">
        <v>241</v>
      </c>
      <c r="U26" s="7">
        <v>241</v>
      </c>
      <c r="V26" s="7">
        <v>241</v>
      </c>
      <c r="W26" s="7">
        <v>241</v>
      </c>
      <c r="X26" s="7">
        <v>241</v>
      </c>
      <c r="Y26" s="7">
        <v>242</v>
      </c>
      <c r="Z26" s="7">
        <v>242</v>
      </c>
      <c r="AA26" s="7">
        <v>242</v>
      </c>
      <c r="AB26" s="7">
        <v>242</v>
      </c>
      <c r="AC26" s="7">
        <v>243</v>
      </c>
      <c r="AD26" s="7">
        <v>243</v>
      </c>
      <c r="AE26" s="7">
        <v>243</v>
      </c>
      <c r="AF26" s="7">
        <v>243</v>
      </c>
      <c r="AG26" s="7">
        <v>243</v>
      </c>
      <c r="AH26" s="7">
        <v>243</v>
      </c>
      <c r="AI26" s="7">
        <v>243</v>
      </c>
      <c r="AJ26" s="7">
        <v>243</v>
      </c>
      <c r="AK26" s="7">
        <v>243</v>
      </c>
      <c r="AL26" s="7">
        <v>243</v>
      </c>
      <c r="AM26" s="7">
        <v>244</v>
      </c>
      <c r="AN26" s="7">
        <v>244</v>
      </c>
    </row>
    <row r="27" spans="1:40" x14ac:dyDescent="0.2">
      <c r="A27" s="2" t="s">
        <v>122</v>
      </c>
      <c r="B27" s="2" t="s">
        <v>123</v>
      </c>
      <c r="C27" s="7">
        <v>149</v>
      </c>
      <c r="D27" s="7">
        <v>150</v>
      </c>
      <c r="E27" s="7">
        <v>151</v>
      </c>
      <c r="F27" s="7">
        <v>151</v>
      </c>
      <c r="G27" s="7">
        <v>152</v>
      </c>
      <c r="H27" s="7">
        <v>153</v>
      </c>
      <c r="I27" s="7">
        <v>153</v>
      </c>
      <c r="J27" s="7">
        <v>154</v>
      </c>
      <c r="K27" s="7">
        <v>154</v>
      </c>
      <c r="L27" s="7">
        <v>155</v>
      </c>
      <c r="M27" s="7">
        <v>155</v>
      </c>
      <c r="N27" s="7">
        <v>156</v>
      </c>
      <c r="O27" s="7">
        <v>156</v>
      </c>
      <c r="P27" s="7">
        <v>156</v>
      </c>
      <c r="Q27" s="7">
        <v>157</v>
      </c>
      <c r="R27" s="7">
        <v>157</v>
      </c>
      <c r="S27" s="7">
        <v>157</v>
      </c>
      <c r="T27" s="7">
        <v>158</v>
      </c>
      <c r="U27" s="7">
        <v>158</v>
      </c>
      <c r="V27" s="7">
        <v>158</v>
      </c>
      <c r="W27" s="7">
        <v>159</v>
      </c>
      <c r="X27" s="7">
        <v>159</v>
      </c>
      <c r="Y27" s="7">
        <v>159</v>
      </c>
      <c r="Z27" s="7">
        <v>159</v>
      </c>
      <c r="AA27" s="7">
        <v>160</v>
      </c>
      <c r="AB27" s="7">
        <v>160</v>
      </c>
      <c r="AC27" s="7">
        <v>160</v>
      </c>
      <c r="AD27" s="7">
        <v>160</v>
      </c>
      <c r="AE27" s="7">
        <v>161</v>
      </c>
      <c r="AF27" s="7">
        <v>161</v>
      </c>
      <c r="AG27" s="7">
        <v>161</v>
      </c>
      <c r="AH27" s="7">
        <v>161</v>
      </c>
      <c r="AI27" s="7">
        <v>161</v>
      </c>
      <c r="AJ27" s="7">
        <v>161</v>
      </c>
      <c r="AK27" s="7">
        <v>162</v>
      </c>
      <c r="AL27" s="7">
        <v>162</v>
      </c>
      <c r="AM27" s="7">
        <v>162</v>
      </c>
      <c r="AN27" s="7">
        <v>162</v>
      </c>
    </row>
    <row r="28" spans="1:40" x14ac:dyDescent="0.2">
      <c r="A28" s="2" t="s">
        <v>124</v>
      </c>
      <c r="B28" s="2" t="s">
        <v>125</v>
      </c>
      <c r="C28" s="7">
        <v>171</v>
      </c>
      <c r="D28" s="7">
        <v>173</v>
      </c>
      <c r="E28" s="7">
        <v>175</v>
      </c>
      <c r="F28" s="7">
        <v>177</v>
      </c>
      <c r="G28" s="7">
        <v>179</v>
      </c>
      <c r="H28" s="7">
        <v>181</v>
      </c>
      <c r="I28" s="7">
        <v>183</v>
      </c>
      <c r="J28" s="7">
        <v>185</v>
      </c>
      <c r="K28" s="7">
        <v>187</v>
      </c>
      <c r="L28" s="7">
        <v>189</v>
      </c>
      <c r="M28" s="7">
        <v>190</v>
      </c>
      <c r="N28" s="7">
        <v>192</v>
      </c>
      <c r="O28" s="7">
        <v>194</v>
      </c>
      <c r="P28" s="7">
        <v>195</v>
      </c>
      <c r="Q28" s="7">
        <v>197</v>
      </c>
      <c r="R28" s="7">
        <v>198</v>
      </c>
      <c r="S28" s="7">
        <v>200</v>
      </c>
      <c r="T28" s="7">
        <v>201</v>
      </c>
      <c r="U28" s="7">
        <v>203</v>
      </c>
      <c r="V28" s="7">
        <v>204</v>
      </c>
      <c r="W28" s="7">
        <v>205</v>
      </c>
      <c r="X28" s="7">
        <v>207</v>
      </c>
      <c r="Y28" s="7">
        <v>208</v>
      </c>
      <c r="Z28" s="7">
        <v>209</v>
      </c>
      <c r="AA28" s="7">
        <v>210</v>
      </c>
      <c r="AB28" s="7">
        <v>212</v>
      </c>
      <c r="AC28" s="7">
        <v>213</v>
      </c>
      <c r="AD28" s="7">
        <v>214</v>
      </c>
      <c r="AE28" s="7">
        <v>215</v>
      </c>
      <c r="AF28" s="7">
        <v>216</v>
      </c>
      <c r="AG28" s="7">
        <v>217</v>
      </c>
      <c r="AH28" s="7">
        <v>218</v>
      </c>
      <c r="AI28" s="7">
        <v>219</v>
      </c>
      <c r="AJ28" s="7">
        <v>220</v>
      </c>
      <c r="AK28" s="7">
        <v>221</v>
      </c>
      <c r="AL28" s="7">
        <v>222</v>
      </c>
      <c r="AM28" s="7">
        <v>223</v>
      </c>
      <c r="AN28" s="7">
        <v>223</v>
      </c>
    </row>
    <row r="29" spans="1:40" x14ac:dyDescent="0.2">
      <c r="A29" s="2" t="s">
        <v>126</v>
      </c>
      <c r="B29" s="2" t="s">
        <v>127</v>
      </c>
      <c r="C29" s="7">
        <v>530</v>
      </c>
      <c r="D29" s="7">
        <v>532</v>
      </c>
      <c r="E29" s="7">
        <v>533</v>
      </c>
      <c r="F29" s="7">
        <v>535</v>
      </c>
      <c r="G29" s="7">
        <v>537</v>
      </c>
      <c r="H29" s="7">
        <v>538</v>
      </c>
      <c r="I29" s="7">
        <v>540</v>
      </c>
      <c r="J29" s="7">
        <v>541</v>
      </c>
      <c r="K29" s="7">
        <v>543</v>
      </c>
      <c r="L29" s="7">
        <v>544</v>
      </c>
      <c r="M29" s="7">
        <v>546</v>
      </c>
      <c r="N29" s="7">
        <v>547</v>
      </c>
      <c r="O29" s="7">
        <v>548</v>
      </c>
      <c r="P29" s="7">
        <v>550</v>
      </c>
      <c r="Q29" s="7">
        <v>551</v>
      </c>
      <c r="R29" s="7">
        <v>552</v>
      </c>
      <c r="S29" s="7">
        <v>554</v>
      </c>
      <c r="T29" s="7">
        <v>555</v>
      </c>
      <c r="U29" s="7">
        <v>556</v>
      </c>
      <c r="V29" s="7">
        <v>557</v>
      </c>
      <c r="W29" s="7">
        <v>558</v>
      </c>
      <c r="X29" s="7">
        <v>560</v>
      </c>
      <c r="Y29" s="7">
        <v>561</v>
      </c>
      <c r="Z29" s="7">
        <v>562</v>
      </c>
      <c r="AA29" s="7">
        <v>563</v>
      </c>
      <c r="AB29" s="7">
        <v>564</v>
      </c>
      <c r="AC29" s="7">
        <v>565</v>
      </c>
      <c r="AD29" s="7">
        <v>565</v>
      </c>
      <c r="AE29" s="7">
        <v>566</v>
      </c>
      <c r="AF29" s="7">
        <v>567</v>
      </c>
      <c r="AG29" s="7">
        <v>567</v>
      </c>
      <c r="AH29" s="7">
        <v>568</v>
      </c>
      <c r="AI29" s="7">
        <v>569</v>
      </c>
      <c r="AJ29" s="7">
        <v>569</v>
      </c>
      <c r="AK29" s="7">
        <v>569</v>
      </c>
      <c r="AL29" s="7">
        <v>570</v>
      </c>
      <c r="AM29" s="7">
        <v>570</v>
      </c>
      <c r="AN29" s="7">
        <v>571</v>
      </c>
    </row>
    <row r="30" spans="1:40" x14ac:dyDescent="0.2">
      <c r="A30" s="2" t="s">
        <v>128</v>
      </c>
      <c r="B30" s="2" t="s">
        <v>129</v>
      </c>
      <c r="C30" s="7">
        <v>597</v>
      </c>
      <c r="D30" s="7">
        <v>599</v>
      </c>
      <c r="E30" s="7">
        <v>601</v>
      </c>
      <c r="F30" s="7">
        <v>603</v>
      </c>
      <c r="G30" s="7">
        <v>605</v>
      </c>
      <c r="H30" s="7">
        <v>607</v>
      </c>
      <c r="I30" s="7">
        <v>608</v>
      </c>
      <c r="J30" s="7">
        <v>610</v>
      </c>
      <c r="K30" s="7">
        <v>612</v>
      </c>
      <c r="L30" s="7">
        <v>613</v>
      </c>
      <c r="M30" s="7">
        <v>615</v>
      </c>
      <c r="N30" s="7">
        <v>617</v>
      </c>
      <c r="O30" s="7">
        <v>618</v>
      </c>
      <c r="P30" s="7">
        <v>620</v>
      </c>
      <c r="Q30" s="7">
        <v>622</v>
      </c>
      <c r="R30" s="7">
        <v>623</v>
      </c>
      <c r="S30" s="7">
        <v>625</v>
      </c>
      <c r="T30" s="7">
        <v>627</v>
      </c>
      <c r="U30" s="7">
        <v>629</v>
      </c>
      <c r="V30" s="7">
        <v>631</v>
      </c>
      <c r="W30" s="7">
        <v>632</v>
      </c>
      <c r="X30" s="7">
        <v>634</v>
      </c>
      <c r="Y30" s="7">
        <v>636</v>
      </c>
      <c r="Z30" s="7">
        <v>638</v>
      </c>
      <c r="AA30" s="7">
        <v>640</v>
      </c>
      <c r="AB30" s="7">
        <v>641</v>
      </c>
      <c r="AC30" s="7">
        <v>643</v>
      </c>
      <c r="AD30" s="7">
        <v>645</v>
      </c>
      <c r="AE30" s="7">
        <v>646</v>
      </c>
      <c r="AF30" s="7">
        <v>648</v>
      </c>
      <c r="AG30" s="7">
        <v>649</v>
      </c>
      <c r="AH30" s="7">
        <v>651</v>
      </c>
      <c r="AI30" s="7">
        <v>652</v>
      </c>
      <c r="AJ30" s="7">
        <v>653</v>
      </c>
      <c r="AK30" s="7">
        <v>654</v>
      </c>
      <c r="AL30" s="7">
        <v>655</v>
      </c>
      <c r="AM30" s="7">
        <v>657</v>
      </c>
      <c r="AN30" s="7">
        <v>658</v>
      </c>
    </row>
    <row r="31" spans="1:40" x14ac:dyDescent="0.2">
      <c r="A31" s="2" t="s">
        <v>130</v>
      </c>
      <c r="B31" s="2" t="s">
        <v>131</v>
      </c>
      <c r="C31" s="7">
        <v>121</v>
      </c>
      <c r="D31" s="7">
        <v>121</v>
      </c>
      <c r="E31" s="7">
        <v>121</v>
      </c>
      <c r="F31" s="7">
        <v>121</v>
      </c>
      <c r="G31" s="7">
        <v>120</v>
      </c>
      <c r="H31" s="7">
        <v>120</v>
      </c>
      <c r="I31" s="7">
        <v>120</v>
      </c>
      <c r="J31" s="7">
        <v>120</v>
      </c>
      <c r="K31" s="7">
        <v>120</v>
      </c>
      <c r="L31" s="7">
        <v>120</v>
      </c>
      <c r="M31" s="7">
        <v>120</v>
      </c>
      <c r="N31" s="7">
        <v>120</v>
      </c>
      <c r="O31" s="7">
        <v>120</v>
      </c>
      <c r="P31" s="7">
        <v>120</v>
      </c>
      <c r="Q31" s="7">
        <v>120</v>
      </c>
      <c r="R31" s="7">
        <v>120</v>
      </c>
      <c r="S31" s="7">
        <v>120</v>
      </c>
      <c r="T31" s="7">
        <v>120</v>
      </c>
      <c r="U31" s="7">
        <v>120</v>
      </c>
      <c r="V31" s="7">
        <v>120</v>
      </c>
      <c r="W31" s="7">
        <v>121</v>
      </c>
      <c r="X31" s="7">
        <v>121</v>
      </c>
      <c r="Y31" s="7">
        <v>121</v>
      </c>
      <c r="Z31" s="7">
        <v>121</v>
      </c>
      <c r="AA31" s="7">
        <v>121</v>
      </c>
      <c r="AB31" s="7">
        <v>121</v>
      </c>
      <c r="AC31" s="7">
        <v>121</v>
      </c>
      <c r="AD31" s="7">
        <v>121</v>
      </c>
      <c r="AE31" s="7">
        <v>122</v>
      </c>
      <c r="AF31" s="7">
        <v>122</v>
      </c>
      <c r="AG31" s="7">
        <v>122</v>
      </c>
      <c r="AH31" s="7">
        <v>122</v>
      </c>
      <c r="AI31" s="7">
        <v>122</v>
      </c>
      <c r="AJ31" s="7">
        <v>122</v>
      </c>
      <c r="AK31" s="7">
        <v>122</v>
      </c>
      <c r="AL31" s="7">
        <v>122</v>
      </c>
      <c r="AM31" s="7">
        <v>122</v>
      </c>
      <c r="AN31" s="7">
        <v>122</v>
      </c>
    </row>
    <row r="32" spans="1:40" x14ac:dyDescent="0.2">
      <c r="A32" s="2" t="s">
        <v>132</v>
      </c>
      <c r="B32" s="2" t="s">
        <v>133</v>
      </c>
      <c r="C32" s="7">
        <v>417</v>
      </c>
      <c r="D32" s="7">
        <v>418</v>
      </c>
      <c r="E32" s="7">
        <v>418</v>
      </c>
      <c r="F32" s="7">
        <v>419</v>
      </c>
      <c r="G32" s="7">
        <v>420</v>
      </c>
      <c r="H32" s="7">
        <v>421</v>
      </c>
      <c r="I32" s="7">
        <v>421</v>
      </c>
      <c r="J32" s="7">
        <v>422</v>
      </c>
      <c r="K32" s="7">
        <v>423</v>
      </c>
      <c r="L32" s="7">
        <v>424</v>
      </c>
      <c r="M32" s="7">
        <v>424</v>
      </c>
      <c r="N32" s="7">
        <v>425</v>
      </c>
      <c r="O32" s="7">
        <v>426</v>
      </c>
      <c r="P32" s="7">
        <v>427</v>
      </c>
      <c r="Q32" s="7">
        <v>428</v>
      </c>
      <c r="R32" s="7">
        <v>429</v>
      </c>
      <c r="S32" s="7">
        <v>430</v>
      </c>
      <c r="T32" s="7">
        <v>431</v>
      </c>
      <c r="U32" s="7">
        <v>432</v>
      </c>
      <c r="V32" s="7">
        <v>433</v>
      </c>
      <c r="W32" s="7">
        <v>434</v>
      </c>
      <c r="X32" s="7">
        <v>435</v>
      </c>
      <c r="Y32" s="7">
        <v>436</v>
      </c>
      <c r="Z32" s="7">
        <v>437</v>
      </c>
      <c r="AA32" s="7">
        <v>438</v>
      </c>
      <c r="AB32" s="7">
        <v>438</v>
      </c>
      <c r="AC32" s="7">
        <v>439</v>
      </c>
      <c r="AD32" s="7">
        <v>440</v>
      </c>
      <c r="AE32" s="7">
        <v>441</v>
      </c>
      <c r="AF32" s="7">
        <v>442</v>
      </c>
      <c r="AG32" s="7">
        <v>442</v>
      </c>
      <c r="AH32" s="7">
        <v>443</v>
      </c>
      <c r="AI32" s="7">
        <v>444</v>
      </c>
      <c r="AJ32" s="7">
        <v>444</v>
      </c>
      <c r="AK32" s="7">
        <v>445</v>
      </c>
      <c r="AL32" s="7">
        <v>445</v>
      </c>
      <c r="AM32" s="7">
        <v>446</v>
      </c>
      <c r="AN32" s="7">
        <v>446</v>
      </c>
    </row>
    <row r="33" spans="1:40" x14ac:dyDescent="0.2">
      <c r="A33" s="2" t="s">
        <v>134</v>
      </c>
      <c r="B33" s="2" t="s">
        <v>135</v>
      </c>
      <c r="C33" s="7">
        <v>533</v>
      </c>
      <c r="D33" s="7">
        <v>537</v>
      </c>
      <c r="E33" s="7">
        <v>540</v>
      </c>
      <c r="F33" s="7">
        <v>543</v>
      </c>
      <c r="G33" s="7">
        <v>547</v>
      </c>
      <c r="H33" s="7">
        <v>550</v>
      </c>
      <c r="I33" s="7">
        <v>553</v>
      </c>
      <c r="J33" s="7">
        <v>556</v>
      </c>
      <c r="K33" s="7">
        <v>559</v>
      </c>
      <c r="L33" s="7">
        <v>561</v>
      </c>
      <c r="M33" s="7">
        <v>564</v>
      </c>
      <c r="N33" s="7">
        <v>567</v>
      </c>
      <c r="O33" s="7">
        <v>569</v>
      </c>
      <c r="P33" s="7">
        <v>572</v>
      </c>
      <c r="Q33" s="7">
        <v>574</v>
      </c>
      <c r="R33" s="7">
        <v>576</v>
      </c>
      <c r="S33" s="7">
        <v>578</v>
      </c>
      <c r="T33" s="7">
        <v>581</v>
      </c>
      <c r="U33" s="7">
        <v>583</v>
      </c>
      <c r="V33" s="7">
        <v>585</v>
      </c>
      <c r="W33" s="7">
        <v>587</v>
      </c>
      <c r="X33" s="7">
        <v>589</v>
      </c>
      <c r="Y33" s="7">
        <v>591</v>
      </c>
      <c r="Z33" s="7">
        <v>593</v>
      </c>
      <c r="AA33" s="7">
        <v>594</v>
      </c>
      <c r="AB33" s="7">
        <v>596</v>
      </c>
      <c r="AC33" s="7">
        <v>598</v>
      </c>
      <c r="AD33" s="7">
        <v>600</v>
      </c>
      <c r="AE33" s="7">
        <v>601</v>
      </c>
      <c r="AF33" s="7">
        <v>603</v>
      </c>
      <c r="AG33" s="7">
        <v>604</v>
      </c>
      <c r="AH33" s="7">
        <v>605</v>
      </c>
      <c r="AI33" s="7">
        <v>607</v>
      </c>
      <c r="AJ33" s="7">
        <v>608</v>
      </c>
      <c r="AK33" s="7">
        <v>609</v>
      </c>
      <c r="AL33" s="7">
        <v>610</v>
      </c>
      <c r="AM33" s="7">
        <v>612</v>
      </c>
      <c r="AN33" s="7">
        <v>613</v>
      </c>
    </row>
    <row r="34" spans="1:40" x14ac:dyDescent="0.2">
      <c r="A34" s="2" t="s">
        <v>136</v>
      </c>
      <c r="B34" s="2" t="s">
        <v>137</v>
      </c>
      <c r="C34" s="7">
        <v>495</v>
      </c>
      <c r="D34" s="7">
        <v>499</v>
      </c>
      <c r="E34" s="7">
        <v>503</v>
      </c>
      <c r="F34" s="7">
        <v>507</v>
      </c>
      <c r="G34" s="7">
        <v>510</v>
      </c>
      <c r="H34" s="7">
        <v>514</v>
      </c>
      <c r="I34" s="7">
        <v>518</v>
      </c>
      <c r="J34" s="7">
        <v>521</v>
      </c>
      <c r="K34" s="7">
        <v>524</v>
      </c>
      <c r="L34" s="7">
        <v>528</v>
      </c>
      <c r="M34" s="7">
        <v>531</v>
      </c>
      <c r="N34" s="7">
        <v>534</v>
      </c>
      <c r="O34" s="7">
        <v>537</v>
      </c>
      <c r="P34" s="7">
        <v>540</v>
      </c>
      <c r="Q34" s="7">
        <v>543</v>
      </c>
      <c r="R34" s="7">
        <v>546</v>
      </c>
      <c r="S34" s="7">
        <v>549</v>
      </c>
      <c r="T34" s="7">
        <v>551</v>
      </c>
      <c r="U34" s="7">
        <v>554</v>
      </c>
      <c r="V34" s="7">
        <v>557</v>
      </c>
      <c r="W34" s="7">
        <v>560</v>
      </c>
      <c r="X34" s="7">
        <v>562</v>
      </c>
      <c r="Y34" s="7">
        <v>565</v>
      </c>
      <c r="Z34" s="7">
        <v>567</v>
      </c>
      <c r="AA34" s="7">
        <v>570</v>
      </c>
      <c r="AB34" s="7">
        <v>572</v>
      </c>
      <c r="AC34" s="7">
        <v>575</v>
      </c>
      <c r="AD34" s="7">
        <v>577</v>
      </c>
      <c r="AE34" s="7">
        <v>579</v>
      </c>
      <c r="AF34" s="7">
        <v>582</v>
      </c>
      <c r="AG34" s="7">
        <v>584</v>
      </c>
      <c r="AH34" s="7">
        <v>586</v>
      </c>
      <c r="AI34" s="7">
        <v>588</v>
      </c>
      <c r="AJ34" s="7">
        <v>590</v>
      </c>
      <c r="AK34" s="7">
        <v>592</v>
      </c>
      <c r="AL34" s="7">
        <v>594</v>
      </c>
      <c r="AM34" s="7">
        <v>595</v>
      </c>
      <c r="AN34" s="7">
        <v>597</v>
      </c>
    </row>
    <row r="35" spans="1:40" x14ac:dyDescent="0.2">
      <c r="A35" s="2" t="s">
        <v>138</v>
      </c>
      <c r="B35" s="2" t="s">
        <v>139</v>
      </c>
      <c r="C35" s="7">
        <v>595</v>
      </c>
      <c r="D35" s="7">
        <v>599</v>
      </c>
      <c r="E35" s="7">
        <v>603</v>
      </c>
      <c r="F35" s="7">
        <v>606</v>
      </c>
      <c r="G35" s="7">
        <v>610</v>
      </c>
      <c r="H35" s="7">
        <v>613</v>
      </c>
      <c r="I35" s="7">
        <v>616</v>
      </c>
      <c r="J35" s="7">
        <v>619</v>
      </c>
      <c r="K35" s="7">
        <v>621</v>
      </c>
      <c r="L35" s="7">
        <v>624</v>
      </c>
      <c r="M35" s="7">
        <v>626</v>
      </c>
      <c r="N35" s="7">
        <v>629</v>
      </c>
      <c r="O35" s="7">
        <v>631</v>
      </c>
      <c r="P35" s="7">
        <v>633</v>
      </c>
      <c r="Q35" s="7">
        <v>635</v>
      </c>
      <c r="R35" s="7">
        <v>637</v>
      </c>
      <c r="S35" s="7">
        <v>639</v>
      </c>
      <c r="T35" s="7">
        <v>641</v>
      </c>
      <c r="U35" s="7">
        <v>643</v>
      </c>
      <c r="V35" s="7">
        <v>645</v>
      </c>
      <c r="W35" s="7">
        <v>647</v>
      </c>
      <c r="X35" s="7">
        <v>649</v>
      </c>
      <c r="Y35" s="7">
        <v>650</v>
      </c>
      <c r="Z35" s="7">
        <v>652</v>
      </c>
      <c r="AA35" s="7">
        <v>654</v>
      </c>
      <c r="AB35" s="7">
        <v>655</v>
      </c>
      <c r="AC35" s="7">
        <v>657</v>
      </c>
      <c r="AD35" s="7">
        <v>658</v>
      </c>
      <c r="AE35" s="7">
        <v>660</v>
      </c>
      <c r="AF35" s="7">
        <v>661</v>
      </c>
      <c r="AG35" s="7">
        <v>662</v>
      </c>
      <c r="AH35" s="7">
        <v>663</v>
      </c>
      <c r="AI35" s="7">
        <v>664</v>
      </c>
      <c r="AJ35" s="7">
        <v>665</v>
      </c>
      <c r="AK35" s="7">
        <v>666</v>
      </c>
      <c r="AL35" s="7">
        <v>667</v>
      </c>
      <c r="AM35" s="7">
        <v>668</v>
      </c>
      <c r="AN35" s="7">
        <v>669</v>
      </c>
    </row>
    <row r="36" spans="1:40" x14ac:dyDescent="0.2">
      <c r="A36" s="2" t="s">
        <v>140</v>
      </c>
      <c r="B36" s="2" t="s">
        <v>141</v>
      </c>
      <c r="C36" s="7">
        <v>433</v>
      </c>
      <c r="D36" s="7">
        <v>435</v>
      </c>
      <c r="E36" s="7">
        <v>436</v>
      </c>
      <c r="F36" s="7">
        <v>438</v>
      </c>
      <c r="G36" s="7">
        <v>439</v>
      </c>
      <c r="H36" s="7">
        <v>441</v>
      </c>
      <c r="I36" s="7">
        <v>442</v>
      </c>
      <c r="J36" s="7">
        <v>443</v>
      </c>
      <c r="K36" s="7">
        <v>444</v>
      </c>
      <c r="L36" s="7">
        <v>446</v>
      </c>
      <c r="M36" s="7">
        <v>447</v>
      </c>
      <c r="N36" s="7">
        <v>448</v>
      </c>
      <c r="O36" s="7">
        <v>449</v>
      </c>
      <c r="P36" s="7">
        <v>450</v>
      </c>
      <c r="Q36" s="7">
        <v>450</v>
      </c>
      <c r="R36" s="7">
        <v>451</v>
      </c>
      <c r="S36" s="7">
        <v>452</v>
      </c>
      <c r="T36" s="7">
        <v>453</v>
      </c>
      <c r="U36" s="7">
        <v>454</v>
      </c>
      <c r="V36" s="7">
        <v>455</v>
      </c>
      <c r="W36" s="7">
        <v>456</v>
      </c>
      <c r="X36" s="7">
        <v>457</v>
      </c>
      <c r="Y36" s="7">
        <v>458</v>
      </c>
      <c r="Z36" s="7">
        <v>459</v>
      </c>
      <c r="AA36" s="7">
        <v>460</v>
      </c>
      <c r="AB36" s="7">
        <v>461</v>
      </c>
      <c r="AC36" s="7">
        <v>461</v>
      </c>
      <c r="AD36" s="7">
        <v>462</v>
      </c>
      <c r="AE36" s="7">
        <v>463</v>
      </c>
      <c r="AF36" s="7">
        <v>464</v>
      </c>
      <c r="AG36" s="7">
        <v>464</v>
      </c>
      <c r="AH36" s="7">
        <v>465</v>
      </c>
      <c r="AI36" s="7">
        <v>465</v>
      </c>
      <c r="AJ36" s="7">
        <v>466</v>
      </c>
      <c r="AK36" s="7">
        <v>466</v>
      </c>
      <c r="AL36" s="7">
        <v>467</v>
      </c>
      <c r="AM36" s="7">
        <v>467</v>
      </c>
      <c r="AN36" s="7">
        <v>467</v>
      </c>
    </row>
    <row r="37" spans="1:40" x14ac:dyDescent="0.2">
      <c r="A37" s="2" t="s">
        <v>142</v>
      </c>
      <c r="B37" s="2" t="s">
        <v>143</v>
      </c>
      <c r="C37" s="7">
        <v>904</v>
      </c>
      <c r="D37" s="7">
        <v>907</v>
      </c>
      <c r="E37" s="7">
        <v>910</v>
      </c>
      <c r="F37" s="7">
        <v>913</v>
      </c>
      <c r="G37" s="7">
        <v>916</v>
      </c>
      <c r="H37" s="7">
        <v>919</v>
      </c>
      <c r="I37" s="7">
        <v>921</v>
      </c>
      <c r="J37" s="7">
        <v>924</v>
      </c>
      <c r="K37" s="7">
        <v>927</v>
      </c>
      <c r="L37" s="7">
        <v>929</v>
      </c>
      <c r="M37" s="7">
        <v>932</v>
      </c>
      <c r="N37" s="7">
        <v>934</v>
      </c>
      <c r="O37" s="7">
        <v>937</v>
      </c>
      <c r="P37" s="7">
        <v>940</v>
      </c>
      <c r="Q37" s="7">
        <v>942</v>
      </c>
      <c r="R37" s="7">
        <v>945</v>
      </c>
      <c r="S37" s="7">
        <v>948</v>
      </c>
      <c r="T37" s="7">
        <v>951</v>
      </c>
      <c r="U37" s="7">
        <v>954</v>
      </c>
      <c r="V37" s="7">
        <v>956</v>
      </c>
      <c r="W37" s="7">
        <v>959</v>
      </c>
      <c r="X37" s="7">
        <v>962</v>
      </c>
      <c r="Y37" s="7">
        <v>965</v>
      </c>
      <c r="Z37" s="7">
        <v>968</v>
      </c>
      <c r="AA37" s="7">
        <v>970</v>
      </c>
      <c r="AB37" s="7">
        <v>973</v>
      </c>
      <c r="AC37" s="7">
        <v>975</v>
      </c>
      <c r="AD37" s="7">
        <v>977</v>
      </c>
      <c r="AE37" s="7">
        <v>980</v>
      </c>
      <c r="AF37" s="7">
        <v>982</v>
      </c>
      <c r="AG37" s="7">
        <v>984</v>
      </c>
      <c r="AH37" s="7">
        <v>986</v>
      </c>
      <c r="AI37" s="7">
        <v>987</v>
      </c>
      <c r="AJ37" s="7">
        <v>989</v>
      </c>
      <c r="AK37" s="7">
        <v>991</v>
      </c>
      <c r="AL37" s="7">
        <v>992</v>
      </c>
      <c r="AM37" s="7">
        <v>994</v>
      </c>
      <c r="AN37" s="7">
        <v>995</v>
      </c>
    </row>
    <row r="38" spans="1:40" x14ac:dyDescent="0.2">
      <c r="A38" s="2" t="s">
        <v>144</v>
      </c>
      <c r="B38" s="2" t="s">
        <v>145</v>
      </c>
      <c r="C38" s="7">
        <v>733</v>
      </c>
      <c r="D38" s="7">
        <v>738</v>
      </c>
      <c r="E38" s="7">
        <v>742</v>
      </c>
      <c r="F38" s="7">
        <v>746</v>
      </c>
      <c r="G38" s="7">
        <v>751</v>
      </c>
      <c r="H38" s="7">
        <v>755</v>
      </c>
      <c r="I38" s="7">
        <v>759</v>
      </c>
      <c r="J38" s="7">
        <v>762</v>
      </c>
      <c r="K38" s="7">
        <v>766</v>
      </c>
      <c r="L38" s="7">
        <v>770</v>
      </c>
      <c r="M38" s="7">
        <v>773</v>
      </c>
      <c r="N38" s="7">
        <v>777</v>
      </c>
      <c r="O38" s="7">
        <v>780</v>
      </c>
      <c r="P38" s="7">
        <v>783</v>
      </c>
      <c r="Q38" s="7">
        <v>787</v>
      </c>
      <c r="R38" s="7">
        <v>790</v>
      </c>
      <c r="S38" s="7">
        <v>793</v>
      </c>
      <c r="T38" s="7">
        <v>796</v>
      </c>
      <c r="U38" s="7">
        <v>799</v>
      </c>
      <c r="V38" s="7">
        <v>802</v>
      </c>
      <c r="W38" s="7">
        <v>805</v>
      </c>
      <c r="X38" s="7">
        <v>808</v>
      </c>
      <c r="Y38" s="7">
        <v>811</v>
      </c>
      <c r="Z38" s="7">
        <v>814</v>
      </c>
      <c r="AA38" s="7">
        <v>817</v>
      </c>
      <c r="AB38" s="7">
        <v>819</v>
      </c>
      <c r="AC38" s="7">
        <v>822</v>
      </c>
      <c r="AD38" s="7">
        <v>824</v>
      </c>
      <c r="AE38" s="7">
        <v>827</v>
      </c>
      <c r="AF38" s="7">
        <v>829</v>
      </c>
      <c r="AG38" s="7">
        <v>831</v>
      </c>
      <c r="AH38" s="7">
        <v>834</v>
      </c>
      <c r="AI38" s="7">
        <v>836</v>
      </c>
      <c r="AJ38" s="7">
        <v>838</v>
      </c>
      <c r="AK38" s="7">
        <v>839</v>
      </c>
      <c r="AL38" s="7">
        <v>841</v>
      </c>
      <c r="AM38" s="7">
        <v>843</v>
      </c>
      <c r="AN38" s="7">
        <v>845</v>
      </c>
    </row>
    <row r="39" spans="1:40" x14ac:dyDescent="0.2">
      <c r="A39" s="2" t="s">
        <v>146</v>
      </c>
      <c r="B39" s="2" t="s">
        <v>147</v>
      </c>
      <c r="C39" s="7">
        <v>1299</v>
      </c>
      <c r="D39" s="7">
        <v>1315</v>
      </c>
      <c r="E39" s="7">
        <v>1332</v>
      </c>
      <c r="F39" s="7">
        <v>1349</v>
      </c>
      <c r="G39" s="7">
        <v>1365</v>
      </c>
      <c r="H39" s="7">
        <v>1381</v>
      </c>
      <c r="I39" s="7">
        <v>1396</v>
      </c>
      <c r="J39" s="7">
        <v>1412</v>
      </c>
      <c r="K39" s="7">
        <v>1428</v>
      </c>
      <c r="L39" s="7">
        <v>1443</v>
      </c>
      <c r="M39" s="7">
        <v>1458</v>
      </c>
      <c r="N39" s="7">
        <v>1473</v>
      </c>
      <c r="O39" s="7">
        <v>1487</v>
      </c>
      <c r="P39" s="7">
        <v>1501</v>
      </c>
      <c r="Q39" s="7">
        <v>1515</v>
      </c>
      <c r="R39" s="7">
        <v>1529</v>
      </c>
      <c r="S39" s="7">
        <v>1543</v>
      </c>
      <c r="T39" s="7">
        <v>1556</v>
      </c>
      <c r="U39" s="7">
        <v>1569</v>
      </c>
      <c r="V39" s="7">
        <v>1582</v>
      </c>
      <c r="W39" s="7">
        <v>1595</v>
      </c>
      <c r="X39" s="7">
        <v>1607</v>
      </c>
      <c r="Y39" s="7">
        <v>1619</v>
      </c>
      <c r="Z39" s="7">
        <v>1630</v>
      </c>
      <c r="AA39" s="7">
        <v>1642</v>
      </c>
      <c r="AB39" s="7">
        <v>1653</v>
      </c>
      <c r="AC39" s="7">
        <v>1664</v>
      </c>
      <c r="AD39" s="7">
        <v>1675</v>
      </c>
      <c r="AE39" s="7">
        <v>1685</v>
      </c>
      <c r="AF39" s="7">
        <v>1695</v>
      </c>
      <c r="AG39" s="7">
        <v>1705</v>
      </c>
      <c r="AH39" s="7">
        <v>1715</v>
      </c>
      <c r="AI39" s="7">
        <v>1724</v>
      </c>
      <c r="AJ39" s="7">
        <v>1733</v>
      </c>
      <c r="AK39" s="7">
        <v>1742</v>
      </c>
      <c r="AL39" s="7">
        <v>1751</v>
      </c>
      <c r="AM39" s="7">
        <v>1759</v>
      </c>
      <c r="AN39" s="7">
        <v>1767</v>
      </c>
    </row>
    <row r="40" spans="1:40" x14ac:dyDescent="0.2">
      <c r="A40" s="2" t="s">
        <v>148</v>
      </c>
      <c r="B40" s="2" t="s">
        <v>149</v>
      </c>
      <c r="C40" s="7">
        <v>190</v>
      </c>
      <c r="D40" s="7">
        <v>191</v>
      </c>
      <c r="E40" s="7">
        <v>192</v>
      </c>
      <c r="F40" s="7">
        <v>192</v>
      </c>
      <c r="G40" s="7">
        <v>193</v>
      </c>
      <c r="H40" s="7">
        <v>194</v>
      </c>
      <c r="I40" s="7">
        <v>194</v>
      </c>
      <c r="J40" s="7">
        <v>195</v>
      </c>
      <c r="K40" s="7">
        <v>196</v>
      </c>
      <c r="L40" s="7">
        <v>196</v>
      </c>
      <c r="M40" s="7">
        <v>197</v>
      </c>
      <c r="N40" s="7">
        <v>198</v>
      </c>
      <c r="O40" s="7">
        <v>198</v>
      </c>
      <c r="P40" s="7">
        <v>199</v>
      </c>
      <c r="Q40" s="7">
        <v>200</v>
      </c>
      <c r="R40" s="7">
        <v>200</v>
      </c>
      <c r="S40" s="7">
        <v>201</v>
      </c>
      <c r="T40" s="7">
        <v>202</v>
      </c>
      <c r="U40" s="7">
        <v>203</v>
      </c>
      <c r="V40" s="7">
        <v>203</v>
      </c>
      <c r="W40" s="7">
        <v>204</v>
      </c>
      <c r="X40" s="7">
        <v>205</v>
      </c>
      <c r="Y40" s="7">
        <v>206</v>
      </c>
      <c r="Z40" s="7">
        <v>207</v>
      </c>
      <c r="AA40" s="7">
        <v>207</v>
      </c>
      <c r="AB40" s="7">
        <v>208</v>
      </c>
      <c r="AC40" s="7">
        <v>209</v>
      </c>
      <c r="AD40" s="7">
        <v>210</v>
      </c>
      <c r="AE40" s="7">
        <v>210</v>
      </c>
      <c r="AF40" s="7">
        <v>211</v>
      </c>
      <c r="AG40" s="7">
        <v>212</v>
      </c>
      <c r="AH40" s="7">
        <v>212</v>
      </c>
      <c r="AI40" s="7">
        <v>213</v>
      </c>
      <c r="AJ40" s="7">
        <v>213</v>
      </c>
      <c r="AK40" s="7">
        <v>214</v>
      </c>
      <c r="AL40" s="7">
        <v>214</v>
      </c>
      <c r="AM40" s="7">
        <v>215</v>
      </c>
      <c r="AN40" s="7">
        <v>216</v>
      </c>
    </row>
    <row r="41" spans="1:40" x14ac:dyDescent="0.2">
      <c r="A41" s="2" t="s">
        <v>150</v>
      </c>
      <c r="B41" s="2" t="s">
        <v>151</v>
      </c>
      <c r="C41" s="7">
        <v>1506</v>
      </c>
      <c r="D41" s="7">
        <v>1522</v>
      </c>
      <c r="E41" s="7">
        <v>1537</v>
      </c>
      <c r="F41" s="7">
        <v>1553</v>
      </c>
      <c r="G41" s="7">
        <v>1569</v>
      </c>
      <c r="H41" s="7">
        <v>1584</v>
      </c>
      <c r="I41" s="7">
        <v>1599</v>
      </c>
      <c r="J41" s="7">
        <v>1614</v>
      </c>
      <c r="K41" s="7">
        <v>1629</v>
      </c>
      <c r="L41" s="7">
        <v>1644</v>
      </c>
      <c r="M41" s="7">
        <v>1658</v>
      </c>
      <c r="N41" s="7">
        <v>1673</v>
      </c>
      <c r="O41" s="7">
        <v>1687</v>
      </c>
      <c r="P41" s="7">
        <v>1701</v>
      </c>
      <c r="Q41" s="7">
        <v>1714</v>
      </c>
      <c r="R41" s="7">
        <v>1728</v>
      </c>
      <c r="S41" s="7">
        <v>1741</v>
      </c>
      <c r="T41" s="7">
        <v>1755</v>
      </c>
      <c r="U41" s="7">
        <v>1768</v>
      </c>
      <c r="V41" s="7">
        <v>1780</v>
      </c>
      <c r="W41" s="7">
        <v>1793</v>
      </c>
      <c r="X41" s="7">
        <v>1805</v>
      </c>
      <c r="Y41" s="7">
        <v>1817</v>
      </c>
      <c r="Z41" s="7">
        <v>1829</v>
      </c>
      <c r="AA41" s="7">
        <v>1841</v>
      </c>
      <c r="AB41" s="7">
        <v>1852</v>
      </c>
      <c r="AC41" s="7">
        <v>1863</v>
      </c>
      <c r="AD41" s="7">
        <v>1874</v>
      </c>
      <c r="AE41" s="7">
        <v>1885</v>
      </c>
      <c r="AF41" s="7">
        <v>1895</v>
      </c>
      <c r="AG41" s="7">
        <v>1905</v>
      </c>
      <c r="AH41" s="7">
        <v>1915</v>
      </c>
      <c r="AI41" s="7">
        <v>1924</v>
      </c>
      <c r="AJ41" s="7">
        <v>1933</v>
      </c>
      <c r="AK41" s="7">
        <v>1942</v>
      </c>
      <c r="AL41" s="7">
        <v>1951</v>
      </c>
      <c r="AM41" s="7">
        <v>1960</v>
      </c>
      <c r="AN41" s="7">
        <v>1968</v>
      </c>
    </row>
    <row r="42" spans="1:40" x14ac:dyDescent="0.2">
      <c r="A42" s="2" t="s">
        <v>152</v>
      </c>
      <c r="B42" s="2" t="s">
        <v>153</v>
      </c>
      <c r="C42" s="7">
        <v>1092</v>
      </c>
      <c r="D42" s="7">
        <v>1103</v>
      </c>
      <c r="E42" s="7">
        <v>1113</v>
      </c>
      <c r="F42" s="7">
        <v>1124</v>
      </c>
      <c r="G42" s="7">
        <v>1134</v>
      </c>
      <c r="H42" s="7">
        <v>1144</v>
      </c>
      <c r="I42" s="7">
        <v>1154</v>
      </c>
      <c r="J42" s="7">
        <v>1164</v>
      </c>
      <c r="K42" s="7">
        <v>1173</v>
      </c>
      <c r="L42" s="7">
        <v>1183</v>
      </c>
      <c r="M42" s="7">
        <v>1193</v>
      </c>
      <c r="N42" s="7">
        <v>1202</v>
      </c>
      <c r="O42" s="7">
        <v>1211</v>
      </c>
      <c r="P42" s="7">
        <v>1220</v>
      </c>
      <c r="Q42" s="7">
        <v>1229</v>
      </c>
      <c r="R42" s="7">
        <v>1238</v>
      </c>
      <c r="S42" s="7">
        <v>1247</v>
      </c>
      <c r="T42" s="7">
        <v>1255</v>
      </c>
      <c r="U42" s="7">
        <v>1263</v>
      </c>
      <c r="V42" s="7">
        <v>1271</v>
      </c>
      <c r="W42" s="7">
        <v>1279</v>
      </c>
      <c r="X42" s="7">
        <v>1287</v>
      </c>
      <c r="Y42" s="7">
        <v>1294</v>
      </c>
      <c r="Z42" s="7">
        <v>1301</v>
      </c>
      <c r="AA42" s="7">
        <v>1308</v>
      </c>
      <c r="AB42" s="7">
        <v>1315</v>
      </c>
      <c r="AC42" s="7">
        <v>1322</v>
      </c>
      <c r="AD42" s="7">
        <v>1328</v>
      </c>
      <c r="AE42" s="7">
        <v>1335</v>
      </c>
      <c r="AF42" s="7">
        <v>1341</v>
      </c>
      <c r="AG42" s="7">
        <v>1347</v>
      </c>
      <c r="AH42" s="7">
        <v>1352</v>
      </c>
      <c r="AI42" s="7">
        <v>1358</v>
      </c>
      <c r="AJ42" s="7">
        <v>1363</v>
      </c>
      <c r="AK42" s="7">
        <v>1368</v>
      </c>
      <c r="AL42" s="7">
        <v>1374</v>
      </c>
      <c r="AM42" s="7">
        <v>1379</v>
      </c>
      <c r="AN42" s="7">
        <v>1383</v>
      </c>
    </row>
    <row r="43" spans="1:40" x14ac:dyDescent="0.2">
      <c r="A43" s="2" t="s">
        <v>154</v>
      </c>
      <c r="B43" s="2" t="s">
        <v>155</v>
      </c>
      <c r="C43" s="7">
        <v>1020</v>
      </c>
      <c r="D43" s="7">
        <v>1032</v>
      </c>
      <c r="E43" s="7">
        <v>1044</v>
      </c>
      <c r="F43" s="7">
        <v>1056</v>
      </c>
      <c r="G43" s="7">
        <v>1068</v>
      </c>
      <c r="H43" s="7">
        <v>1080</v>
      </c>
      <c r="I43" s="7">
        <v>1091</v>
      </c>
      <c r="J43" s="7">
        <v>1102</v>
      </c>
      <c r="K43" s="7">
        <v>1113</v>
      </c>
      <c r="L43" s="7">
        <v>1124</v>
      </c>
      <c r="M43" s="7">
        <v>1135</v>
      </c>
      <c r="N43" s="7">
        <v>1146</v>
      </c>
      <c r="O43" s="7">
        <v>1156</v>
      </c>
      <c r="P43" s="7">
        <v>1167</v>
      </c>
      <c r="Q43" s="7">
        <v>1177</v>
      </c>
      <c r="R43" s="7">
        <v>1187</v>
      </c>
      <c r="S43" s="7">
        <v>1197</v>
      </c>
      <c r="T43" s="7">
        <v>1206</v>
      </c>
      <c r="U43" s="7">
        <v>1216</v>
      </c>
      <c r="V43" s="7">
        <v>1225</v>
      </c>
      <c r="W43" s="7">
        <v>1235</v>
      </c>
      <c r="X43" s="7">
        <v>1244</v>
      </c>
      <c r="Y43" s="7">
        <v>1253</v>
      </c>
      <c r="Z43" s="7">
        <v>1262</v>
      </c>
      <c r="AA43" s="7">
        <v>1270</v>
      </c>
      <c r="AB43" s="7">
        <v>1279</v>
      </c>
      <c r="AC43" s="7">
        <v>1287</v>
      </c>
      <c r="AD43" s="7">
        <v>1295</v>
      </c>
      <c r="AE43" s="7">
        <v>1303</v>
      </c>
      <c r="AF43" s="7">
        <v>1310</v>
      </c>
      <c r="AG43" s="7">
        <v>1318</v>
      </c>
      <c r="AH43" s="7">
        <v>1325</v>
      </c>
      <c r="AI43" s="7">
        <v>1331</v>
      </c>
      <c r="AJ43" s="7">
        <v>1338</v>
      </c>
      <c r="AK43" s="7">
        <v>1344</v>
      </c>
      <c r="AL43" s="7">
        <v>1350</v>
      </c>
      <c r="AM43" s="7">
        <v>1356</v>
      </c>
      <c r="AN43" s="7">
        <v>1362</v>
      </c>
    </row>
    <row r="44" spans="1:40" x14ac:dyDescent="0.2">
      <c r="A44" s="2" t="s">
        <v>156</v>
      </c>
      <c r="B44" s="2" t="s">
        <v>157</v>
      </c>
      <c r="C44" s="7">
        <v>228</v>
      </c>
      <c r="D44" s="7">
        <v>227</v>
      </c>
      <c r="E44" s="7">
        <v>226</v>
      </c>
      <c r="F44" s="7">
        <v>225</v>
      </c>
      <c r="G44" s="7">
        <v>224</v>
      </c>
      <c r="H44" s="7">
        <v>223</v>
      </c>
      <c r="I44" s="7">
        <v>222</v>
      </c>
      <c r="J44" s="7">
        <v>221</v>
      </c>
      <c r="K44" s="7">
        <v>220</v>
      </c>
      <c r="L44" s="7">
        <v>219</v>
      </c>
      <c r="M44" s="7">
        <v>218</v>
      </c>
      <c r="N44" s="7">
        <v>217</v>
      </c>
      <c r="O44" s="7">
        <v>217</v>
      </c>
      <c r="P44" s="7">
        <v>216</v>
      </c>
      <c r="Q44" s="7">
        <v>215</v>
      </c>
      <c r="R44" s="7">
        <v>214</v>
      </c>
      <c r="S44" s="7">
        <v>214</v>
      </c>
      <c r="T44" s="7">
        <v>213</v>
      </c>
      <c r="U44" s="7">
        <v>213</v>
      </c>
      <c r="V44" s="7">
        <v>212</v>
      </c>
      <c r="W44" s="7">
        <v>212</v>
      </c>
      <c r="X44" s="7">
        <v>211</v>
      </c>
      <c r="Y44" s="7">
        <v>211</v>
      </c>
      <c r="Z44" s="7">
        <v>210</v>
      </c>
      <c r="AA44" s="7">
        <v>210</v>
      </c>
      <c r="AB44" s="7">
        <v>210</v>
      </c>
      <c r="AC44" s="7">
        <v>209</v>
      </c>
      <c r="AD44" s="7">
        <v>209</v>
      </c>
      <c r="AE44" s="7">
        <v>208</v>
      </c>
      <c r="AF44" s="7">
        <v>208</v>
      </c>
      <c r="AG44" s="7">
        <v>207</v>
      </c>
      <c r="AH44" s="7">
        <v>207</v>
      </c>
      <c r="AI44" s="7">
        <v>207</v>
      </c>
      <c r="AJ44" s="7">
        <v>206</v>
      </c>
      <c r="AK44" s="7">
        <v>206</v>
      </c>
      <c r="AL44" s="7">
        <v>205</v>
      </c>
      <c r="AM44" s="7">
        <v>205</v>
      </c>
      <c r="AN44" s="7">
        <v>205</v>
      </c>
    </row>
    <row r="45" spans="1:40" x14ac:dyDescent="0.2">
      <c r="A45" s="2" t="s">
        <v>158</v>
      </c>
      <c r="B45" s="2" t="s">
        <v>159</v>
      </c>
      <c r="C45" s="7">
        <v>600</v>
      </c>
      <c r="D45" s="7">
        <v>604</v>
      </c>
      <c r="E45" s="7">
        <v>607</v>
      </c>
      <c r="F45" s="7">
        <v>611</v>
      </c>
      <c r="G45" s="7">
        <v>614</v>
      </c>
      <c r="H45" s="7">
        <v>617</v>
      </c>
      <c r="I45" s="7">
        <v>620</v>
      </c>
      <c r="J45" s="7">
        <v>623</v>
      </c>
      <c r="K45" s="7">
        <v>626</v>
      </c>
      <c r="L45" s="7">
        <v>629</v>
      </c>
      <c r="M45" s="7">
        <v>632</v>
      </c>
      <c r="N45" s="7">
        <v>635</v>
      </c>
      <c r="O45" s="7">
        <v>638</v>
      </c>
      <c r="P45" s="7">
        <v>641</v>
      </c>
      <c r="Q45" s="7">
        <v>644</v>
      </c>
      <c r="R45" s="7">
        <v>646</v>
      </c>
      <c r="S45" s="7">
        <v>649</v>
      </c>
      <c r="T45" s="7">
        <v>652</v>
      </c>
      <c r="U45" s="7">
        <v>655</v>
      </c>
      <c r="V45" s="7">
        <v>657</v>
      </c>
      <c r="W45" s="7">
        <v>660</v>
      </c>
      <c r="X45" s="7">
        <v>662</v>
      </c>
      <c r="Y45" s="7">
        <v>665</v>
      </c>
      <c r="Z45" s="7">
        <v>667</v>
      </c>
      <c r="AA45" s="7">
        <v>669</v>
      </c>
      <c r="AB45" s="7">
        <v>672</v>
      </c>
      <c r="AC45" s="7">
        <v>674</v>
      </c>
      <c r="AD45" s="7">
        <v>676</v>
      </c>
      <c r="AE45" s="7">
        <v>678</v>
      </c>
      <c r="AF45" s="7">
        <v>680</v>
      </c>
      <c r="AG45" s="7">
        <v>682</v>
      </c>
      <c r="AH45" s="7">
        <v>684</v>
      </c>
      <c r="AI45" s="7">
        <v>685</v>
      </c>
      <c r="AJ45" s="7">
        <v>687</v>
      </c>
      <c r="AK45" s="7">
        <v>688</v>
      </c>
      <c r="AL45" s="7">
        <v>690</v>
      </c>
      <c r="AM45" s="7">
        <v>691</v>
      </c>
      <c r="AN45" s="7">
        <v>693</v>
      </c>
    </row>
    <row r="46" spans="1:40" x14ac:dyDescent="0.2">
      <c r="A46" s="2" t="s">
        <v>160</v>
      </c>
      <c r="B46" s="2" t="s">
        <v>161</v>
      </c>
      <c r="C46" s="7">
        <v>1235</v>
      </c>
      <c r="D46" s="7">
        <v>1245</v>
      </c>
      <c r="E46" s="7">
        <v>1254</v>
      </c>
      <c r="F46" s="7">
        <v>1263</v>
      </c>
      <c r="G46" s="7">
        <v>1273</v>
      </c>
      <c r="H46" s="7">
        <v>1281</v>
      </c>
      <c r="I46" s="7">
        <v>1290</v>
      </c>
      <c r="J46" s="7">
        <v>1299</v>
      </c>
      <c r="K46" s="7">
        <v>1308</v>
      </c>
      <c r="L46" s="7">
        <v>1316</v>
      </c>
      <c r="M46" s="7">
        <v>1324</v>
      </c>
      <c r="N46" s="7">
        <v>1332</v>
      </c>
      <c r="O46" s="7">
        <v>1340</v>
      </c>
      <c r="P46" s="7">
        <v>1348</v>
      </c>
      <c r="Q46" s="7">
        <v>1356</v>
      </c>
      <c r="R46" s="7">
        <v>1364</v>
      </c>
      <c r="S46" s="7">
        <v>1371</v>
      </c>
      <c r="T46" s="7">
        <v>1379</v>
      </c>
      <c r="U46" s="7">
        <v>1386</v>
      </c>
      <c r="V46" s="7">
        <v>1394</v>
      </c>
      <c r="W46" s="7">
        <v>1401</v>
      </c>
      <c r="X46" s="7">
        <v>1409</v>
      </c>
      <c r="Y46" s="7">
        <v>1416</v>
      </c>
      <c r="Z46" s="7">
        <v>1423</v>
      </c>
      <c r="AA46" s="7">
        <v>1430</v>
      </c>
      <c r="AB46" s="7">
        <v>1437</v>
      </c>
      <c r="AC46" s="7">
        <v>1444</v>
      </c>
      <c r="AD46" s="7">
        <v>1451</v>
      </c>
      <c r="AE46" s="7">
        <v>1458</v>
      </c>
      <c r="AF46" s="7">
        <v>1464</v>
      </c>
      <c r="AG46" s="7">
        <v>1471</v>
      </c>
      <c r="AH46" s="7">
        <v>1477</v>
      </c>
      <c r="AI46" s="7">
        <v>1483</v>
      </c>
      <c r="AJ46" s="7">
        <v>1489</v>
      </c>
      <c r="AK46" s="7">
        <v>1495</v>
      </c>
      <c r="AL46" s="7">
        <v>1500</v>
      </c>
      <c r="AM46" s="7">
        <v>1506</v>
      </c>
      <c r="AN46" s="7">
        <v>1511</v>
      </c>
    </row>
    <row r="47" spans="1:40" x14ac:dyDescent="0.2">
      <c r="A47" s="2" t="s">
        <v>162</v>
      </c>
      <c r="B47" s="2" t="s">
        <v>163</v>
      </c>
      <c r="C47" s="7">
        <v>260</v>
      </c>
      <c r="D47" s="7">
        <v>261</v>
      </c>
      <c r="E47" s="7">
        <v>261</v>
      </c>
      <c r="F47" s="7">
        <v>262</v>
      </c>
      <c r="G47" s="7">
        <v>262</v>
      </c>
      <c r="H47" s="7">
        <v>262</v>
      </c>
      <c r="I47" s="7">
        <v>263</v>
      </c>
      <c r="J47" s="7">
        <v>263</v>
      </c>
      <c r="K47" s="7">
        <v>263</v>
      </c>
      <c r="L47" s="7">
        <v>263</v>
      </c>
      <c r="M47" s="7">
        <v>263</v>
      </c>
      <c r="N47" s="7">
        <v>264</v>
      </c>
      <c r="O47" s="7">
        <v>264</v>
      </c>
      <c r="P47" s="7">
        <v>264</v>
      </c>
      <c r="Q47" s="7">
        <v>264</v>
      </c>
      <c r="R47" s="7">
        <v>265</v>
      </c>
      <c r="S47" s="7">
        <v>265</v>
      </c>
      <c r="T47" s="7">
        <v>265</v>
      </c>
      <c r="U47" s="7">
        <v>266</v>
      </c>
      <c r="V47" s="7">
        <v>266</v>
      </c>
      <c r="W47" s="7">
        <v>266</v>
      </c>
      <c r="X47" s="7">
        <v>267</v>
      </c>
      <c r="Y47" s="7">
        <v>267</v>
      </c>
      <c r="Z47" s="7">
        <v>267</v>
      </c>
      <c r="AA47" s="7">
        <v>268</v>
      </c>
      <c r="AB47" s="7">
        <v>268</v>
      </c>
      <c r="AC47" s="7">
        <v>268</v>
      </c>
      <c r="AD47" s="7">
        <v>269</v>
      </c>
      <c r="AE47" s="7">
        <v>269</v>
      </c>
      <c r="AF47" s="7">
        <v>269</v>
      </c>
      <c r="AG47" s="7">
        <v>270</v>
      </c>
      <c r="AH47" s="7">
        <v>270</v>
      </c>
      <c r="AI47" s="7">
        <v>270</v>
      </c>
      <c r="AJ47" s="7">
        <v>270</v>
      </c>
      <c r="AK47" s="7">
        <v>270</v>
      </c>
      <c r="AL47" s="7">
        <v>270</v>
      </c>
      <c r="AM47" s="7">
        <v>271</v>
      </c>
      <c r="AN47" s="7">
        <v>271</v>
      </c>
    </row>
    <row r="48" spans="1:40" x14ac:dyDescent="0.2">
      <c r="A48" s="2" t="s">
        <v>164</v>
      </c>
      <c r="B48" s="2" t="s">
        <v>165</v>
      </c>
      <c r="C48" s="7">
        <v>397</v>
      </c>
      <c r="D48" s="7">
        <v>400</v>
      </c>
      <c r="E48" s="7">
        <v>403</v>
      </c>
      <c r="F48" s="7">
        <v>406</v>
      </c>
      <c r="G48" s="7">
        <v>409</v>
      </c>
      <c r="H48" s="7">
        <v>411</v>
      </c>
      <c r="I48" s="7">
        <v>414</v>
      </c>
      <c r="J48" s="7">
        <v>417</v>
      </c>
      <c r="K48" s="7">
        <v>419</v>
      </c>
      <c r="L48" s="7">
        <v>421</v>
      </c>
      <c r="M48" s="7">
        <v>424</v>
      </c>
      <c r="N48" s="7">
        <v>426</v>
      </c>
      <c r="O48" s="7">
        <v>428</v>
      </c>
      <c r="P48" s="7">
        <v>430</v>
      </c>
      <c r="Q48" s="7">
        <v>432</v>
      </c>
      <c r="R48" s="7">
        <v>434</v>
      </c>
      <c r="S48" s="7">
        <v>437</v>
      </c>
      <c r="T48" s="7">
        <v>439</v>
      </c>
      <c r="U48" s="7">
        <v>441</v>
      </c>
      <c r="V48" s="7">
        <v>443</v>
      </c>
      <c r="W48" s="7">
        <v>445</v>
      </c>
      <c r="X48" s="7">
        <v>447</v>
      </c>
      <c r="Y48" s="7">
        <v>449</v>
      </c>
      <c r="Z48" s="7">
        <v>451</v>
      </c>
      <c r="AA48" s="7">
        <v>453</v>
      </c>
      <c r="AB48" s="7">
        <v>454</v>
      </c>
      <c r="AC48" s="7">
        <v>456</v>
      </c>
      <c r="AD48" s="7">
        <v>458</v>
      </c>
      <c r="AE48" s="7">
        <v>460</v>
      </c>
      <c r="AF48" s="7">
        <v>461</v>
      </c>
      <c r="AG48" s="7">
        <v>463</v>
      </c>
      <c r="AH48" s="7">
        <v>464</v>
      </c>
      <c r="AI48" s="7">
        <v>466</v>
      </c>
      <c r="AJ48" s="7">
        <v>467</v>
      </c>
      <c r="AK48" s="7">
        <v>468</v>
      </c>
      <c r="AL48" s="7">
        <v>470</v>
      </c>
      <c r="AM48" s="7">
        <v>471</v>
      </c>
      <c r="AN48" s="7">
        <v>472</v>
      </c>
    </row>
    <row r="49" spans="1:40" x14ac:dyDescent="0.2">
      <c r="A49" s="2" t="s">
        <v>166</v>
      </c>
      <c r="B49" s="2" t="s">
        <v>167</v>
      </c>
      <c r="C49" s="7">
        <v>332</v>
      </c>
      <c r="D49" s="7">
        <v>332</v>
      </c>
      <c r="E49" s="7">
        <v>333</v>
      </c>
      <c r="F49" s="7">
        <v>333</v>
      </c>
      <c r="G49" s="7">
        <v>333</v>
      </c>
      <c r="H49" s="7">
        <v>334</v>
      </c>
      <c r="I49" s="7">
        <v>334</v>
      </c>
      <c r="J49" s="7">
        <v>334</v>
      </c>
      <c r="K49" s="7">
        <v>334</v>
      </c>
      <c r="L49" s="7">
        <v>334</v>
      </c>
      <c r="M49" s="7">
        <v>334</v>
      </c>
      <c r="N49" s="7">
        <v>334</v>
      </c>
      <c r="O49" s="7">
        <v>334</v>
      </c>
      <c r="P49" s="7">
        <v>334</v>
      </c>
      <c r="Q49" s="7">
        <v>334</v>
      </c>
      <c r="R49" s="7">
        <v>334</v>
      </c>
      <c r="S49" s="7">
        <v>334</v>
      </c>
      <c r="T49" s="7">
        <v>334</v>
      </c>
      <c r="U49" s="7">
        <v>335</v>
      </c>
      <c r="V49" s="7">
        <v>335</v>
      </c>
      <c r="W49" s="7">
        <v>335</v>
      </c>
      <c r="X49" s="7">
        <v>335</v>
      </c>
      <c r="Y49" s="7">
        <v>335</v>
      </c>
      <c r="Z49" s="7">
        <v>336</v>
      </c>
      <c r="AA49" s="7">
        <v>336</v>
      </c>
      <c r="AB49" s="7">
        <v>336</v>
      </c>
      <c r="AC49" s="7">
        <v>336</v>
      </c>
      <c r="AD49" s="7">
        <v>336</v>
      </c>
      <c r="AE49" s="7">
        <v>337</v>
      </c>
      <c r="AF49" s="7">
        <v>337</v>
      </c>
      <c r="AG49" s="7">
        <v>337</v>
      </c>
      <c r="AH49" s="7">
        <v>337</v>
      </c>
      <c r="AI49" s="7">
        <v>337</v>
      </c>
      <c r="AJ49" s="7">
        <v>337</v>
      </c>
      <c r="AK49" s="7">
        <v>337</v>
      </c>
      <c r="AL49" s="7">
        <v>337</v>
      </c>
      <c r="AM49" s="7">
        <v>337</v>
      </c>
      <c r="AN49" s="7">
        <v>337</v>
      </c>
    </row>
    <row r="50" spans="1:40" x14ac:dyDescent="0.2">
      <c r="A50" s="2" t="s">
        <v>168</v>
      </c>
      <c r="B50" s="2" t="s">
        <v>169</v>
      </c>
      <c r="C50" s="7">
        <v>757</v>
      </c>
      <c r="D50" s="7">
        <v>759</v>
      </c>
      <c r="E50" s="7">
        <v>761</v>
      </c>
      <c r="F50" s="7">
        <v>764</v>
      </c>
      <c r="G50" s="7">
        <v>766</v>
      </c>
      <c r="H50" s="7">
        <v>768</v>
      </c>
      <c r="I50" s="7">
        <v>770</v>
      </c>
      <c r="J50" s="7">
        <v>772</v>
      </c>
      <c r="K50" s="7">
        <v>774</v>
      </c>
      <c r="L50" s="7">
        <v>776</v>
      </c>
      <c r="M50" s="7">
        <v>779</v>
      </c>
      <c r="N50" s="7">
        <v>781</v>
      </c>
      <c r="O50" s="7">
        <v>783</v>
      </c>
      <c r="P50" s="7">
        <v>785</v>
      </c>
      <c r="Q50" s="7">
        <v>787</v>
      </c>
      <c r="R50" s="7">
        <v>789</v>
      </c>
      <c r="S50" s="7">
        <v>791</v>
      </c>
      <c r="T50" s="7">
        <v>793</v>
      </c>
      <c r="U50" s="7">
        <v>796</v>
      </c>
      <c r="V50" s="7">
        <v>798</v>
      </c>
      <c r="W50" s="7">
        <v>800</v>
      </c>
      <c r="X50" s="7">
        <v>802</v>
      </c>
      <c r="Y50" s="7">
        <v>805</v>
      </c>
      <c r="Z50" s="7">
        <v>807</v>
      </c>
      <c r="AA50" s="7">
        <v>809</v>
      </c>
      <c r="AB50" s="7">
        <v>811</v>
      </c>
      <c r="AC50" s="7">
        <v>813</v>
      </c>
      <c r="AD50" s="7">
        <v>815</v>
      </c>
      <c r="AE50" s="7">
        <v>818</v>
      </c>
      <c r="AF50" s="7">
        <v>819</v>
      </c>
      <c r="AG50" s="7">
        <v>821</v>
      </c>
      <c r="AH50" s="7">
        <v>823</v>
      </c>
      <c r="AI50" s="7">
        <v>825</v>
      </c>
      <c r="AJ50" s="7">
        <v>827</v>
      </c>
      <c r="AK50" s="7">
        <v>829</v>
      </c>
      <c r="AL50" s="7">
        <v>831</v>
      </c>
      <c r="AM50" s="7">
        <v>832</v>
      </c>
      <c r="AN50" s="7">
        <v>834</v>
      </c>
    </row>
    <row r="51" spans="1:40" x14ac:dyDescent="0.2">
      <c r="A51" s="2" t="s">
        <v>170</v>
      </c>
      <c r="B51" s="2" t="s">
        <v>171</v>
      </c>
      <c r="C51" s="7">
        <v>226</v>
      </c>
      <c r="D51" s="7">
        <v>227</v>
      </c>
      <c r="E51" s="7">
        <v>228</v>
      </c>
      <c r="F51" s="7">
        <v>228</v>
      </c>
      <c r="G51" s="7">
        <v>229</v>
      </c>
      <c r="H51" s="7">
        <v>230</v>
      </c>
      <c r="I51" s="7">
        <v>230</v>
      </c>
      <c r="J51" s="7">
        <v>231</v>
      </c>
      <c r="K51" s="7">
        <v>231</v>
      </c>
      <c r="L51" s="7">
        <v>232</v>
      </c>
      <c r="M51" s="7">
        <v>232</v>
      </c>
      <c r="N51" s="7">
        <v>233</v>
      </c>
      <c r="O51" s="7">
        <v>234</v>
      </c>
      <c r="P51" s="7">
        <v>234</v>
      </c>
      <c r="Q51" s="7">
        <v>235</v>
      </c>
      <c r="R51" s="7">
        <v>235</v>
      </c>
      <c r="S51" s="7">
        <v>236</v>
      </c>
      <c r="T51" s="7">
        <v>236</v>
      </c>
      <c r="U51" s="7">
        <v>237</v>
      </c>
      <c r="V51" s="7">
        <v>237</v>
      </c>
      <c r="W51" s="7">
        <v>238</v>
      </c>
      <c r="X51" s="7">
        <v>239</v>
      </c>
      <c r="Y51" s="7">
        <v>239</v>
      </c>
      <c r="Z51" s="7">
        <v>240</v>
      </c>
      <c r="AA51" s="7">
        <v>240</v>
      </c>
      <c r="AB51" s="7">
        <v>241</v>
      </c>
      <c r="AC51" s="7">
        <v>242</v>
      </c>
      <c r="AD51" s="7">
        <v>242</v>
      </c>
      <c r="AE51" s="7">
        <v>243</v>
      </c>
      <c r="AF51" s="7">
        <v>243</v>
      </c>
      <c r="AG51" s="7">
        <v>244</v>
      </c>
      <c r="AH51" s="7">
        <v>244</v>
      </c>
      <c r="AI51" s="7">
        <v>244</v>
      </c>
      <c r="AJ51" s="7">
        <v>245</v>
      </c>
      <c r="AK51" s="7">
        <v>245</v>
      </c>
      <c r="AL51" s="7">
        <v>246</v>
      </c>
      <c r="AM51" s="7">
        <v>246</v>
      </c>
      <c r="AN51" s="7">
        <v>246</v>
      </c>
    </row>
    <row r="52" spans="1:40" x14ac:dyDescent="0.2">
      <c r="A52" s="2" t="s">
        <v>172</v>
      </c>
      <c r="B52" s="2" t="s">
        <v>173</v>
      </c>
      <c r="C52" s="7">
        <v>1329</v>
      </c>
      <c r="D52" s="7">
        <v>1344</v>
      </c>
      <c r="E52" s="7">
        <v>1360</v>
      </c>
      <c r="F52" s="7">
        <v>1375</v>
      </c>
      <c r="G52" s="7">
        <v>1390</v>
      </c>
      <c r="H52" s="7">
        <v>1405</v>
      </c>
      <c r="I52" s="7">
        <v>1420</v>
      </c>
      <c r="J52" s="7">
        <v>1434</v>
      </c>
      <c r="K52" s="7">
        <v>1448</v>
      </c>
      <c r="L52" s="7">
        <v>1462</v>
      </c>
      <c r="M52" s="7">
        <v>1476</v>
      </c>
      <c r="N52" s="7">
        <v>1490</v>
      </c>
      <c r="O52" s="7">
        <v>1503</v>
      </c>
      <c r="P52" s="7">
        <v>1516</v>
      </c>
      <c r="Q52" s="7">
        <v>1529</v>
      </c>
      <c r="R52" s="7">
        <v>1542</v>
      </c>
      <c r="S52" s="7">
        <v>1555</v>
      </c>
      <c r="T52" s="7">
        <v>1568</v>
      </c>
      <c r="U52" s="7">
        <v>1580</v>
      </c>
      <c r="V52" s="7">
        <v>1592</v>
      </c>
      <c r="W52" s="7">
        <v>1604</v>
      </c>
      <c r="X52" s="7">
        <v>1616</v>
      </c>
      <c r="Y52" s="7">
        <v>1628</v>
      </c>
      <c r="Z52" s="7">
        <v>1639</v>
      </c>
      <c r="AA52" s="7">
        <v>1650</v>
      </c>
      <c r="AB52" s="7">
        <v>1662</v>
      </c>
      <c r="AC52" s="7">
        <v>1672</v>
      </c>
      <c r="AD52" s="7">
        <v>1683</v>
      </c>
      <c r="AE52" s="7">
        <v>1693</v>
      </c>
      <c r="AF52" s="7">
        <v>1703</v>
      </c>
      <c r="AG52" s="7">
        <v>1713</v>
      </c>
      <c r="AH52" s="7">
        <v>1722</v>
      </c>
      <c r="AI52" s="7">
        <v>1731</v>
      </c>
      <c r="AJ52" s="7">
        <v>1740</v>
      </c>
      <c r="AK52" s="7">
        <v>1749</v>
      </c>
      <c r="AL52" s="7">
        <v>1757</v>
      </c>
      <c r="AM52" s="7">
        <v>1766</v>
      </c>
      <c r="AN52" s="7">
        <v>1774</v>
      </c>
    </row>
    <row r="53" spans="1:40" x14ac:dyDescent="0.2">
      <c r="A53" s="2" t="s">
        <v>174</v>
      </c>
      <c r="B53" s="2" t="s">
        <v>175</v>
      </c>
      <c r="C53" s="7">
        <v>666</v>
      </c>
      <c r="D53" s="7">
        <v>668</v>
      </c>
      <c r="E53" s="7">
        <v>671</v>
      </c>
      <c r="F53" s="7">
        <v>674</v>
      </c>
      <c r="G53" s="7">
        <v>676</v>
      </c>
      <c r="H53" s="7">
        <v>679</v>
      </c>
      <c r="I53" s="7">
        <v>681</v>
      </c>
      <c r="J53" s="7">
        <v>684</v>
      </c>
      <c r="K53" s="7">
        <v>686</v>
      </c>
      <c r="L53" s="7">
        <v>688</v>
      </c>
      <c r="M53" s="7">
        <v>690</v>
      </c>
      <c r="N53" s="7">
        <v>692</v>
      </c>
      <c r="O53" s="7">
        <v>694</v>
      </c>
      <c r="P53" s="7">
        <v>696</v>
      </c>
      <c r="Q53" s="7">
        <v>698</v>
      </c>
      <c r="R53" s="7">
        <v>700</v>
      </c>
      <c r="S53" s="7">
        <v>702</v>
      </c>
      <c r="T53" s="7">
        <v>704</v>
      </c>
      <c r="U53" s="7">
        <v>705</v>
      </c>
      <c r="V53" s="7">
        <v>707</v>
      </c>
      <c r="W53" s="7">
        <v>709</v>
      </c>
      <c r="X53" s="7">
        <v>711</v>
      </c>
      <c r="Y53" s="7">
        <v>712</v>
      </c>
      <c r="Z53" s="7">
        <v>714</v>
      </c>
      <c r="AA53" s="7">
        <v>716</v>
      </c>
      <c r="AB53" s="7">
        <v>717</v>
      </c>
      <c r="AC53" s="7">
        <v>719</v>
      </c>
      <c r="AD53" s="7">
        <v>720</v>
      </c>
      <c r="AE53" s="7">
        <v>721</v>
      </c>
      <c r="AF53" s="7">
        <v>723</v>
      </c>
      <c r="AG53" s="7">
        <v>724</v>
      </c>
      <c r="AH53" s="7">
        <v>725</v>
      </c>
      <c r="AI53" s="7">
        <v>726</v>
      </c>
      <c r="AJ53" s="7">
        <v>728</v>
      </c>
      <c r="AK53" s="7">
        <v>729</v>
      </c>
      <c r="AL53" s="7">
        <v>730</v>
      </c>
      <c r="AM53" s="7">
        <v>731</v>
      </c>
      <c r="AN53" s="7">
        <v>731</v>
      </c>
    </row>
    <row r="54" spans="1:40" x14ac:dyDescent="0.2">
      <c r="A54" s="2" t="s">
        <v>176</v>
      </c>
      <c r="B54" s="2" t="s">
        <v>177</v>
      </c>
      <c r="C54" s="7">
        <v>174</v>
      </c>
      <c r="D54" s="7">
        <v>174</v>
      </c>
      <c r="E54" s="7">
        <v>175</v>
      </c>
      <c r="F54" s="7">
        <v>175</v>
      </c>
      <c r="G54" s="7">
        <v>175</v>
      </c>
      <c r="H54" s="7">
        <v>176</v>
      </c>
      <c r="I54" s="7">
        <v>176</v>
      </c>
      <c r="J54" s="7">
        <v>176</v>
      </c>
      <c r="K54" s="7">
        <v>177</v>
      </c>
      <c r="L54" s="7">
        <v>177</v>
      </c>
      <c r="M54" s="7">
        <v>177</v>
      </c>
      <c r="N54" s="7">
        <v>178</v>
      </c>
      <c r="O54" s="7">
        <v>178</v>
      </c>
      <c r="P54" s="7">
        <v>179</v>
      </c>
      <c r="Q54" s="7">
        <v>179</v>
      </c>
      <c r="R54" s="7">
        <v>179</v>
      </c>
      <c r="S54" s="7">
        <v>180</v>
      </c>
      <c r="T54" s="7">
        <v>180</v>
      </c>
      <c r="U54" s="7">
        <v>181</v>
      </c>
      <c r="V54" s="7">
        <v>181</v>
      </c>
      <c r="W54" s="7">
        <v>181</v>
      </c>
      <c r="X54" s="7">
        <v>182</v>
      </c>
      <c r="Y54" s="7">
        <v>182</v>
      </c>
      <c r="Z54" s="7">
        <v>183</v>
      </c>
      <c r="AA54" s="7">
        <v>183</v>
      </c>
      <c r="AB54" s="7">
        <v>184</v>
      </c>
      <c r="AC54" s="7">
        <v>184</v>
      </c>
      <c r="AD54" s="7">
        <v>184</v>
      </c>
      <c r="AE54" s="7">
        <v>185</v>
      </c>
      <c r="AF54" s="7">
        <v>185</v>
      </c>
      <c r="AG54" s="7">
        <v>186</v>
      </c>
      <c r="AH54" s="7">
        <v>186</v>
      </c>
      <c r="AI54" s="7">
        <v>186</v>
      </c>
      <c r="AJ54" s="7">
        <v>186</v>
      </c>
      <c r="AK54" s="7">
        <v>187</v>
      </c>
      <c r="AL54" s="7">
        <v>187</v>
      </c>
      <c r="AM54" s="7">
        <v>187</v>
      </c>
      <c r="AN54" s="7">
        <v>187</v>
      </c>
    </row>
    <row r="55" spans="1:40" x14ac:dyDescent="0.2">
      <c r="A55" s="2" t="s">
        <v>178</v>
      </c>
      <c r="B55" s="2" t="s">
        <v>179</v>
      </c>
      <c r="C55" s="7">
        <v>333</v>
      </c>
      <c r="D55" s="7">
        <v>334</v>
      </c>
      <c r="E55" s="7">
        <v>335</v>
      </c>
      <c r="F55" s="7">
        <v>336</v>
      </c>
      <c r="G55" s="7">
        <v>337</v>
      </c>
      <c r="H55" s="7">
        <v>338</v>
      </c>
      <c r="I55" s="7">
        <v>338</v>
      </c>
      <c r="J55" s="7">
        <v>339</v>
      </c>
      <c r="K55" s="7">
        <v>340</v>
      </c>
      <c r="L55" s="7">
        <v>341</v>
      </c>
      <c r="M55" s="7">
        <v>342</v>
      </c>
      <c r="N55" s="7">
        <v>343</v>
      </c>
      <c r="O55" s="7">
        <v>343</v>
      </c>
      <c r="P55" s="7">
        <v>344</v>
      </c>
      <c r="Q55" s="7">
        <v>345</v>
      </c>
      <c r="R55" s="7">
        <v>346</v>
      </c>
      <c r="S55" s="7">
        <v>347</v>
      </c>
      <c r="T55" s="7">
        <v>348</v>
      </c>
      <c r="U55" s="7">
        <v>349</v>
      </c>
      <c r="V55" s="7">
        <v>350</v>
      </c>
      <c r="W55" s="7">
        <v>350</v>
      </c>
      <c r="X55" s="7">
        <v>351</v>
      </c>
      <c r="Y55" s="7">
        <v>352</v>
      </c>
      <c r="Z55" s="7">
        <v>353</v>
      </c>
      <c r="AA55" s="7">
        <v>354</v>
      </c>
      <c r="AB55" s="7">
        <v>355</v>
      </c>
      <c r="AC55" s="7">
        <v>356</v>
      </c>
      <c r="AD55" s="7">
        <v>356</v>
      </c>
      <c r="AE55" s="7">
        <v>357</v>
      </c>
      <c r="AF55" s="7">
        <v>358</v>
      </c>
      <c r="AG55" s="7">
        <v>359</v>
      </c>
      <c r="AH55" s="7">
        <v>359</v>
      </c>
      <c r="AI55" s="7">
        <v>360</v>
      </c>
      <c r="AJ55" s="7">
        <v>361</v>
      </c>
      <c r="AK55" s="7">
        <v>361</v>
      </c>
      <c r="AL55" s="7">
        <v>362</v>
      </c>
      <c r="AM55" s="7">
        <v>362</v>
      </c>
      <c r="AN55" s="7">
        <v>363</v>
      </c>
    </row>
    <row r="56" spans="1:40" x14ac:dyDescent="0.2">
      <c r="A56" s="2" t="s">
        <v>180</v>
      </c>
      <c r="B56" s="2" t="s">
        <v>181</v>
      </c>
      <c r="C56" s="7">
        <v>77</v>
      </c>
      <c r="D56" s="7">
        <v>77</v>
      </c>
      <c r="E56" s="7">
        <v>77</v>
      </c>
      <c r="F56" s="7">
        <v>78</v>
      </c>
      <c r="G56" s="7">
        <v>78</v>
      </c>
      <c r="H56" s="7">
        <v>78</v>
      </c>
      <c r="I56" s="7">
        <v>78</v>
      </c>
      <c r="J56" s="7">
        <v>79</v>
      </c>
      <c r="K56" s="7">
        <v>79</v>
      </c>
      <c r="L56" s="7">
        <v>79</v>
      </c>
      <c r="M56" s="7">
        <v>80</v>
      </c>
      <c r="N56" s="7">
        <v>80</v>
      </c>
      <c r="O56" s="7">
        <v>80</v>
      </c>
      <c r="P56" s="7">
        <v>81</v>
      </c>
      <c r="Q56" s="7">
        <v>81</v>
      </c>
      <c r="R56" s="7">
        <v>81</v>
      </c>
      <c r="S56" s="7">
        <v>81</v>
      </c>
      <c r="T56" s="7">
        <v>82</v>
      </c>
      <c r="U56" s="7">
        <v>82</v>
      </c>
      <c r="V56" s="7">
        <v>82</v>
      </c>
      <c r="W56" s="7">
        <v>83</v>
      </c>
      <c r="X56" s="7">
        <v>83</v>
      </c>
      <c r="Y56" s="7">
        <v>83</v>
      </c>
      <c r="Z56" s="7">
        <v>84</v>
      </c>
      <c r="AA56" s="7">
        <v>84</v>
      </c>
      <c r="AB56" s="7">
        <v>84</v>
      </c>
      <c r="AC56" s="7">
        <v>85</v>
      </c>
      <c r="AD56" s="7">
        <v>85</v>
      </c>
      <c r="AE56" s="7">
        <v>85</v>
      </c>
      <c r="AF56" s="7">
        <v>85</v>
      </c>
      <c r="AG56" s="7">
        <v>86</v>
      </c>
      <c r="AH56" s="7">
        <v>86</v>
      </c>
      <c r="AI56" s="7">
        <v>86</v>
      </c>
      <c r="AJ56" s="7">
        <v>86</v>
      </c>
      <c r="AK56" s="7">
        <v>86</v>
      </c>
      <c r="AL56" s="7">
        <v>87</v>
      </c>
      <c r="AM56" s="7">
        <v>87</v>
      </c>
      <c r="AN56" s="7">
        <v>87</v>
      </c>
    </row>
    <row r="57" spans="1:40" x14ac:dyDescent="0.2">
      <c r="A57" s="2" t="s">
        <v>182</v>
      </c>
      <c r="B57" s="2" t="s">
        <v>183</v>
      </c>
      <c r="C57" s="7">
        <v>800</v>
      </c>
      <c r="D57" s="7">
        <v>807</v>
      </c>
      <c r="E57" s="7">
        <v>813</v>
      </c>
      <c r="F57" s="7">
        <v>819</v>
      </c>
      <c r="G57" s="7">
        <v>826</v>
      </c>
      <c r="H57" s="7">
        <v>832</v>
      </c>
      <c r="I57" s="7">
        <v>837</v>
      </c>
      <c r="J57" s="7">
        <v>843</v>
      </c>
      <c r="K57" s="7">
        <v>849</v>
      </c>
      <c r="L57" s="7">
        <v>855</v>
      </c>
      <c r="M57" s="7">
        <v>860</v>
      </c>
      <c r="N57" s="7">
        <v>866</v>
      </c>
      <c r="O57" s="7">
        <v>871</v>
      </c>
      <c r="P57" s="7">
        <v>876</v>
      </c>
      <c r="Q57" s="7">
        <v>882</v>
      </c>
      <c r="R57" s="7">
        <v>887</v>
      </c>
      <c r="S57" s="7">
        <v>892</v>
      </c>
      <c r="T57" s="7">
        <v>898</v>
      </c>
      <c r="U57" s="7">
        <v>903</v>
      </c>
      <c r="V57" s="7">
        <v>908</v>
      </c>
      <c r="W57" s="7">
        <v>914</v>
      </c>
      <c r="X57" s="7">
        <v>919</v>
      </c>
      <c r="Y57" s="7">
        <v>924</v>
      </c>
      <c r="Z57" s="7">
        <v>929</v>
      </c>
      <c r="AA57" s="7">
        <v>934</v>
      </c>
      <c r="AB57" s="7">
        <v>938</v>
      </c>
      <c r="AC57" s="7">
        <v>943</v>
      </c>
      <c r="AD57" s="7">
        <v>948</v>
      </c>
      <c r="AE57" s="7">
        <v>952</v>
      </c>
      <c r="AF57" s="7">
        <v>956</v>
      </c>
      <c r="AG57" s="7">
        <v>960</v>
      </c>
      <c r="AH57" s="7">
        <v>964</v>
      </c>
      <c r="AI57" s="7">
        <v>968</v>
      </c>
      <c r="AJ57" s="7">
        <v>972</v>
      </c>
      <c r="AK57" s="7">
        <v>975</v>
      </c>
      <c r="AL57" s="7">
        <v>979</v>
      </c>
      <c r="AM57" s="7">
        <v>982</v>
      </c>
      <c r="AN57" s="7">
        <v>985</v>
      </c>
    </row>
    <row r="58" spans="1:40" x14ac:dyDescent="0.2">
      <c r="A58" s="2" t="s">
        <v>184</v>
      </c>
      <c r="B58" s="2" t="s">
        <v>185</v>
      </c>
      <c r="C58" s="7">
        <v>500</v>
      </c>
      <c r="D58" s="7">
        <v>500</v>
      </c>
      <c r="E58" s="7">
        <v>501</v>
      </c>
      <c r="F58" s="7">
        <v>501</v>
      </c>
      <c r="G58" s="7">
        <v>502</v>
      </c>
      <c r="H58" s="7">
        <v>502</v>
      </c>
      <c r="I58" s="7">
        <v>502</v>
      </c>
      <c r="J58" s="7">
        <v>502</v>
      </c>
      <c r="K58" s="7">
        <v>502</v>
      </c>
      <c r="L58" s="7">
        <v>502</v>
      </c>
      <c r="M58" s="7">
        <v>502</v>
      </c>
      <c r="N58" s="7">
        <v>502</v>
      </c>
      <c r="O58" s="7">
        <v>503</v>
      </c>
      <c r="P58" s="7">
        <v>503</v>
      </c>
      <c r="Q58" s="7">
        <v>503</v>
      </c>
      <c r="R58" s="7">
        <v>503</v>
      </c>
      <c r="S58" s="7">
        <v>503</v>
      </c>
      <c r="T58" s="7">
        <v>504</v>
      </c>
      <c r="U58" s="7">
        <v>504</v>
      </c>
      <c r="V58" s="7">
        <v>504</v>
      </c>
      <c r="W58" s="7">
        <v>504</v>
      </c>
      <c r="X58" s="7">
        <v>505</v>
      </c>
      <c r="Y58" s="7">
        <v>505</v>
      </c>
      <c r="Z58" s="7">
        <v>505</v>
      </c>
      <c r="AA58" s="7">
        <v>505</v>
      </c>
      <c r="AB58" s="7">
        <v>506</v>
      </c>
      <c r="AC58" s="7">
        <v>506</v>
      </c>
      <c r="AD58" s="7">
        <v>506</v>
      </c>
      <c r="AE58" s="7">
        <v>506</v>
      </c>
      <c r="AF58" s="7">
        <v>506</v>
      </c>
      <c r="AG58" s="7">
        <v>506</v>
      </c>
      <c r="AH58" s="7">
        <v>506</v>
      </c>
      <c r="AI58" s="7">
        <v>505</v>
      </c>
      <c r="AJ58" s="7">
        <v>505</v>
      </c>
      <c r="AK58" s="7">
        <v>505</v>
      </c>
      <c r="AL58" s="7">
        <v>504</v>
      </c>
      <c r="AM58" s="7">
        <v>504</v>
      </c>
      <c r="AN58" s="7">
        <v>504</v>
      </c>
    </row>
    <row r="59" spans="1:40" x14ac:dyDescent="0.2">
      <c r="A59" s="2" t="s">
        <v>186</v>
      </c>
      <c r="B59" s="2" t="s">
        <v>187</v>
      </c>
      <c r="C59" s="7">
        <v>570</v>
      </c>
      <c r="D59" s="7">
        <v>573</v>
      </c>
      <c r="E59" s="7">
        <v>576</v>
      </c>
      <c r="F59" s="7">
        <v>579</v>
      </c>
      <c r="G59" s="7">
        <v>582</v>
      </c>
      <c r="H59" s="7">
        <v>585</v>
      </c>
      <c r="I59" s="7">
        <v>587</v>
      </c>
      <c r="J59" s="7">
        <v>590</v>
      </c>
      <c r="K59" s="7">
        <v>592</v>
      </c>
      <c r="L59" s="7">
        <v>595</v>
      </c>
      <c r="M59" s="7">
        <v>597</v>
      </c>
      <c r="N59" s="7">
        <v>599</v>
      </c>
      <c r="O59" s="7">
        <v>601</v>
      </c>
      <c r="P59" s="7">
        <v>604</v>
      </c>
      <c r="Q59" s="7">
        <v>606</v>
      </c>
      <c r="R59" s="7">
        <v>608</v>
      </c>
      <c r="S59" s="7">
        <v>609</v>
      </c>
      <c r="T59" s="7">
        <v>611</v>
      </c>
      <c r="U59" s="7">
        <v>613</v>
      </c>
      <c r="V59" s="7">
        <v>615</v>
      </c>
      <c r="W59" s="7">
        <v>616</v>
      </c>
      <c r="X59" s="7">
        <v>618</v>
      </c>
      <c r="Y59" s="7">
        <v>620</v>
      </c>
      <c r="Z59" s="7">
        <v>621</v>
      </c>
      <c r="AA59" s="7">
        <v>622</v>
      </c>
      <c r="AB59" s="7">
        <v>624</v>
      </c>
      <c r="AC59" s="7">
        <v>625</v>
      </c>
      <c r="AD59" s="7">
        <v>626</v>
      </c>
      <c r="AE59" s="7">
        <v>628</v>
      </c>
      <c r="AF59" s="7">
        <v>629</v>
      </c>
      <c r="AG59" s="7">
        <v>630</v>
      </c>
      <c r="AH59" s="7">
        <v>631</v>
      </c>
      <c r="AI59" s="7">
        <v>631</v>
      </c>
      <c r="AJ59" s="7">
        <v>632</v>
      </c>
      <c r="AK59" s="7">
        <v>633</v>
      </c>
      <c r="AL59" s="7">
        <v>634</v>
      </c>
      <c r="AM59" s="7">
        <v>634</v>
      </c>
      <c r="AN59" s="7">
        <v>635</v>
      </c>
    </row>
    <row r="60" spans="1:40" x14ac:dyDescent="0.2">
      <c r="A60" s="2" t="s">
        <v>188</v>
      </c>
      <c r="B60" s="2" t="s">
        <v>189</v>
      </c>
      <c r="C60" s="7">
        <v>182</v>
      </c>
      <c r="D60" s="7">
        <v>181</v>
      </c>
      <c r="E60" s="7">
        <v>180</v>
      </c>
      <c r="F60" s="7">
        <v>180</v>
      </c>
      <c r="G60" s="7">
        <v>179</v>
      </c>
      <c r="H60" s="7">
        <v>178</v>
      </c>
      <c r="I60" s="7">
        <v>178</v>
      </c>
      <c r="J60" s="7">
        <v>177</v>
      </c>
      <c r="K60" s="7">
        <v>176</v>
      </c>
      <c r="L60" s="7">
        <v>176</v>
      </c>
      <c r="M60" s="7">
        <v>175</v>
      </c>
      <c r="N60" s="7">
        <v>175</v>
      </c>
      <c r="O60" s="7">
        <v>174</v>
      </c>
      <c r="P60" s="7">
        <v>174</v>
      </c>
      <c r="Q60" s="7">
        <v>173</v>
      </c>
      <c r="R60" s="7">
        <v>173</v>
      </c>
      <c r="S60" s="7">
        <v>172</v>
      </c>
      <c r="T60" s="7">
        <v>172</v>
      </c>
      <c r="U60" s="7">
        <v>171</v>
      </c>
      <c r="V60" s="7">
        <v>171</v>
      </c>
      <c r="W60" s="7">
        <v>170</v>
      </c>
      <c r="X60" s="7">
        <v>170</v>
      </c>
      <c r="Y60" s="7">
        <v>170</v>
      </c>
      <c r="Z60" s="7">
        <v>169</v>
      </c>
      <c r="AA60" s="7">
        <v>169</v>
      </c>
      <c r="AB60" s="7">
        <v>168</v>
      </c>
      <c r="AC60" s="7">
        <v>168</v>
      </c>
      <c r="AD60" s="7">
        <v>168</v>
      </c>
      <c r="AE60" s="7">
        <v>167</v>
      </c>
      <c r="AF60" s="7">
        <v>167</v>
      </c>
      <c r="AG60" s="7">
        <v>166</v>
      </c>
      <c r="AH60" s="7">
        <v>166</v>
      </c>
      <c r="AI60" s="7">
        <v>165</v>
      </c>
      <c r="AJ60" s="7">
        <v>165</v>
      </c>
      <c r="AK60" s="7">
        <v>165</v>
      </c>
      <c r="AL60" s="7">
        <v>164</v>
      </c>
      <c r="AM60" s="7">
        <v>164</v>
      </c>
      <c r="AN60" s="7">
        <v>163</v>
      </c>
    </row>
    <row r="61" spans="1:40" x14ac:dyDescent="0.2">
      <c r="A61" s="2" t="s">
        <v>190</v>
      </c>
      <c r="B61" s="2" t="s">
        <v>191</v>
      </c>
      <c r="C61" s="7">
        <v>308</v>
      </c>
      <c r="D61" s="7">
        <v>309</v>
      </c>
      <c r="E61" s="7">
        <v>310</v>
      </c>
      <c r="F61" s="7">
        <v>311</v>
      </c>
      <c r="G61" s="7">
        <v>312</v>
      </c>
      <c r="H61" s="7">
        <v>313</v>
      </c>
      <c r="I61" s="7">
        <v>314</v>
      </c>
      <c r="J61" s="7">
        <v>315</v>
      </c>
      <c r="K61" s="7">
        <v>315</v>
      </c>
      <c r="L61" s="7">
        <v>316</v>
      </c>
      <c r="M61" s="7">
        <v>317</v>
      </c>
      <c r="N61" s="7">
        <v>318</v>
      </c>
      <c r="O61" s="7">
        <v>319</v>
      </c>
      <c r="P61" s="7">
        <v>319</v>
      </c>
      <c r="Q61" s="7">
        <v>320</v>
      </c>
      <c r="R61" s="7">
        <v>321</v>
      </c>
      <c r="S61" s="7">
        <v>322</v>
      </c>
      <c r="T61" s="7">
        <v>323</v>
      </c>
      <c r="U61" s="7">
        <v>324</v>
      </c>
      <c r="V61" s="7">
        <v>325</v>
      </c>
      <c r="W61" s="7">
        <v>326</v>
      </c>
      <c r="X61" s="7">
        <v>327</v>
      </c>
      <c r="Y61" s="7">
        <v>328</v>
      </c>
      <c r="Z61" s="7">
        <v>329</v>
      </c>
      <c r="AA61" s="7">
        <v>330</v>
      </c>
      <c r="AB61" s="7">
        <v>331</v>
      </c>
      <c r="AC61" s="7">
        <v>332</v>
      </c>
      <c r="AD61" s="7">
        <v>333</v>
      </c>
      <c r="AE61" s="7">
        <v>334</v>
      </c>
      <c r="AF61" s="7">
        <v>335</v>
      </c>
      <c r="AG61" s="7">
        <v>336</v>
      </c>
      <c r="AH61" s="7">
        <v>336</v>
      </c>
      <c r="AI61" s="7">
        <v>337</v>
      </c>
      <c r="AJ61" s="7">
        <v>337</v>
      </c>
      <c r="AK61" s="7">
        <v>338</v>
      </c>
      <c r="AL61" s="7">
        <v>338</v>
      </c>
      <c r="AM61" s="7">
        <v>339</v>
      </c>
      <c r="AN61" s="7">
        <v>339</v>
      </c>
    </row>
    <row r="62" spans="1:40" x14ac:dyDescent="0.2">
      <c r="A62" s="2" t="s">
        <v>192</v>
      </c>
      <c r="B62" s="2" t="s">
        <v>193</v>
      </c>
      <c r="C62" s="7">
        <v>731</v>
      </c>
      <c r="D62" s="7">
        <v>732</v>
      </c>
      <c r="E62" s="7">
        <v>733</v>
      </c>
      <c r="F62" s="7">
        <v>734</v>
      </c>
      <c r="G62" s="7">
        <v>734</v>
      </c>
      <c r="H62" s="7">
        <v>735</v>
      </c>
      <c r="I62" s="7">
        <v>736</v>
      </c>
      <c r="J62" s="7">
        <v>736</v>
      </c>
      <c r="K62" s="7">
        <v>737</v>
      </c>
      <c r="L62" s="7">
        <v>737</v>
      </c>
      <c r="M62" s="7">
        <v>738</v>
      </c>
      <c r="N62" s="7">
        <v>738</v>
      </c>
      <c r="O62" s="7">
        <v>738</v>
      </c>
      <c r="P62" s="7">
        <v>739</v>
      </c>
      <c r="Q62" s="7">
        <v>739</v>
      </c>
      <c r="R62" s="7">
        <v>739</v>
      </c>
      <c r="S62" s="7">
        <v>740</v>
      </c>
      <c r="T62" s="7">
        <v>740</v>
      </c>
      <c r="U62" s="7">
        <v>740</v>
      </c>
      <c r="V62" s="7">
        <v>741</v>
      </c>
      <c r="W62" s="7">
        <v>741</v>
      </c>
      <c r="X62" s="7">
        <v>741</v>
      </c>
      <c r="Y62" s="7">
        <v>741</v>
      </c>
      <c r="Z62" s="7">
        <v>741</v>
      </c>
      <c r="AA62" s="7">
        <v>741</v>
      </c>
      <c r="AB62" s="7">
        <v>740</v>
      </c>
      <c r="AC62" s="7">
        <v>740</v>
      </c>
      <c r="AD62" s="7">
        <v>740</v>
      </c>
      <c r="AE62" s="7">
        <v>740</v>
      </c>
      <c r="AF62" s="7">
        <v>739</v>
      </c>
      <c r="AG62" s="7">
        <v>739</v>
      </c>
      <c r="AH62" s="7">
        <v>738</v>
      </c>
      <c r="AI62" s="7">
        <v>738</v>
      </c>
      <c r="AJ62" s="7">
        <v>737</v>
      </c>
      <c r="AK62" s="7">
        <v>737</v>
      </c>
      <c r="AL62" s="7">
        <v>736</v>
      </c>
      <c r="AM62" s="7">
        <v>735</v>
      </c>
      <c r="AN62" s="7">
        <v>735</v>
      </c>
    </row>
    <row r="63" spans="1:40" x14ac:dyDescent="0.2">
      <c r="A63" s="2" t="s">
        <v>194</v>
      </c>
      <c r="B63" s="2" t="s">
        <v>195</v>
      </c>
      <c r="C63" s="7">
        <v>192</v>
      </c>
      <c r="D63" s="7">
        <v>191</v>
      </c>
      <c r="E63" s="7">
        <v>190</v>
      </c>
      <c r="F63" s="7">
        <v>189</v>
      </c>
      <c r="G63" s="7">
        <v>189</v>
      </c>
      <c r="H63" s="7">
        <v>188</v>
      </c>
      <c r="I63" s="7">
        <v>187</v>
      </c>
      <c r="J63" s="7">
        <v>186</v>
      </c>
      <c r="K63" s="7">
        <v>185</v>
      </c>
      <c r="L63" s="7">
        <v>184</v>
      </c>
      <c r="M63" s="7">
        <v>183</v>
      </c>
      <c r="N63" s="7">
        <v>183</v>
      </c>
      <c r="O63" s="7">
        <v>182</v>
      </c>
      <c r="P63" s="7">
        <v>181</v>
      </c>
      <c r="Q63" s="7">
        <v>180</v>
      </c>
      <c r="R63" s="7">
        <v>180</v>
      </c>
      <c r="S63" s="7">
        <v>179</v>
      </c>
      <c r="T63" s="7">
        <v>178</v>
      </c>
      <c r="U63" s="7">
        <v>178</v>
      </c>
      <c r="V63" s="7">
        <v>177</v>
      </c>
      <c r="W63" s="7">
        <v>177</v>
      </c>
      <c r="X63" s="7">
        <v>176</v>
      </c>
      <c r="Y63" s="7">
        <v>175</v>
      </c>
      <c r="Z63" s="7">
        <v>175</v>
      </c>
      <c r="AA63" s="7">
        <v>174</v>
      </c>
      <c r="AB63" s="7">
        <v>174</v>
      </c>
      <c r="AC63" s="7">
        <v>173</v>
      </c>
      <c r="AD63" s="7">
        <v>173</v>
      </c>
      <c r="AE63" s="7">
        <v>172</v>
      </c>
      <c r="AF63" s="7">
        <v>171</v>
      </c>
      <c r="AG63" s="7">
        <v>171</v>
      </c>
      <c r="AH63" s="7">
        <v>170</v>
      </c>
      <c r="AI63" s="7">
        <v>169</v>
      </c>
      <c r="AJ63" s="7">
        <v>169</v>
      </c>
      <c r="AK63" s="7">
        <v>168</v>
      </c>
      <c r="AL63" s="7">
        <v>168</v>
      </c>
      <c r="AM63" s="7">
        <v>167</v>
      </c>
      <c r="AN63" s="7">
        <v>166</v>
      </c>
    </row>
    <row r="64" spans="1:40" x14ac:dyDescent="0.2">
      <c r="A64" s="2" t="s">
        <v>196</v>
      </c>
      <c r="B64" s="2" t="s">
        <v>197</v>
      </c>
      <c r="C64" s="7">
        <v>738</v>
      </c>
      <c r="D64" s="7">
        <v>744</v>
      </c>
      <c r="E64" s="7">
        <v>749</v>
      </c>
      <c r="F64" s="7">
        <v>755</v>
      </c>
      <c r="G64" s="7">
        <v>761</v>
      </c>
      <c r="H64" s="7">
        <v>766</v>
      </c>
      <c r="I64" s="7">
        <v>771</v>
      </c>
      <c r="J64" s="7">
        <v>776</v>
      </c>
      <c r="K64" s="7">
        <v>781</v>
      </c>
      <c r="L64" s="7">
        <v>786</v>
      </c>
      <c r="M64" s="7">
        <v>790</v>
      </c>
      <c r="N64" s="7">
        <v>795</v>
      </c>
      <c r="O64" s="7">
        <v>799</v>
      </c>
      <c r="P64" s="7">
        <v>803</v>
      </c>
      <c r="Q64" s="7">
        <v>808</v>
      </c>
      <c r="R64" s="7">
        <v>812</v>
      </c>
      <c r="S64" s="7">
        <v>816</v>
      </c>
      <c r="T64" s="7">
        <v>820</v>
      </c>
      <c r="U64" s="7">
        <v>825</v>
      </c>
      <c r="V64" s="7">
        <v>829</v>
      </c>
      <c r="W64" s="7">
        <v>833</v>
      </c>
      <c r="X64" s="7">
        <v>837</v>
      </c>
      <c r="Y64" s="7">
        <v>841</v>
      </c>
      <c r="Z64" s="7">
        <v>845</v>
      </c>
      <c r="AA64" s="7">
        <v>849</v>
      </c>
      <c r="AB64" s="7">
        <v>853</v>
      </c>
      <c r="AC64" s="7">
        <v>857</v>
      </c>
      <c r="AD64" s="7">
        <v>860</v>
      </c>
      <c r="AE64" s="7">
        <v>864</v>
      </c>
      <c r="AF64" s="7">
        <v>867</v>
      </c>
      <c r="AG64" s="7">
        <v>871</v>
      </c>
      <c r="AH64" s="7">
        <v>874</v>
      </c>
      <c r="AI64" s="7">
        <v>877</v>
      </c>
      <c r="AJ64" s="7">
        <v>880</v>
      </c>
      <c r="AK64" s="7">
        <v>883</v>
      </c>
      <c r="AL64" s="7">
        <v>885</v>
      </c>
      <c r="AM64" s="7">
        <v>888</v>
      </c>
      <c r="AN64" s="7">
        <v>890</v>
      </c>
    </row>
    <row r="65" spans="1:40" x14ac:dyDescent="0.2">
      <c r="A65" s="2" t="s">
        <v>198</v>
      </c>
      <c r="B65" s="2" t="s">
        <v>199</v>
      </c>
      <c r="C65" s="7">
        <v>1047</v>
      </c>
      <c r="D65" s="7">
        <v>1048</v>
      </c>
      <c r="E65" s="7">
        <v>1050</v>
      </c>
      <c r="F65" s="7">
        <v>1051</v>
      </c>
      <c r="G65" s="7">
        <v>1052</v>
      </c>
      <c r="H65" s="7">
        <v>1053</v>
      </c>
      <c r="I65" s="7">
        <v>1054</v>
      </c>
      <c r="J65" s="7">
        <v>1055</v>
      </c>
      <c r="K65" s="7">
        <v>1056</v>
      </c>
      <c r="L65" s="7">
        <v>1056</v>
      </c>
      <c r="M65" s="7">
        <v>1056</v>
      </c>
      <c r="N65" s="7">
        <v>1057</v>
      </c>
      <c r="O65" s="7">
        <v>1057</v>
      </c>
      <c r="P65" s="7">
        <v>1057</v>
      </c>
      <c r="Q65" s="7">
        <v>1057</v>
      </c>
      <c r="R65" s="7">
        <v>1057</v>
      </c>
      <c r="S65" s="7">
        <v>1056</v>
      </c>
      <c r="T65" s="7">
        <v>1056</v>
      </c>
      <c r="U65" s="7">
        <v>1056</v>
      </c>
      <c r="V65" s="7">
        <v>1056</v>
      </c>
      <c r="W65" s="7">
        <v>1056</v>
      </c>
      <c r="X65" s="7">
        <v>1055</v>
      </c>
      <c r="Y65" s="7">
        <v>1055</v>
      </c>
      <c r="Z65" s="7">
        <v>1055</v>
      </c>
      <c r="AA65" s="7">
        <v>1054</v>
      </c>
      <c r="AB65" s="7">
        <v>1054</v>
      </c>
      <c r="AC65" s="7">
        <v>1054</v>
      </c>
      <c r="AD65" s="7">
        <v>1053</v>
      </c>
      <c r="AE65" s="7">
        <v>1052</v>
      </c>
      <c r="AF65" s="7">
        <v>1052</v>
      </c>
      <c r="AG65" s="7">
        <v>1051</v>
      </c>
      <c r="AH65" s="7">
        <v>1050</v>
      </c>
      <c r="AI65" s="7">
        <v>1049</v>
      </c>
      <c r="AJ65" s="7">
        <v>1048</v>
      </c>
      <c r="AK65" s="7">
        <v>1047</v>
      </c>
      <c r="AL65" s="7">
        <v>1046</v>
      </c>
      <c r="AM65" s="7">
        <v>1045</v>
      </c>
      <c r="AN65" s="7">
        <v>1043</v>
      </c>
    </row>
    <row r="66" spans="1:40" x14ac:dyDescent="0.2">
      <c r="A66" s="2" t="s">
        <v>200</v>
      </c>
      <c r="B66" s="2" t="s">
        <v>201</v>
      </c>
      <c r="C66" s="7">
        <v>215</v>
      </c>
      <c r="D66" s="7">
        <v>214</v>
      </c>
      <c r="E66" s="7">
        <v>213</v>
      </c>
      <c r="F66" s="7">
        <v>213</v>
      </c>
      <c r="G66" s="7">
        <v>212</v>
      </c>
      <c r="H66" s="7">
        <v>211</v>
      </c>
      <c r="I66" s="7">
        <v>210</v>
      </c>
      <c r="J66" s="7">
        <v>210</v>
      </c>
      <c r="K66" s="7">
        <v>209</v>
      </c>
      <c r="L66" s="7">
        <v>208</v>
      </c>
      <c r="M66" s="7">
        <v>208</v>
      </c>
      <c r="N66" s="7">
        <v>207</v>
      </c>
      <c r="O66" s="7">
        <v>206</v>
      </c>
      <c r="P66" s="7">
        <v>206</v>
      </c>
      <c r="Q66" s="7">
        <v>205</v>
      </c>
      <c r="R66" s="7">
        <v>205</v>
      </c>
      <c r="S66" s="7">
        <v>204</v>
      </c>
      <c r="T66" s="7">
        <v>204</v>
      </c>
      <c r="U66" s="7">
        <v>204</v>
      </c>
      <c r="V66" s="7">
        <v>203</v>
      </c>
      <c r="W66" s="7">
        <v>203</v>
      </c>
      <c r="X66" s="7">
        <v>202</v>
      </c>
      <c r="Y66" s="7">
        <v>202</v>
      </c>
      <c r="Z66" s="7">
        <v>202</v>
      </c>
      <c r="AA66" s="7">
        <v>201</v>
      </c>
      <c r="AB66" s="7">
        <v>201</v>
      </c>
      <c r="AC66" s="7">
        <v>201</v>
      </c>
      <c r="AD66" s="7">
        <v>200</v>
      </c>
      <c r="AE66" s="7">
        <v>200</v>
      </c>
      <c r="AF66" s="7">
        <v>200</v>
      </c>
      <c r="AG66" s="7">
        <v>199</v>
      </c>
      <c r="AH66" s="7">
        <v>199</v>
      </c>
      <c r="AI66" s="7">
        <v>199</v>
      </c>
      <c r="AJ66" s="7">
        <v>198</v>
      </c>
      <c r="AK66" s="7">
        <v>198</v>
      </c>
      <c r="AL66" s="7">
        <v>198</v>
      </c>
      <c r="AM66" s="7">
        <v>198</v>
      </c>
      <c r="AN66" s="7">
        <v>197</v>
      </c>
    </row>
    <row r="67" spans="1:40" x14ac:dyDescent="0.2">
      <c r="A67" s="2" t="s">
        <v>202</v>
      </c>
      <c r="B67" s="2" t="s">
        <v>203</v>
      </c>
      <c r="C67" s="7">
        <v>2596</v>
      </c>
      <c r="D67" s="7">
        <v>2602</v>
      </c>
      <c r="E67" s="7">
        <v>2608</v>
      </c>
      <c r="F67" s="7">
        <v>2614</v>
      </c>
      <c r="G67" s="7">
        <v>2619</v>
      </c>
      <c r="H67" s="7">
        <v>2625</v>
      </c>
      <c r="I67" s="7">
        <v>2630</v>
      </c>
      <c r="J67" s="7">
        <v>2636</v>
      </c>
      <c r="K67" s="7">
        <v>2641</v>
      </c>
      <c r="L67" s="7">
        <v>2646</v>
      </c>
      <c r="M67" s="7">
        <v>2651</v>
      </c>
      <c r="N67" s="7">
        <v>2656</v>
      </c>
      <c r="O67" s="7">
        <v>2661</v>
      </c>
      <c r="P67" s="7">
        <v>2665</v>
      </c>
      <c r="Q67" s="7">
        <v>2670</v>
      </c>
      <c r="R67" s="7">
        <v>2675</v>
      </c>
      <c r="S67" s="7">
        <v>2680</v>
      </c>
      <c r="T67" s="7">
        <v>2684</v>
      </c>
      <c r="U67" s="7">
        <v>2689</v>
      </c>
      <c r="V67" s="7">
        <v>2694</v>
      </c>
      <c r="W67" s="7">
        <v>2698</v>
      </c>
      <c r="X67" s="7">
        <v>2703</v>
      </c>
      <c r="Y67" s="7">
        <v>2707</v>
      </c>
      <c r="Z67" s="7">
        <v>2711</v>
      </c>
      <c r="AA67" s="7">
        <v>2715</v>
      </c>
      <c r="AB67" s="7">
        <v>2719</v>
      </c>
      <c r="AC67" s="7">
        <v>2723</v>
      </c>
      <c r="AD67" s="7">
        <v>2726</v>
      </c>
      <c r="AE67" s="7">
        <v>2729</v>
      </c>
      <c r="AF67" s="7">
        <v>2732</v>
      </c>
      <c r="AG67" s="7">
        <v>2735</v>
      </c>
      <c r="AH67" s="7">
        <v>2738</v>
      </c>
      <c r="AI67" s="7">
        <v>2740</v>
      </c>
      <c r="AJ67" s="7">
        <v>2742</v>
      </c>
      <c r="AK67" s="7">
        <v>2744</v>
      </c>
      <c r="AL67" s="7">
        <v>2746</v>
      </c>
      <c r="AM67" s="7">
        <v>2748</v>
      </c>
      <c r="AN67" s="7">
        <v>2750</v>
      </c>
    </row>
    <row r="68" spans="1:40" x14ac:dyDescent="0.2">
      <c r="A68" s="2" t="s">
        <v>204</v>
      </c>
      <c r="B68" s="2" t="s">
        <v>205</v>
      </c>
      <c r="C68" s="7">
        <v>815</v>
      </c>
      <c r="D68" s="7">
        <v>819</v>
      </c>
      <c r="E68" s="7">
        <v>823</v>
      </c>
      <c r="F68" s="7">
        <v>827</v>
      </c>
      <c r="G68" s="7">
        <v>831</v>
      </c>
      <c r="H68" s="7">
        <v>834</v>
      </c>
      <c r="I68" s="7">
        <v>838</v>
      </c>
      <c r="J68" s="7">
        <v>841</v>
      </c>
      <c r="K68" s="7">
        <v>844</v>
      </c>
      <c r="L68" s="7">
        <v>847</v>
      </c>
      <c r="M68" s="7">
        <v>849</v>
      </c>
      <c r="N68" s="7">
        <v>852</v>
      </c>
      <c r="O68" s="7">
        <v>854</v>
      </c>
      <c r="P68" s="7">
        <v>857</v>
      </c>
      <c r="Q68" s="7">
        <v>859</v>
      </c>
      <c r="R68" s="7">
        <v>861</v>
      </c>
      <c r="S68" s="7">
        <v>863</v>
      </c>
      <c r="T68" s="7">
        <v>865</v>
      </c>
      <c r="U68" s="7">
        <v>867</v>
      </c>
      <c r="V68" s="7">
        <v>869</v>
      </c>
      <c r="W68" s="7">
        <v>871</v>
      </c>
      <c r="X68" s="7">
        <v>873</v>
      </c>
      <c r="Y68" s="7">
        <v>875</v>
      </c>
      <c r="Z68" s="7">
        <v>877</v>
      </c>
      <c r="AA68" s="7">
        <v>879</v>
      </c>
      <c r="AB68" s="7">
        <v>881</v>
      </c>
      <c r="AC68" s="7">
        <v>883</v>
      </c>
      <c r="AD68" s="7">
        <v>884</v>
      </c>
      <c r="AE68" s="7">
        <v>886</v>
      </c>
      <c r="AF68" s="7">
        <v>887</v>
      </c>
      <c r="AG68" s="7">
        <v>889</v>
      </c>
      <c r="AH68" s="7">
        <v>890</v>
      </c>
      <c r="AI68" s="7">
        <v>891</v>
      </c>
      <c r="AJ68" s="7">
        <v>893</v>
      </c>
      <c r="AK68" s="7">
        <v>894</v>
      </c>
      <c r="AL68" s="7">
        <v>895</v>
      </c>
      <c r="AM68" s="7">
        <v>896</v>
      </c>
      <c r="AN68" s="7">
        <v>896</v>
      </c>
    </row>
    <row r="69" spans="1:40" x14ac:dyDescent="0.2">
      <c r="A69" s="2" t="s">
        <v>206</v>
      </c>
      <c r="B69" s="2" t="s">
        <v>207</v>
      </c>
      <c r="C69" s="7">
        <v>289</v>
      </c>
      <c r="D69" s="7">
        <v>288</v>
      </c>
      <c r="E69" s="7">
        <v>287</v>
      </c>
      <c r="F69" s="7">
        <v>286</v>
      </c>
      <c r="G69" s="7">
        <v>285</v>
      </c>
      <c r="H69" s="7">
        <v>284</v>
      </c>
      <c r="I69" s="7">
        <v>283</v>
      </c>
      <c r="J69" s="7">
        <v>282</v>
      </c>
      <c r="K69" s="7">
        <v>281</v>
      </c>
      <c r="L69" s="7">
        <v>281</v>
      </c>
      <c r="M69" s="7">
        <v>280</v>
      </c>
      <c r="N69" s="7">
        <v>279</v>
      </c>
      <c r="O69" s="7">
        <v>279</v>
      </c>
      <c r="P69" s="7">
        <v>278</v>
      </c>
      <c r="Q69" s="7">
        <v>277</v>
      </c>
      <c r="R69" s="7">
        <v>277</v>
      </c>
      <c r="S69" s="7">
        <v>276</v>
      </c>
      <c r="T69" s="7">
        <v>276</v>
      </c>
      <c r="U69" s="7">
        <v>275</v>
      </c>
      <c r="V69" s="7">
        <v>275</v>
      </c>
      <c r="W69" s="7">
        <v>274</v>
      </c>
      <c r="X69" s="7">
        <v>274</v>
      </c>
      <c r="Y69" s="7">
        <v>274</v>
      </c>
      <c r="Z69" s="7">
        <v>273</v>
      </c>
      <c r="AA69" s="7">
        <v>273</v>
      </c>
      <c r="AB69" s="7">
        <v>273</v>
      </c>
      <c r="AC69" s="7">
        <v>272</v>
      </c>
      <c r="AD69" s="7">
        <v>272</v>
      </c>
      <c r="AE69" s="7">
        <v>271</v>
      </c>
      <c r="AF69" s="7">
        <v>271</v>
      </c>
      <c r="AG69" s="7">
        <v>271</v>
      </c>
      <c r="AH69" s="7">
        <v>270</v>
      </c>
      <c r="AI69" s="7">
        <v>270</v>
      </c>
      <c r="AJ69" s="7">
        <v>269</v>
      </c>
      <c r="AK69" s="7">
        <v>269</v>
      </c>
      <c r="AL69" s="7">
        <v>268</v>
      </c>
      <c r="AM69" s="7">
        <v>268</v>
      </c>
      <c r="AN69" s="7">
        <v>268</v>
      </c>
    </row>
    <row r="70" spans="1:40" x14ac:dyDescent="0.2">
      <c r="A70" s="2" t="s">
        <v>208</v>
      </c>
      <c r="B70" s="2" t="s">
        <v>209</v>
      </c>
      <c r="C70" s="7">
        <v>1465</v>
      </c>
      <c r="D70" s="7">
        <v>1467</v>
      </c>
      <c r="E70" s="7">
        <v>1468</v>
      </c>
      <c r="F70" s="7">
        <v>1469</v>
      </c>
      <c r="G70" s="7">
        <v>1470</v>
      </c>
      <c r="H70" s="7">
        <v>1471</v>
      </c>
      <c r="I70" s="7">
        <v>1472</v>
      </c>
      <c r="J70" s="7">
        <v>1473</v>
      </c>
      <c r="K70" s="7">
        <v>1473</v>
      </c>
      <c r="L70" s="7">
        <v>1474</v>
      </c>
      <c r="M70" s="7">
        <v>1474</v>
      </c>
      <c r="N70" s="7">
        <v>1475</v>
      </c>
      <c r="O70" s="7">
        <v>1475</v>
      </c>
      <c r="P70" s="7">
        <v>1475</v>
      </c>
      <c r="Q70" s="7">
        <v>1476</v>
      </c>
      <c r="R70" s="7">
        <v>1476</v>
      </c>
      <c r="S70" s="7">
        <v>1476</v>
      </c>
      <c r="T70" s="7">
        <v>1477</v>
      </c>
      <c r="U70" s="7">
        <v>1477</v>
      </c>
      <c r="V70" s="7">
        <v>1478</v>
      </c>
      <c r="W70" s="7">
        <v>1478</v>
      </c>
      <c r="X70" s="7">
        <v>1479</v>
      </c>
      <c r="Y70" s="7">
        <v>1479</v>
      </c>
      <c r="Z70" s="7">
        <v>1479</v>
      </c>
      <c r="AA70" s="7">
        <v>1480</v>
      </c>
      <c r="AB70" s="7">
        <v>1480</v>
      </c>
      <c r="AC70" s="7">
        <v>1480</v>
      </c>
      <c r="AD70" s="7">
        <v>1480</v>
      </c>
      <c r="AE70" s="7">
        <v>1480</v>
      </c>
      <c r="AF70" s="7">
        <v>1480</v>
      </c>
      <c r="AG70" s="7">
        <v>1479</v>
      </c>
      <c r="AH70" s="7">
        <v>1479</v>
      </c>
      <c r="AI70" s="7">
        <v>1478</v>
      </c>
      <c r="AJ70" s="7">
        <v>1477</v>
      </c>
      <c r="AK70" s="7">
        <v>1477</v>
      </c>
      <c r="AL70" s="7">
        <v>1476</v>
      </c>
      <c r="AM70" s="7">
        <v>1475</v>
      </c>
      <c r="AN70" s="7">
        <v>1474</v>
      </c>
    </row>
    <row r="71" spans="1:40" x14ac:dyDescent="0.2">
      <c r="A71" s="2" t="s">
        <v>210</v>
      </c>
      <c r="B71" s="2" t="s">
        <v>211</v>
      </c>
      <c r="C71" s="7">
        <v>641</v>
      </c>
      <c r="D71" s="7">
        <v>646</v>
      </c>
      <c r="E71" s="7">
        <v>651</v>
      </c>
      <c r="F71" s="7">
        <v>656</v>
      </c>
      <c r="G71" s="7">
        <v>661</v>
      </c>
      <c r="H71" s="7">
        <v>666</v>
      </c>
      <c r="I71" s="7">
        <v>671</v>
      </c>
      <c r="J71" s="7">
        <v>675</v>
      </c>
      <c r="K71" s="7">
        <v>680</v>
      </c>
      <c r="L71" s="7">
        <v>685</v>
      </c>
      <c r="M71" s="7">
        <v>689</v>
      </c>
      <c r="N71" s="7">
        <v>694</v>
      </c>
      <c r="O71" s="7">
        <v>698</v>
      </c>
      <c r="P71" s="7">
        <v>703</v>
      </c>
      <c r="Q71" s="7">
        <v>707</v>
      </c>
      <c r="R71" s="7">
        <v>711</v>
      </c>
      <c r="S71" s="7">
        <v>715</v>
      </c>
      <c r="T71" s="7">
        <v>720</v>
      </c>
      <c r="U71" s="7">
        <v>724</v>
      </c>
      <c r="V71" s="7">
        <v>728</v>
      </c>
      <c r="W71" s="7">
        <v>731</v>
      </c>
      <c r="X71" s="7">
        <v>735</v>
      </c>
      <c r="Y71" s="7">
        <v>739</v>
      </c>
      <c r="Z71" s="7">
        <v>742</v>
      </c>
      <c r="AA71" s="7">
        <v>746</v>
      </c>
      <c r="AB71" s="7">
        <v>749</v>
      </c>
      <c r="AC71" s="7">
        <v>752</v>
      </c>
      <c r="AD71" s="7">
        <v>756</v>
      </c>
      <c r="AE71" s="7">
        <v>759</v>
      </c>
      <c r="AF71" s="7">
        <v>762</v>
      </c>
      <c r="AG71" s="7">
        <v>765</v>
      </c>
      <c r="AH71" s="7">
        <v>768</v>
      </c>
      <c r="AI71" s="7">
        <v>770</v>
      </c>
      <c r="AJ71" s="7">
        <v>773</v>
      </c>
      <c r="AK71" s="7">
        <v>776</v>
      </c>
      <c r="AL71" s="7">
        <v>778</v>
      </c>
      <c r="AM71" s="7">
        <v>781</v>
      </c>
      <c r="AN71" s="7">
        <v>783</v>
      </c>
    </row>
    <row r="72" spans="1:40" x14ac:dyDescent="0.2">
      <c r="A72" s="2" t="s">
        <v>212</v>
      </c>
      <c r="B72" s="2" t="s">
        <v>213</v>
      </c>
      <c r="C72" s="7">
        <v>664</v>
      </c>
      <c r="D72" s="7">
        <v>668</v>
      </c>
      <c r="E72" s="7">
        <v>672</v>
      </c>
      <c r="F72" s="7">
        <v>676</v>
      </c>
      <c r="G72" s="7">
        <v>680</v>
      </c>
      <c r="H72" s="7">
        <v>684</v>
      </c>
      <c r="I72" s="7">
        <v>687</v>
      </c>
      <c r="J72" s="7">
        <v>691</v>
      </c>
      <c r="K72" s="7">
        <v>695</v>
      </c>
      <c r="L72" s="7">
        <v>698</v>
      </c>
      <c r="M72" s="7">
        <v>702</v>
      </c>
      <c r="N72" s="7">
        <v>705</v>
      </c>
      <c r="O72" s="7">
        <v>708</v>
      </c>
      <c r="P72" s="7">
        <v>712</v>
      </c>
      <c r="Q72" s="7">
        <v>715</v>
      </c>
      <c r="R72" s="7">
        <v>718</v>
      </c>
      <c r="S72" s="7">
        <v>721</v>
      </c>
      <c r="T72" s="7">
        <v>725</v>
      </c>
      <c r="U72" s="7">
        <v>728</v>
      </c>
      <c r="V72" s="7">
        <v>731</v>
      </c>
      <c r="W72" s="7">
        <v>734</v>
      </c>
      <c r="X72" s="7">
        <v>738</v>
      </c>
      <c r="Y72" s="7">
        <v>741</v>
      </c>
      <c r="Z72" s="7">
        <v>744</v>
      </c>
      <c r="AA72" s="7">
        <v>747</v>
      </c>
      <c r="AB72" s="7">
        <v>750</v>
      </c>
      <c r="AC72" s="7">
        <v>753</v>
      </c>
      <c r="AD72" s="7">
        <v>756</v>
      </c>
      <c r="AE72" s="7">
        <v>759</v>
      </c>
      <c r="AF72" s="7">
        <v>761</v>
      </c>
      <c r="AG72" s="7">
        <v>764</v>
      </c>
      <c r="AH72" s="7">
        <v>766</v>
      </c>
      <c r="AI72" s="7">
        <v>769</v>
      </c>
      <c r="AJ72" s="7">
        <v>771</v>
      </c>
      <c r="AK72" s="7">
        <v>773</v>
      </c>
      <c r="AL72" s="7">
        <v>776</v>
      </c>
      <c r="AM72" s="7">
        <v>778</v>
      </c>
      <c r="AN72" s="7">
        <v>780</v>
      </c>
    </row>
    <row r="73" spans="1:40" x14ac:dyDescent="0.2">
      <c r="A73" s="2" t="s">
        <v>214</v>
      </c>
      <c r="B73" s="2" t="s">
        <v>215</v>
      </c>
      <c r="C73" s="7">
        <v>229</v>
      </c>
      <c r="D73" s="7">
        <v>228</v>
      </c>
      <c r="E73" s="7">
        <v>228</v>
      </c>
      <c r="F73" s="7">
        <v>227</v>
      </c>
      <c r="G73" s="7">
        <v>227</v>
      </c>
      <c r="H73" s="7">
        <v>226</v>
      </c>
      <c r="I73" s="7">
        <v>226</v>
      </c>
      <c r="J73" s="7">
        <v>225</v>
      </c>
      <c r="K73" s="7">
        <v>225</v>
      </c>
      <c r="L73" s="7">
        <v>224</v>
      </c>
      <c r="M73" s="7">
        <v>224</v>
      </c>
      <c r="N73" s="7">
        <v>224</v>
      </c>
      <c r="O73" s="7">
        <v>223</v>
      </c>
      <c r="P73" s="7">
        <v>223</v>
      </c>
      <c r="Q73" s="7">
        <v>223</v>
      </c>
      <c r="R73" s="7">
        <v>223</v>
      </c>
      <c r="S73" s="7">
        <v>223</v>
      </c>
      <c r="T73" s="7">
        <v>223</v>
      </c>
      <c r="U73" s="7">
        <v>223</v>
      </c>
      <c r="V73" s="7">
        <v>223</v>
      </c>
      <c r="W73" s="7">
        <v>223</v>
      </c>
      <c r="X73" s="7">
        <v>223</v>
      </c>
      <c r="Y73" s="7">
        <v>223</v>
      </c>
      <c r="Z73" s="7">
        <v>223</v>
      </c>
      <c r="AA73" s="7">
        <v>223</v>
      </c>
      <c r="AB73" s="7">
        <v>223</v>
      </c>
      <c r="AC73" s="7">
        <v>223</v>
      </c>
      <c r="AD73" s="7">
        <v>223</v>
      </c>
      <c r="AE73" s="7">
        <v>224</v>
      </c>
      <c r="AF73" s="7">
        <v>224</v>
      </c>
      <c r="AG73" s="7">
        <v>224</v>
      </c>
      <c r="AH73" s="7">
        <v>224</v>
      </c>
      <c r="AI73" s="7">
        <v>224</v>
      </c>
      <c r="AJ73" s="7">
        <v>224</v>
      </c>
      <c r="AK73" s="7">
        <v>224</v>
      </c>
      <c r="AL73" s="7">
        <v>224</v>
      </c>
      <c r="AM73" s="7">
        <v>225</v>
      </c>
      <c r="AN73" s="7">
        <v>225</v>
      </c>
    </row>
    <row r="74" spans="1:40" x14ac:dyDescent="0.2">
      <c r="A74" s="2" t="s">
        <v>216</v>
      </c>
      <c r="B74" s="2" t="s">
        <v>217</v>
      </c>
      <c r="C74" s="7">
        <v>463</v>
      </c>
      <c r="D74" s="7">
        <v>466</v>
      </c>
      <c r="E74" s="7">
        <v>469</v>
      </c>
      <c r="F74" s="7">
        <v>472</v>
      </c>
      <c r="G74" s="7">
        <v>475</v>
      </c>
      <c r="H74" s="7">
        <v>478</v>
      </c>
      <c r="I74" s="7">
        <v>481</v>
      </c>
      <c r="J74" s="7">
        <v>484</v>
      </c>
      <c r="K74" s="7">
        <v>486</v>
      </c>
      <c r="L74" s="7">
        <v>489</v>
      </c>
      <c r="M74" s="7">
        <v>492</v>
      </c>
      <c r="N74" s="7">
        <v>494</v>
      </c>
      <c r="O74" s="7">
        <v>497</v>
      </c>
      <c r="P74" s="7">
        <v>499</v>
      </c>
      <c r="Q74" s="7">
        <v>502</v>
      </c>
      <c r="R74" s="7">
        <v>504</v>
      </c>
      <c r="S74" s="7">
        <v>507</v>
      </c>
      <c r="T74" s="7">
        <v>509</v>
      </c>
      <c r="U74" s="7">
        <v>512</v>
      </c>
      <c r="V74" s="7">
        <v>514</v>
      </c>
      <c r="W74" s="7">
        <v>517</v>
      </c>
      <c r="X74" s="7">
        <v>519</v>
      </c>
      <c r="Y74" s="7">
        <v>521</v>
      </c>
      <c r="Z74" s="7">
        <v>523</v>
      </c>
      <c r="AA74" s="7">
        <v>526</v>
      </c>
      <c r="AB74" s="7">
        <v>528</v>
      </c>
      <c r="AC74" s="7">
        <v>530</v>
      </c>
      <c r="AD74" s="7">
        <v>532</v>
      </c>
      <c r="AE74" s="7">
        <v>534</v>
      </c>
      <c r="AF74" s="7">
        <v>536</v>
      </c>
      <c r="AG74" s="7">
        <v>538</v>
      </c>
      <c r="AH74" s="7">
        <v>540</v>
      </c>
      <c r="AI74" s="7">
        <v>541</v>
      </c>
      <c r="AJ74" s="7">
        <v>543</v>
      </c>
      <c r="AK74" s="7">
        <v>545</v>
      </c>
      <c r="AL74" s="7">
        <v>546</v>
      </c>
      <c r="AM74" s="7">
        <v>548</v>
      </c>
      <c r="AN74" s="7">
        <v>550</v>
      </c>
    </row>
    <row r="75" spans="1:40" x14ac:dyDescent="0.2">
      <c r="A75" s="2" t="s">
        <v>218</v>
      </c>
      <c r="B75" s="2" t="s">
        <v>219</v>
      </c>
      <c r="C75" s="7">
        <v>1109</v>
      </c>
      <c r="D75" s="7">
        <v>1115</v>
      </c>
      <c r="E75" s="7">
        <v>1121</v>
      </c>
      <c r="F75" s="7">
        <v>1127</v>
      </c>
      <c r="G75" s="7">
        <v>1133</v>
      </c>
      <c r="H75" s="7">
        <v>1139</v>
      </c>
      <c r="I75" s="7">
        <v>1144</v>
      </c>
      <c r="J75" s="7">
        <v>1150</v>
      </c>
      <c r="K75" s="7">
        <v>1155</v>
      </c>
      <c r="L75" s="7">
        <v>1161</v>
      </c>
      <c r="M75" s="7">
        <v>1166</v>
      </c>
      <c r="N75" s="7">
        <v>1171</v>
      </c>
      <c r="O75" s="7">
        <v>1176</v>
      </c>
      <c r="P75" s="7">
        <v>1181</v>
      </c>
      <c r="Q75" s="7">
        <v>1186</v>
      </c>
      <c r="R75" s="7">
        <v>1191</v>
      </c>
      <c r="S75" s="7">
        <v>1196</v>
      </c>
      <c r="T75" s="7">
        <v>1200</v>
      </c>
      <c r="U75" s="7">
        <v>1205</v>
      </c>
      <c r="V75" s="7">
        <v>1209</v>
      </c>
      <c r="W75" s="7">
        <v>1214</v>
      </c>
      <c r="X75" s="7">
        <v>1218</v>
      </c>
      <c r="Y75" s="7">
        <v>1222</v>
      </c>
      <c r="Z75" s="7">
        <v>1226</v>
      </c>
      <c r="AA75" s="7">
        <v>1230</v>
      </c>
      <c r="AB75" s="7">
        <v>1234</v>
      </c>
      <c r="AC75" s="7">
        <v>1237</v>
      </c>
      <c r="AD75" s="7">
        <v>1241</v>
      </c>
      <c r="AE75" s="7">
        <v>1244</v>
      </c>
      <c r="AF75" s="7">
        <v>1247</v>
      </c>
      <c r="AG75" s="7">
        <v>1250</v>
      </c>
      <c r="AH75" s="7">
        <v>1253</v>
      </c>
      <c r="AI75" s="7">
        <v>1255</v>
      </c>
      <c r="AJ75" s="7">
        <v>1258</v>
      </c>
      <c r="AK75" s="7">
        <v>1260</v>
      </c>
      <c r="AL75" s="7">
        <v>1262</v>
      </c>
      <c r="AM75" s="7">
        <v>1264</v>
      </c>
      <c r="AN75" s="7">
        <v>1266</v>
      </c>
    </row>
    <row r="76" spans="1:40" x14ac:dyDescent="0.2">
      <c r="A76" s="2" t="s">
        <v>220</v>
      </c>
      <c r="B76" s="2" t="s">
        <v>221</v>
      </c>
      <c r="C76" s="7">
        <v>759</v>
      </c>
      <c r="D76" s="7">
        <v>762</v>
      </c>
      <c r="E76" s="7">
        <v>765</v>
      </c>
      <c r="F76" s="7">
        <v>768</v>
      </c>
      <c r="G76" s="7">
        <v>770</v>
      </c>
      <c r="H76" s="7">
        <v>773</v>
      </c>
      <c r="I76" s="7">
        <v>775</v>
      </c>
      <c r="J76" s="7">
        <v>778</v>
      </c>
      <c r="K76" s="7">
        <v>780</v>
      </c>
      <c r="L76" s="7">
        <v>782</v>
      </c>
      <c r="M76" s="7">
        <v>784</v>
      </c>
      <c r="N76" s="7">
        <v>785</v>
      </c>
      <c r="O76" s="7">
        <v>787</v>
      </c>
      <c r="P76" s="7">
        <v>788</v>
      </c>
      <c r="Q76" s="7">
        <v>790</v>
      </c>
      <c r="R76" s="7">
        <v>791</v>
      </c>
      <c r="S76" s="7">
        <v>793</v>
      </c>
      <c r="T76" s="7">
        <v>794</v>
      </c>
      <c r="U76" s="7">
        <v>795</v>
      </c>
      <c r="V76" s="7">
        <v>796</v>
      </c>
      <c r="W76" s="7">
        <v>798</v>
      </c>
      <c r="X76" s="7">
        <v>799</v>
      </c>
      <c r="Y76" s="7">
        <v>800</v>
      </c>
      <c r="Z76" s="7">
        <v>801</v>
      </c>
      <c r="AA76" s="7">
        <v>802</v>
      </c>
      <c r="AB76" s="7">
        <v>803</v>
      </c>
      <c r="AC76" s="7">
        <v>805</v>
      </c>
      <c r="AD76" s="7">
        <v>806</v>
      </c>
      <c r="AE76" s="7">
        <v>807</v>
      </c>
      <c r="AF76" s="7">
        <v>807</v>
      </c>
      <c r="AG76" s="7">
        <v>808</v>
      </c>
      <c r="AH76" s="7">
        <v>809</v>
      </c>
      <c r="AI76" s="7">
        <v>810</v>
      </c>
      <c r="AJ76" s="7">
        <v>810</v>
      </c>
      <c r="AK76" s="7">
        <v>811</v>
      </c>
      <c r="AL76" s="7">
        <v>811</v>
      </c>
      <c r="AM76" s="7">
        <v>811</v>
      </c>
      <c r="AN76" s="7">
        <v>812</v>
      </c>
    </row>
    <row r="77" spans="1:40" x14ac:dyDescent="0.2">
      <c r="A77" s="2" t="s">
        <v>222</v>
      </c>
      <c r="B77" s="2" t="s">
        <v>223</v>
      </c>
      <c r="C77" s="7">
        <v>1780</v>
      </c>
      <c r="D77" s="7">
        <v>1794</v>
      </c>
      <c r="E77" s="7">
        <v>1808</v>
      </c>
      <c r="F77" s="7">
        <v>1822</v>
      </c>
      <c r="G77" s="7">
        <v>1835</v>
      </c>
      <c r="H77" s="7">
        <v>1849</v>
      </c>
      <c r="I77" s="7">
        <v>1862</v>
      </c>
      <c r="J77" s="7">
        <v>1876</v>
      </c>
      <c r="K77" s="7">
        <v>1889</v>
      </c>
      <c r="L77" s="7">
        <v>1903</v>
      </c>
      <c r="M77" s="7">
        <v>1916</v>
      </c>
      <c r="N77" s="7">
        <v>1929</v>
      </c>
      <c r="O77" s="7">
        <v>1941</v>
      </c>
      <c r="P77" s="7">
        <v>1954</v>
      </c>
      <c r="Q77" s="7">
        <v>1967</v>
      </c>
      <c r="R77" s="7">
        <v>1979</v>
      </c>
      <c r="S77" s="7">
        <v>1992</v>
      </c>
      <c r="T77" s="7">
        <v>2004</v>
      </c>
      <c r="U77" s="7">
        <v>2016</v>
      </c>
      <c r="V77" s="7">
        <v>2028</v>
      </c>
      <c r="W77" s="7">
        <v>2039</v>
      </c>
      <c r="X77" s="7">
        <v>2051</v>
      </c>
      <c r="Y77" s="7">
        <v>2062</v>
      </c>
      <c r="Z77" s="7">
        <v>2074</v>
      </c>
      <c r="AA77" s="7">
        <v>2084</v>
      </c>
      <c r="AB77" s="7">
        <v>2095</v>
      </c>
      <c r="AC77" s="7">
        <v>2106</v>
      </c>
      <c r="AD77" s="7">
        <v>2116</v>
      </c>
      <c r="AE77" s="7">
        <v>2126</v>
      </c>
      <c r="AF77" s="7">
        <v>2136</v>
      </c>
      <c r="AG77" s="7">
        <v>2146</v>
      </c>
      <c r="AH77" s="7">
        <v>2155</v>
      </c>
      <c r="AI77" s="7">
        <v>2165</v>
      </c>
      <c r="AJ77" s="7">
        <v>2174</v>
      </c>
      <c r="AK77" s="7">
        <v>2183</v>
      </c>
      <c r="AL77" s="7">
        <v>2191</v>
      </c>
      <c r="AM77" s="7">
        <v>2200</v>
      </c>
      <c r="AN77" s="7">
        <v>2208</v>
      </c>
    </row>
    <row r="78" spans="1:40" x14ac:dyDescent="0.2">
      <c r="A78" s="2" t="s">
        <v>224</v>
      </c>
      <c r="B78" s="2" t="s">
        <v>225</v>
      </c>
      <c r="C78" s="7">
        <v>239</v>
      </c>
      <c r="D78" s="7">
        <v>239</v>
      </c>
      <c r="E78" s="7">
        <v>239</v>
      </c>
      <c r="F78" s="7">
        <v>240</v>
      </c>
      <c r="G78" s="7">
        <v>240</v>
      </c>
      <c r="H78" s="7">
        <v>240</v>
      </c>
      <c r="I78" s="7">
        <v>240</v>
      </c>
      <c r="J78" s="7">
        <v>240</v>
      </c>
      <c r="K78" s="7">
        <v>240</v>
      </c>
      <c r="L78" s="7">
        <v>240</v>
      </c>
      <c r="M78" s="7">
        <v>240</v>
      </c>
      <c r="N78" s="7">
        <v>240</v>
      </c>
      <c r="O78" s="7">
        <v>240</v>
      </c>
      <c r="P78" s="7">
        <v>240</v>
      </c>
      <c r="Q78" s="7">
        <v>240</v>
      </c>
      <c r="R78" s="7">
        <v>240</v>
      </c>
      <c r="S78" s="7">
        <v>240</v>
      </c>
      <c r="T78" s="7">
        <v>240</v>
      </c>
      <c r="U78" s="7">
        <v>240</v>
      </c>
      <c r="V78" s="7">
        <v>240</v>
      </c>
      <c r="W78" s="7">
        <v>240</v>
      </c>
      <c r="X78" s="7">
        <v>240</v>
      </c>
      <c r="Y78" s="7">
        <v>241</v>
      </c>
      <c r="Z78" s="7">
        <v>241</v>
      </c>
      <c r="AA78" s="7">
        <v>241</v>
      </c>
      <c r="AB78" s="7">
        <v>241</v>
      </c>
      <c r="AC78" s="7">
        <v>241</v>
      </c>
      <c r="AD78" s="7">
        <v>241</v>
      </c>
      <c r="AE78" s="7">
        <v>241</v>
      </c>
      <c r="AF78" s="7">
        <v>241</v>
      </c>
      <c r="AG78" s="7">
        <v>241</v>
      </c>
      <c r="AH78" s="7">
        <v>241</v>
      </c>
      <c r="AI78" s="7">
        <v>241</v>
      </c>
      <c r="AJ78" s="7">
        <v>241</v>
      </c>
      <c r="AK78" s="7">
        <v>241</v>
      </c>
      <c r="AL78" s="7">
        <v>240</v>
      </c>
      <c r="AM78" s="7">
        <v>240</v>
      </c>
      <c r="AN78" s="7">
        <v>240</v>
      </c>
    </row>
    <row r="79" spans="1:40" x14ac:dyDescent="0.2">
      <c r="A79" s="2" t="s">
        <v>226</v>
      </c>
      <c r="B79" s="2" t="s">
        <v>227</v>
      </c>
      <c r="C79" s="7">
        <v>556</v>
      </c>
      <c r="D79" s="7">
        <v>556</v>
      </c>
      <c r="E79" s="7">
        <v>556</v>
      </c>
      <c r="F79" s="7">
        <v>556</v>
      </c>
      <c r="G79" s="7">
        <v>556</v>
      </c>
      <c r="H79" s="7">
        <v>556</v>
      </c>
      <c r="I79" s="7">
        <v>555</v>
      </c>
      <c r="J79" s="7">
        <v>555</v>
      </c>
      <c r="K79" s="7">
        <v>555</v>
      </c>
      <c r="L79" s="7">
        <v>554</v>
      </c>
      <c r="M79" s="7">
        <v>554</v>
      </c>
      <c r="N79" s="7">
        <v>554</v>
      </c>
      <c r="O79" s="7">
        <v>553</v>
      </c>
      <c r="P79" s="7">
        <v>553</v>
      </c>
      <c r="Q79" s="7">
        <v>553</v>
      </c>
      <c r="R79" s="7">
        <v>553</v>
      </c>
      <c r="S79" s="7">
        <v>553</v>
      </c>
      <c r="T79" s="7">
        <v>553</v>
      </c>
      <c r="U79" s="7">
        <v>552</v>
      </c>
      <c r="V79" s="7">
        <v>552</v>
      </c>
      <c r="W79" s="7">
        <v>553</v>
      </c>
      <c r="X79" s="7">
        <v>553</v>
      </c>
      <c r="Y79" s="7">
        <v>553</v>
      </c>
      <c r="Z79" s="7">
        <v>553</v>
      </c>
      <c r="AA79" s="7">
        <v>553</v>
      </c>
      <c r="AB79" s="7">
        <v>553</v>
      </c>
      <c r="AC79" s="7">
        <v>553</v>
      </c>
      <c r="AD79" s="7">
        <v>553</v>
      </c>
      <c r="AE79" s="7">
        <v>553</v>
      </c>
      <c r="AF79" s="7">
        <v>553</v>
      </c>
      <c r="AG79" s="7">
        <v>553</v>
      </c>
      <c r="AH79" s="7">
        <v>553</v>
      </c>
      <c r="AI79" s="7">
        <v>553</v>
      </c>
      <c r="AJ79" s="7">
        <v>553</v>
      </c>
      <c r="AK79" s="7">
        <v>552</v>
      </c>
      <c r="AL79" s="7">
        <v>552</v>
      </c>
      <c r="AM79" s="7">
        <v>552</v>
      </c>
      <c r="AN79" s="7">
        <v>552</v>
      </c>
    </row>
    <row r="80" spans="1:40" x14ac:dyDescent="0.2">
      <c r="A80" s="2" t="s">
        <v>228</v>
      </c>
      <c r="B80" s="2" t="s">
        <v>229</v>
      </c>
      <c r="C80" s="7">
        <v>569</v>
      </c>
      <c r="D80" s="7">
        <v>570</v>
      </c>
      <c r="E80" s="7">
        <v>572</v>
      </c>
      <c r="F80" s="7">
        <v>573</v>
      </c>
      <c r="G80" s="7">
        <v>575</v>
      </c>
      <c r="H80" s="7">
        <v>576</v>
      </c>
      <c r="I80" s="7">
        <v>577</v>
      </c>
      <c r="J80" s="7">
        <v>578</v>
      </c>
      <c r="K80" s="7">
        <v>579</v>
      </c>
      <c r="L80" s="7">
        <v>580</v>
      </c>
      <c r="M80" s="7">
        <v>581</v>
      </c>
      <c r="N80" s="7">
        <v>582</v>
      </c>
      <c r="O80" s="7">
        <v>583</v>
      </c>
      <c r="P80" s="7">
        <v>584</v>
      </c>
      <c r="Q80" s="7">
        <v>585</v>
      </c>
      <c r="R80" s="7">
        <v>586</v>
      </c>
      <c r="S80" s="7">
        <v>587</v>
      </c>
      <c r="T80" s="7">
        <v>588</v>
      </c>
      <c r="U80" s="7">
        <v>589</v>
      </c>
      <c r="V80" s="7">
        <v>590</v>
      </c>
      <c r="W80" s="7">
        <v>591</v>
      </c>
      <c r="X80" s="7">
        <v>593</v>
      </c>
      <c r="Y80" s="7">
        <v>594</v>
      </c>
      <c r="Z80" s="7">
        <v>595</v>
      </c>
      <c r="AA80" s="7">
        <v>596</v>
      </c>
      <c r="AB80" s="7">
        <v>597</v>
      </c>
      <c r="AC80" s="7">
        <v>598</v>
      </c>
      <c r="AD80" s="7">
        <v>599</v>
      </c>
      <c r="AE80" s="7">
        <v>600</v>
      </c>
      <c r="AF80" s="7">
        <v>601</v>
      </c>
      <c r="AG80" s="7">
        <v>602</v>
      </c>
      <c r="AH80" s="7">
        <v>603</v>
      </c>
      <c r="AI80" s="7">
        <v>603</v>
      </c>
      <c r="AJ80" s="7">
        <v>604</v>
      </c>
      <c r="AK80" s="7">
        <v>604</v>
      </c>
      <c r="AL80" s="7">
        <v>605</v>
      </c>
      <c r="AM80" s="7">
        <v>605</v>
      </c>
      <c r="AN80" s="7">
        <v>606</v>
      </c>
    </row>
    <row r="81" spans="1:40" x14ac:dyDescent="0.2">
      <c r="A81" s="2" t="s">
        <v>230</v>
      </c>
      <c r="B81" s="2" t="s">
        <v>231</v>
      </c>
      <c r="C81" s="7">
        <v>424</v>
      </c>
      <c r="D81" s="7">
        <v>426</v>
      </c>
      <c r="E81" s="7">
        <v>429</v>
      </c>
      <c r="F81" s="7">
        <v>432</v>
      </c>
      <c r="G81" s="7">
        <v>434</v>
      </c>
      <c r="H81" s="7">
        <v>437</v>
      </c>
      <c r="I81" s="7">
        <v>439</v>
      </c>
      <c r="J81" s="7">
        <v>442</v>
      </c>
      <c r="K81" s="7">
        <v>444</v>
      </c>
      <c r="L81" s="7">
        <v>446</v>
      </c>
      <c r="M81" s="7">
        <v>449</v>
      </c>
      <c r="N81" s="7">
        <v>451</v>
      </c>
      <c r="O81" s="7">
        <v>453</v>
      </c>
      <c r="P81" s="7">
        <v>455</v>
      </c>
      <c r="Q81" s="7">
        <v>458</v>
      </c>
      <c r="R81" s="7">
        <v>460</v>
      </c>
      <c r="S81" s="7">
        <v>462</v>
      </c>
      <c r="T81" s="7">
        <v>464</v>
      </c>
      <c r="U81" s="7">
        <v>466</v>
      </c>
      <c r="V81" s="7">
        <v>469</v>
      </c>
      <c r="W81" s="7">
        <v>471</v>
      </c>
      <c r="X81" s="7">
        <v>473</v>
      </c>
      <c r="Y81" s="7">
        <v>475</v>
      </c>
      <c r="Z81" s="7">
        <v>477</v>
      </c>
      <c r="AA81" s="7">
        <v>479</v>
      </c>
      <c r="AB81" s="7">
        <v>481</v>
      </c>
      <c r="AC81" s="7">
        <v>483</v>
      </c>
      <c r="AD81" s="7">
        <v>485</v>
      </c>
      <c r="AE81" s="7">
        <v>487</v>
      </c>
      <c r="AF81" s="7">
        <v>489</v>
      </c>
      <c r="AG81" s="7">
        <v>491</v>
      </c>
      <c r="AH81" s="7">
        <v>492</v>
      </c>
      <c r="AI81" s="7">
        <v>494</v>
      </c>
      <c r="AJ81" s="7">
        <v>496</v>
      </c>
      <c r="AK81" s="7">
        <v>497</v>
      </c>
      <c r="AL81" s="7">
        <v>499</v>
      </c>
      <c r="AM81" s="7">
        <v>500</v>
      </c>
      <c r="AN81" s="7">
        <v>501</v>
      </c>
    </row>
    <row r="82" spans="1:40" x14ac:dyDescent="0.2">
      <c r="A82" s="2" t="s">
        <v>232</v>
      </c>
      <c r="B82" s="2" t="s">
        <v>233</v>
      </c>
      <c r="C82" s="7">
        <v>770</v>
      </c>
      <c r="D82" s="7">
        <v>781</v>
      </c>
      <c r="E82" s="7">
        <v>792</v>
      </c>
      <c r="F82" s="7">
        <v>804</v>
      </c>
      <c r="G82" s="7">
        <v>815</v>
      </c>
      <c r="H82" s="7">
        <v>825</v>
      </c>
      <c r="I82" s="7">
        <v>836</v>
      </c>
      <c r="J82" s="7">
        <v>846</v>
      </c>
      <c r="K82" s="7">
        <v>856</v>
      </c>
      <c r="L82" s="7">
        <v>866</v>
      </c>
      <c r="M82" s="7">
        <v>875</v>
      </c>
      <c r="N82" s="7">
        <v>884</v>
      </c>
      <c r="O82" s="7">
        <v>893</v>
      </c>
      <c r="P82" s="7">
        <v>902</v>
      </c>
      <c r="Q82" s="7">
        <v>910</v>
      </c>
      <c r="R82" s="7">
        <v>919</v>
      </c>
      <c r="S82" s="7">
        <v>927</v>
      </c>
      <c r="T82" s="7">
        <v>935</v>
      </c>
      <c r="U82" s="7">
        <v>943</v>
      </c>
      <c r="V82" s="7">
        <v>951</v>
      </c>
      <c r="W82" s="7">
        <v>958</v>
      </c>
      <c r="X82" s="7">
        <v>966</v>
      </c>
      <c r="Y82" s="7">
        <v>973</v>
      </c>
      <c r="Z82" s="7">
        <v>981</v>
      </c>
      <c r="AA82" s="7">
        <v>988</v>
      </c>
      <c r="AB82" s="7">
        <v>995</v>
      </c>
      <c r="AC82" s="7">
        <v>1002</v>
      </c>
      <c r="AD82" s="7">
        <v>1009</v>
      </c>
      <c r="AE82" s="7">
        <v>1016</v>
      </c>
      <c r="AF82" s="7">
        <v>1023</v>
      </c>
      <c r="AG82" s="7">
        <v>1029</v>
      </c>
      <c r="AH82" s="7">
        <v>1036</v>
      </c>
      <c r="AI82" s="7">
        <v>1042</v>
      </c>
      <c r="AJ82" s="7">
        <v>1048</v>
      </c>
      <c r="AK82" s="7">
        <v>1054</v>
      </c>
      <c r="AL82" s="7">
        <v>1060</v>
      </c>
      <c r="AM82" s="7">
        <v>1066</v>
      </c>
      <c r="AN82" s="7">
        <v>1071</v>
      </c>
    </row>
    <row r="83" spans="1:40" x14ac:dyDescent="0.2">
      <c r="A83" s="2" t="s">
        <v>234</v>
      </c>
      <c r="B83" s="2" t="s">
        <v>235</v>
      </c>
      <c r="C83" s="7">
        <v>2230</v>
      </c>
      <c r="D83" s="7">
        <v>2219</v>
      </c>
      <c r="E83" s="7">
        <v>2210</v>
      </c>
      <c r="F83" s="7">
        <v>2202</v>
      </c>
      <c r="G83" s="7">
        <v>2196</v>
      </c>
      <c r="H83" s="7">
        <v>2190</v>
      </c>
      <c r="I83" s="7">
        <v>2185</v>
      </c>
      <c r="J83" s="7">
        <v>2181</v>
      </c>
      <c r="K83" s="7">
        <v>2178</v>
      </c>
      <c r="L83" s="7">
        <v>2176</v>
      </c>
      <c r="M83" s="7">
        <v>2175</v>
      </c>
      <c r="N83" s="7">
        <v>2174</v>
      </c>
      <c r="O83" s="7">
        <v>2174</v>
      </c>
      <c r="P83" s="7">
        <v>2174</v>
      </c>
      <c r="Q83" s="7">
        <v>2175</v>
      </c>
      <c r="R83" s="7">
        <v>2177</v>
      </c>
      <c r="S83" s="7">
        <v>2179</v>
      </c>
      <c r="T83" s="7">
        <v>2181</v>
      </c>
      <c r="U83" s="7">
        <v>2183</v>
      </c>
      <c r="V83" s="7">
        <v>2186</v>
      </c>
      <c r="W83" s="7">
        <v>2189</v>
      </c>
      <c r="X83" s="7">
        <v>2191</v>
      </c>
      <c r="Y83" s="7">
        <v>2194</v>
      </c>
      <c r="Z83" s="7">
        <v>2197</v>
      </c>
      <c r="AA83" s="7">
        <v>2199</v>
      </c>
      <c r="AB83" s="7">
        <v>2201</v>
      </c>
      <c r="AC83" s="7">
        <v>2204</v>
      </c>
      <c r="AD83" s="7">
        <v>2206</v>
      </c>
      <c r="AE83" s="7">
        <v>2207</v>
      </c>
      <c r="AF83" s="7">
        <v>2209</v>
      </c>
      <c r="AG83" s="7">
        <v>2211</v>
      </c>
      <c r="AH83" s="7">
        <v>2212</v>
      </c>
      <c r="AI83" s="7">
        <v>2214</v>
      </c>
      <c r="AJ83" s="7">
        <v>2215</v>
      </c>
      <c r="AK83" s="7">
        <v>2217</v>
      </c>
      <c r="AL83" s="7">
        <v>2218</v>
      </c>
      <c r="AM83" s="7">
        <v>2219</v>
      </c>
      <c r="AN83" s="7">
        <v>2221</v>
      </c>
    </row>
    <row r="84" spans="1:40" x14ac:dyDescent="0.2">
      <c r="A84" s="2" t="s">
        <v>236</v>
      </c>
      <c r="B84" s="2" t="s">
        <v>237</v>
      </c>
      <c r="C84" s="7">
        <v>1255</v>
      </c>
      <c r="D84" s="7">
        <v>1256</v>
      </c>
      <c r="E84" s="7">
        <v>1257</v>
      </c>
      <c r="F84" s="7">
        <v>1259</v>
      </c>
      <c r="G84" s="7">
        <v>1260</v>
      </c>
      <c r="H84" s="7">
        <v>1261</v>
      </c>
      <c r="I84" s="7">
        <v>1262</v>
      </c>
      <c r="J84" s="7">
        <v>1263</v>
      </c>
      <c r="K84" s="7">
        <v>1264</v>
      </c>
      <c r="L84" s="7">
        <v>1265</v>
      </c>
      <c r="M84" s="7">
        <v>1265</v>
      </c>
      <c r="N84" s="7">
        <v>1266</v>
      </c>
      <c r="O84" s="7">
        <v>1267</v>
      </c>
      <c r="P84" s="7">
        <v>1268</v>
      </c>
      <c r="Q84" s="7">
        <v>1269</v>
      </c>
      <c r="R84" s="7">
        <v>1270</v>
      </c>
      <c r="S84" s="7">
        <v>1271</v>
      </c>
      <c r="T84" s="7">
        <v>1272</v>
      </c>
      <c r="U84" s="7">
        <v>1273</v>
      </c>
      <c r="V84" s="7">
        <v>1274</v>
      </c>
      <c r="W84" s="7">
        <v>1275</v>
      </c>
      <c r="X84" s="7">
        <v>1276</v>
      </c>
      <c r="Y84" s="7">
        <v>1277</v>
      </c>
      <c r="Z84" s="7">
        <v>1277</v>
      </c>
      <c r="AA84" s="7">
        <v>1278</v>
      </c>
      <c r="AB84" s="7">
        <v>1279</v>
      </c>
      <c r="AC84" s="7">
        <v>1279</v>
      </c>
      <c r="AD84" s="7">
        <v>1279</v>
      </c>
      <c r="AE84" s="7">
        <v>1280</v>
      </c>
      <c r="AF84" s="7">
        <v>1280</v>
      </c>
      <c r="AG84" s="7">
        <v>1280</v>
      </c>
      <c r="AH84" s="7">
        <v>1280</v>
      </c>
      <c r="AI84" s="7">
        <v>1280</v>
      </c>
      <c r="AJ84" s="7">
        <v>1279</v>
      </c>
      <c r="AK84" s="7">
        <v>1279</v>
      </c>
      <c r="AL84" s="7">
        <v>1279</v>
      </c>
      <c r="AM84" s="7">
        <v>1278</v>
      </c>
      <c r="AN84" s="7">
        <v>1278</v>
      </c>
    </row>
    <row r="85" spans="1:40" x14ac:dyDescent="0.2">
      <c r="A85" s="2" t="s">
        <v>238</v>
      </c>
      <c r="B85" s="2" t="s">
        <v>239</v>
      </c>
      <c r="C85" s="7">
        <v>1365</v>
      </c>
      <c r="D85" s="7">
        <v>1377</v>
      </c>
      <c r="E85" s="7">
        <v>1389</v>
      </c>
      <c r="F85" s="7">
        <v>1401</v>
      </c>
      <c r="G85" s="7">
        <v>1412</v>
      </c>
      <c r="H85" s="7">
        <v>1422</v>
      </c>
      <c r="I85" s="7">
        <v>1433</v>
      </c>
      <c r="J85" s="7">
        <v>1442</v>
      </c>
      <c r="K85" s="7">
        <v>1452</v>
      </c>
      <c r="L85" s="7">
        <v>1461</v>
      </c>
      <c r="M85" s="7">
        <v>1469</v>
      </c>
      <c r="N85" s="7">
        <v>1477</v>
      </c>
      <c r="O85" s="7">
        <v>1485</v>
      </c>
      <c r="P85" s="7">
        <v>1493</v>
      </c>
      <c r="Q85" s="7">
        <v>1500</v>
      </c>
      <c r="R85" s="7">
        <v>1507</v>
      </c>
      <c r="S85" s="7">
        <v>1514</v>
      </c>
      <c r="T85" s="7">
        <v>1520</v>
      </c>
      <c r="U85" s="7">
        <v>1527</v>
      </c>
      <c r="V85" s="7">
        <v>1533</v>
      </c>
      <c r="W85" s="7">
        <v>1540</v>
      </c>
      <c r="X85" s="7">
        <v>1546</v>
      </c>
      <c r="Y85" s="7">
        <v>1552</v>
      </c>
      <c r="Z85" s="7">
        <v>1558</v>
      </c>
      <c r="AA85" s="7">
        <v>1563</v>
      </c>
      <c r="AB85" s="7">
        <v>1569</v>
      </c>
      <c r="AC85" s="7">
        <v>1574</v>
      </c>
      <c r="AD85" s="7">
        <v>1580</v>
      </c>
      <c r="AE85" s="7">
        <v>1585</v>
      </c>
      <c r="AF85" s="7">
        <v>1590</v>
      </c>
      <c r="AG85" s="7">
        <v>1595</v>
      </c>
      <c r="AH85" s="7">
        <v>1599</v>
      </c>
      <c r="AI85" s="7">
        <v>1603</v>
      </c>
      <c r="AJ85" s="7">
        <v>1608</v>
      </c>
      <c r="AK85" s="7">
        <v>1612</v>
      </c>
      <c r="AL85" s="7">
        <v>1615</v>
      </c>
      <c r="AM85" s="7">
        <v>1619</v>
      </c>
      <c r="AN85" s="7">
        <v>1622</v>
      </c>
    </row>
    <row r="86" spans="1:40" x14ac:dyDescent="0.2">
      <c r="A86" s="2" t="s">
        <v>240</v>
      </c>
      <c r="B86" s="2" t="s">
        <v>241</v>
      </c>
      <c r="C86" s="7">
        <v>1418</v>
      </c>
      <c r="D86" s="7">
        <v>1425</v>
      </c>
      <c r="E86" s="7">
        <v>1431</v>
      </c>
      <c r="F86" s="7">
        <v>1438</v>
      </c>
      <c r="G86" s="7">
        <v>1444</v>
      </c>
      <c r="H86" s="7">
        <v>1450</v>
      </c>
      <c r="I86" s="7">
        <v>1456</v>
      </c>
      <c r="J86" s="7">
        <v>1462</v>
      </c>
      <c r="K86" s="7">
        <v>1467</v>
      </c>
      <c r="L86" s="7">
        <v>1472</v>
      </c>
      <c r="M86" s="7">
        <v>1477</v>
      </c>
      <c r="N86" s="7">
        <v>1481</v>
      </c>
      <c r="O86" s="7">
        <v>1486</v>
      </c>
      <c r="P86" s="7">
        <v>1490</v>
      </c>
      <c r="Q86" s="7">
        <v>1493</v>
      </c>
      <c r="R86" s="7">
        <v>1497</v>
      </c>
      <c r="S86" s="7">
        <v>1500</v>
      </c>
      <c r="T86" s="7">
        <v>1503</v>
      </c>
      <c r="U86" s="7">
        <v>1507</v>
      </c>
      <c r="V86" s="7">
        <v>1510</v>
      </c>
      <c r="W86" s="7">
        <v>1513</v>
      </c>
      <c r="X86" s="7">
        <v>1516</v>
      </c>
      <c r="Y86" s="7">
        <v>1519</v>
      </c>
      <c r="Z86" s="7">
        <v>1522</v>
      </c>
      <c r="AA86" s="7">
        <v>1525</v>
      </c>
      <c r="AB86" s="7">
        <v>1528</v>
      </c>
      <c r="AC86" s="7">
        <v>1530</v>
      </c>
      <c r="AD86" s="7">
        <v>1533</v>
      </c>
      <c r="AE86" s="7">
        <v>1536</v>
      </c>
      <c r="AF86" s="7">
        <v>1539</v>
      </c>
      <c r="AG86" s="7">
        <v>1541</v>
      </c>
      <c r="AH86" s="7">
        <v>1544</v>
      </c>
      <c r="AI86" s="7">
        <v>1546</v>
      </c>
      <c r="AJ86" s="7">
        <v>1549</v>
      </c>
      <c r="AK86" s="7">
        <v>1551</v>
      </c>
      <c r="AL86" s="7">
        <v>1553</v>
      </c>
      <c r="AM86" s="7">
        <v>1555</v>
      </c>
      <c r="AN86" s="7">
        <v>1557</v>
      </c>
    </row>
    <row r="87" spans="1:40" x14ac:dyDescent="0.2">
      <c r="A87" s="2" t="s">
        <v>242</v>
      </c>
      <c r="B87" s="2" t="s">
        <v>243</v>
      </c>
      <c r="C87" s="7">
        <v>372</v>
      </c>
      <c r="D87" s="7">
        <v>373</v>
      </c>
      <c r="E87" s="7">
        <v>374</v>
      </c>
      <c r="F87" s="7">
        <v>376</v>
      </c>
      <c r="G87" s="7">
        <v>377</v>
      </c>
      <c r="H87" s="7">
        <v>378</v>
      </c>
      <c r="I87" s="7">
        <v>379</v>
      </c>
      <c r="J87" s="7">
        <v>380</v>
      </c>
      <c r="K87" s="7">
        <v>381</v>
      </c>
      <c r="L87" s="7">
        <v>382</v>
      </c>
      <c r="M87" s="7">
        <v>383</v>
      </c>
      <c r="N87" s="7">
        <v>384</v>
      </c>
      <c r="O87" s="7">
        <v>386</v>
      </c>
      <c r="P87" s="7">
        <v>387</v>
      </c>
      <c r="Q87" s="7">
        <v>388</v>
      </c>
      <c r="R87" s="7">
        <v>389</v>
      </c>
      <c r="S87" s="7">
        <v>390</v>
      </c>
      <c r="T87" s="7">
        <v>391</v>
      </c>
      <c r="U87" s="7">
        <v>392</v>
      </c>
      <c r="V87" s="7">
        <v>393</v>
      </c>
      <c r="W87" s="7">
        <v>395</v>
      </c>
      <c r="X87" s="7">
        <v>396</v>
      </c>
      <c r="Y87" s="7">
        <v>397</v>
      </c>
      <c r="Z87" s="7">
        <v>398</v>
      </c>
      <c r="AA87" s="7">
        <v>399</v>
      </c>
      <c r="AB87" s="7">
        <v>401</v>
      </c>
      <c r="AC87" s="7">
        <v>402</v>
      </c>
      <c r="AD87" s="7">
        <v>403</v>
      </c>
      <c r="AE87" s="7">
        <v>404</v>
      </c>
      <c r="AF87" s="7">
        <v>405</v>
      </c>
      <c r="AG87" s="7">
        <v>406</v>
      </c>
      <c r="AH87" s="7">
        <v>407</v>
      </c>
      <c r="AI87" s="7">
        <v>407</v>
      </c>
      <c r="AJ87" s="7">
        <v>408</v>
      </c>
      <c r="AK87" s="7">
        <v>409</v>
      </c>
      <c r="AL87" s="7">
        <v>410</v>
      </c>
      <c r="AM87" s="7">
        <v>410</v>
      </c>
      <c r="AN87" s="7">
        <v>411</v>
      </c>
    </row>
    <row r="88" spans="1:40" x14ac:dyDescent="0.2">
      <c r="A88" s="2" t="s">
        <v>244</v>
      </c>
      <c r="B88" s="2" t="s">
        <v>245</v>
      </c>
      <c r="C88" s="7">
        <v>572</v>
      </c>
      <c r="D88" s="7">
        <v>573</v>
      </c>
      <c r="E88" s="7">
        <v>574</v>
      </c>
      <c r="F88" s="7">
        <v>576</v>
      </c>
      <c r="G88" s="7">
        <v>577</v>
      </c>
      <c r="H88" s="7">
        <v>578</v>
      </c>
      <c r="I88" s="7">
        <v>579</v>
      </c>
      <c r="J88" s="7">
        <v>581</v>
      </c>
      <c r="K88" s="7">
        <v>582</v>
      </c>
      <c r="L88" s="7">
        <v>583</v>
      </c>
      <c r="M88" s="7">
        <v>584</v>
      </c>
      <c r="N88" s="7">
        <v>585</v>
      </c>
      <c r="O88" s="7">
        <v>586</v>
      </c>
      <c r="P88" s="7">
        <v>587</v>
      </c>
      <c r="Q88" s="7">
        <v>589</v>
      </c>
      <c r="R88" s="7">
        <v>590</v>
      </c>
      <c r="S88" s="7">
        <v>591</v>
      </c>
      <c r="T88" s="7">
        <v>592</v>
      </c>
      <c r="U88" s="7">
        <v>593</v>
      </c>
      <c r="V88" s="7">
        <v>594</v>
      </c>
      <c r="W88" s="7">
        <v>595</v>
      </c>
      <c r="X88" s="7">
        <v>596</v>
      </c>
      <c r="Y88" s="7">
        <v>597</v>
      </c>
      <c r="Z88" s="7">
        <v>598</v>
      </c>
      <c r="AA88" s="7">
        <v>599</v>
      </c>
      <c r="AB88" s="7">
        <v>600</v>
      </c>
      <c r="AC88" s="7">
        <v>601</v>
      </c>
      <c r="AD88" s="7">
        <v>601</v>
      </c>
      <c r="AE88" s="7">
        <v>602</v>
      </c>
      <c r="AF88" s="7">
        <v>602</v>
      </c>
      <c r="AG88" s="7">
        <v>603</v>
      </c>
      <c r="AH88" s="7">
        <v>603</v>
      </c>
      <c r="AI88" s="7">
        <v>604</v>
      </c>
      <c r="AJ88" s="7">
        <v>604</v>
      </c>
      <c r="AK88" s="7">
        <v>604</v>
      </c>
      <c r="AL88" s="7">
        <v>604</v>
      </c>
      <c r="AM88" s="7">
        <v>605</v>
      </c>
      <c r="AN88" s="7">
        <v>605</v>
      </c>
    </row>
    <row r="89" spans="1:40" x14ac:dyDescent="0.2">
      <c r="A89" s="2" t="s">
        <v>246</v>
      </c>
      <c r="B89" s="2" t="s">
        <v>247</v>
      </c>
      <c r="C89" s="7">
        <v>382</v>
      </c>
      <c r="D89" s="7">
        <v>384</v>
      </c>
      <c r="E89" s="7">
        <v>385</v>
      </c>
      <c r="F89" s="7">
        <v>387</v>
      </c>
      <c r="G89" s="7">
        <v>388</v>
      </c>
      <c r="H89" s="7">
        <v>390</v>
      </c>
      <c r="I89" s="7">
        <v>392</v>
      </c>
      <c r="J89" s="7">
        <v>393</v>
      </c>
      <c r="K89" s="7">
        <v>395</v>
      </c>
      <c r="L89" s="7">
        <v>396</v>
      </c>
      <c r="M89" s="7">
        <v>398</v>
      </c>
      <c r="N89" s="7">
        <v>399</v>
      </c>
      <c r="O89" s="7">
        <v>401</v>
      </c>
      <c r="P89" s="7">
        <v>402</v>
      </c>
      <c r="Q89" s="7">
        <v>404</v>
      </c>
      <c r="R89" s="7">
        <v>406</v>
      </c>
      <c r="S89" s="7">
        <v>407</v>
      </c>
      <c r="T89" s="7">
        <v>409</v>
      </c>
      <c r="U89" s="7">
        <v>411</v>
      </c>
      <c r="V89" s="7">
        <v>412</v>
      </c>
      <c r="W89" s="7">
        <v>414</v>
      </c>
      <c r="X89" s="7">
        <v>416</v>
      </c>
      <c r="Y89" s="7">
        <v>418</v>
      </c>
      <c r="Z89" s="7">
        <v>419</v>
      </c>
      <c r="AA89" s="7">
        <v>421</v>
      </c>
      <c r="AB89" s="7">
        <v>423</v>
      </c>
      <c r="AC89" s="7">
        <v>424</v>
      </c>
      <c r="AD89" s="7">
        <v>426</v>
      </c>
      <c r="AE89" s="7">
        <v>427</v>
      </c>
      <c r="AF89" s="7">
        <v>429</v>
      </c>
      <c r="AG89" s="7">
        <v>430</v>
      </c>
      <c r="AH89" s="7">
        <v>431</v>
      </c>
      <c r="AI89" s="7">
        <v>433</v>
      </c>
      <c r="AJ89" s="7">
        <v>434</v>
      </c>
      <c r="AK89" s="7">
        <v>435</v>
      </c>
      <c r="AL89" s="7">
        <v>436</v>
      </c>
      <c r="AM89" s="7">
        <v>437</v>
      </c>
      <c r="AN89" s="7">
        <v>439</v>
      </c>
    </row>
    <row r="90" spans="1:40" x14ac:dyDescent="0.2">
      <c r="A90" s="2" t="s">
        <v>248</v>
      </c>
      <c r="B90" s="2" t="s">
        <v>249</v>
      </c>
      <c r="C90" s="7">
        <v>250</v>
      </c>
      <c r="D90" s="7">
        <v>253</v>
      </c>
      <c r="E90" s="7">
        <v>256</v>
      </c>
      <c r="F90" s="7">
        <v>258</v>
      </c>
      <c r="G90" s="7">
        <v>261</v>
      </c>
      <c r="H90" s="7">
        <v>264</v>
      </c>
      <c r="I90" s="7">
        <v>266</v>
      </c>
      <c r="J90" s="7">
        <v>268</v>
      </c>
      <c r="K90" s="7">
        <v>271</v>
      </c>
      <c r="L90" s="7">
        <v>273</v>
      </c>
      <c r="M90" s="7">
        <v>275</v>
      </c>
      <c r="N90" s="7">
        <v>277</v>
      </c>
      <c r="O90" s="7">
        <v>279</v>
      </c>
      <c r="P90" s="7">
        <v>282</v>
      </c>
      <c r="Q90" s="7">
        <v>284</v>
      </c>
      <c r="R90" s="7">
        <v>286</v>
      </c>
      <c r="S90" s="7">
        <v>288</v>
      </c>
      <c r="T90" s="7">
        <v>290</v>
      </c>
      <c r="U90" s="7">
        <v>292</v>
      </c>
      <c r="V90" s="7">
        <v>294</v>
      </c>
      <c r="W90" s="7">
        <v>296</v>
      </c>
      <c r="X90" s="7">
        <v>298</v>
      </c>
      <c r="Y90" s="7">
        <v>300</v>
      </c>
      <c r="Z90" s="7">
        <v>302</v>
      </c>
      <c r="AA90" s="7">
        <v>304</v>
      </c>
      <c r="AB90" s="7">
        <v>306</v>
      </c>
      <c r="AC90" s="7">
        <v>307</v>
      </c>
      <c r="AD90" s="7">
        <v>309</v>
      </c>
      <c r="AE90" s="7">
        <v>311</v>
      </c>
      <c r="AF90" s="7">
        <v>313</v>
      </c>
      <c r="AG90" s="7">
        <v>315</v>
      </c>
      <c r="AH90" s="7">
        <v>316</v>
      </c>
      <c r="AI90" s="7">
        <v>318</v>
      </c>
      <c r="AJ90" s="7">
        <v>319</v>
      </c>
      <c r="AK90" s="7">
        <v>321</v>
      </c>
      <c r="AL90" s="7">
        <v>322</v>
      </c>
      <c r="AM90" s="7">
        <v>324</v>
      </c>
      <c r="AN90" s="7">
        <v>325</v>
      </c>
    </row>
    <row r="91" spans="1:40" x14ac:dyDescent="0.2">
      <c r="A91" s="2" t="s">
        <v>250</v>
      </c>
      <c r="B91" s="2" t="s">
        <v>251</v>
      </c>
      <c r="C91" s="7">
        <v>1029</v>
      </c>
      <c r="D91" s="7">
        <v>1033</v>
      </c>
      <c r="E91" s="7">
        <v>1038</v>
      </c>
      <c r="F91" s="7">
        <v>1042</v>
      </c>
      <c r="G91" s="7">
        <v>1046</v>
      </c>
      <c r="H91" s="7">
        <v>1050</v>
      </c>
      <c r="I91" s="7">
        <v>1054</v>
      </c>
      <c r="J91" s="7">
        <v>1058</v>
      </c>
      <c r="K91" s="7">
        <v>1062</v>
      </c>
      <c r="L91" s="7">
        <v>1065</v>
      </c>
      <c r="M91" s="7">
        <v>1069</v>
      </c>
      <c r="N91" s="7">
        <v>1072</v>
      </c>
      <c r="O91" s="7">
        <v>1075</v>
      </c>
      <c r="P91" s="7">
        <v>1078</v>
      </c>
      <c r="Q91" s="7">
        <v>1081</v>
      </c>
      <c r="R91" s="7">
        <v>1084</v>
      </c>
      <c r="S91" s="7">
        <v>1087</v>
      </c>
      <c r="T91" s="7">
        <v>1090</v>
      </c>
      <c r="U91" s="7">
        <v>1093</v>
      </c>
      <c r="V91" s="7">
        <v>1096</v>
      </c>
      <c r="W91" s="7">
        <v>1098</v>
      </c>
      <c r="X91" s="7">
        <v>1101</v>
      </c>
      <c r="Y91" s="7">
        <v>1103</v>
      </c>
      <c r="Z91" s="7">
        <v>1106</v>
      </c>
      <c r="AA91" s="7">
        <v>1108</v>
      </c>
      <c r="AB91" s="7">
        <v>1110</v>
      </c>
      <c r="AC91" s="7">
        <v>1113</v>
      </c>
      <c r="AD91" s="7">
        <v>1115</v>
      </c>
      <c r="AE91" s="7">
        <v>1117</v>
      </c>
      <c r="AF91" s="7">
        <v>1119</v>
      </c>
      <c r="AG91" s="7">
        <v>1121</v>
      </c>
      <c r="AH91" s="7">
        <v>1122</v>
      </c>
      <c r="AI91" s="7">
        <v>1124</v>
      </c>
      <c r="AJ91" s="7">
        <v>1126</v>
      </c>
      <c r="AK91" s="7">
        <v>1127</v>
      </c>
      <c r="AL91" s="7">
        <v>1129</v>
      </c>
      <c r="AM91" s="7">
        <v>1131</v>
      </c>
      <c r="AN91" s="7">
        <v>1132</v>
      </c>
    </row>
    <row r="92" spans="1:40" x14ac:dyDescent="0.2">
      <c r="A92" s="2" t="s">
        <v>252</v>
      </c>
      <c r="B92" s="2" t="s">
        <v>253</v>
      </c>
      <c r="C92" s="7">
        <v>550</v>
      </c>
      <c r="D92" s="7">
        <v>552</v>
      </c>
      <c r="E92" s="7">
        <v>554</v>
      </c>
      <c r="F92" s="7">
        <v>555</v>
      </c>
      <c r="G92" s="7">
        <v>557</v>
      </c>
      <c r="H92" s="7">
        <v>559</v>
      </c>
      <c r="I92" s="7">
        <v>560</v>
      </c>
      <c r="J92" s="7">
        <v>562</v>
      </c>
      <c r="K92" s="7">
        <v>563</v>
      </c>
      <c r="L92" s="7">
        <v>565</v>
      </c>
      <c r="M92" s="7">
        <v>566</v>
      </c>
      <c r="N92" s="7">
        <v>567</v>
      </c>
      <c r="O92" s="7">
        <v>569</v>
      </c>
      <c r="P92" s="7">
        <v>570</v>
      </c>
      <c r="Q92" s="7">
        <v>571</v>
      </c>
      <c r="R92" s="7">
        <v>573</v>
      </c>
      <c r="S92" s="7">
        <v>574</v>
      </c>
      <c r="T92" s="7">
        <v>575</v>
      </c>
      <c r="U92" s="7">
        <v>576</v>
      </c>
      <c r="V92" s="7">
        <v>577</v>
      </c>
      <c r="W92" s="7">
        <v>578</v>
      </c>
      <c r="X92" s="7">
        <v>579</v>
      </c>
      <c r="Y92" s="7">
        <v>581</v>
      </c>
      <c r="Z92" s="7">
        <v>582</v>
      </c>
      <c r="AA92" s="7">
        <v>583</v>
      </c>
      <c r="AB92" s="7">
        <v>584</v>
      </c>
      <c r="AC92" s="7">
        <v>585</v>
      </c>
      <c r="AD92" s="7">
        <v>586</v>
      </c>
      <c r="AE92" s="7">
        <v>586</v>
      </c>
      <c r="AF92" s="7">
        <v>587</v>
      </c>
      <c r="AG92" s="7">
        <v>588</v>
      </c>
      <c r="AH92" s="7">
        <v>589</v>
      </c>
      <c r="AI92" s="7">
        <v>590</v>
      </c>
      <c r="AJ92" s="7">
        <v>591</v>
      </c>
      <c r="AK92" s="7">
        <v>591</v>
      </c>
      <c r="AL92" s="7">
        <v>592</v>
      </c>
      <c r="AM92" s="7">
        <v>593</v>
      </c>
      <c r="AN92" s="7">
        <v>593</v>
      </c>
    </row>
    <row r="93" spans="1:40" x14ac:dyDescent="0.2">
      <c r="A93" s="2" t="s">
        <v>254</v>
      </c>
      <c r="B93" s="2" t="s">
        <v>255</v>
      </c>
      <c r="C93" s="7">
        <v>656</v>
      </c>
      <c r="D93" s="7">
        <v>661</v>
      </c>
      <c r="E93" s="7">
        <v>667</v>
      </c>
      <c r="F93" s="7">
        <v>673</v>
      </c>
      <c r="G93" s="7">
        <v>678</v>
      </c>
      <c r="H93" s="7">
        <v>683</v>
      </c>
      <c r="I93" s="7">
        <v>688</v>
      </c>
      <c r="J93" s="7">
        <v>693</v>
      </c>
      <c r="K93" s="7">
        <v>697</v>
      </c>
      <c r="L93" s="7">
        <v>702</v>
      </c>
      <c r="M93" s="7">
        <v>706</v>
      </c>
      <c r="N93" s="7">
        <v>710</v>
      </c>
      <c r="O93" s="7">
        <v>714</v>
      </c>
      <c r="P93" s="7">
        <v>718</v>
      </c>
      <c r="Q93" s="7">
        <v>722</v>
      </c>
      <c r="R93" s="7">
        <v>726</v>
      </c>
      <c r="S93" s="7">
        <v>730</v>
      </c>
      <c r="T93" s="7">
        <v>734</v>
      </c>
      <c r="U93" s="7">
        <v>737</v>
      </c>
      <c r="V93" s="7">
        <v>741</v>
      </c>
      <c r="W93" s="7">
        <v>745</v>
      </c>
      <c r="X93" s="7">
        <v>749</v>
      </c>
      <c r="Y93" s="7">
        <v>753</v>
      </c>
      <c r="Z93" s="7">
        <v>756</v>
      </c>
      <c r="AA93" s="7">
        <v>760</v>
      </c>
      <c r="AB93" s="7">
        <v>763</v>
      </c>
      <c r="AC93" s="7">
        <v>767</v>
      </c>
      <c r="AD93" s="7">
        <v>770</v>
      </c>
      <c r="AE93" s="7">
        <v>773</v>
      </c>
      <c r="AF93" s="7">
        <v>777</v>
      </c>
      <c r="AG93" s="7">
        <v>779</v>
      </c>
      <c r="AH93" s="7">
        <v>782</v>
      </c>
      <c r="AI93" s="7">
        <v>785</v>
      </c>
      <c r="AJ93" s="7">
        <v>787</v>
      </c>
      <c r="AK93" s="7">
        <v>790</v>
      </c>
      <c r="AL93" s="7">
        <v>792</v>
      </c>
      <c r="AM93" s="7">
        <v>794</v>
      </c>
      <c r="AN93" s="7">
        <v>796</v>
      </c>
    </row>
    <row r="94" spans="1:40" x14ac:dyDescent="0.2">
      <c r="A94" s="2" t="s">
        <v>256</v>
      </c>
      <c r="B94" s="2" t="s">
        <v>257</v>
      </c>
      <c r="C94" s="7">
        <v>431</v>
      </c>
      <c r="D94" s="7">
        <v>435</v>
      </c>
      <c r="E94" s="7">
        <v>438</v>
      </c>
      <c r="F94" s="7">
        <v>441</v>
      </c>
      <c r="G94" s="7">
        <v>444</v>
      </c>
      <c r="H94" s="7">
        <v>447</v>
      </c>
      <c r="I94" s="7">
        <v>451</v>
      </c>
      <c r="J94" s="7">
        <v>454</v>
      </c>
      <c r="K94" s="7">
        <v>457</v>
      </c>
      <c r="L94" s="7">
        <v>460</v>
      </c>
      <c r="M94" s="7">
        <v>463</v>
      </c>
      <c r="N94" s="7">
        <v>466</v>
      </c>
      <c r="O94" s="7">
        <v>469</v>
      </c>
      <c r="P94" s="7">
        <v>472</v>
      </c>
      <c r="Q94" s="7">
        <v>475</v>
      </c>
      <c r="R94" s="7">
        <v>478</v>
      </c>
      <c r="S94" s="7">
        <v>481</v>
      </c>
      <c r="T94" s="7">
        <v>484</v>
      </c>
      <c r="U94" s="7">
        <v>487</v>
      </c>
      <c r="V94" s="7">
        <v>490</v>
      </c>
      <c r="W94" s="7">
        <v>493</v>
      </c>
      <c r="X94" s="7">
        <v>495</v>
      </c>
      <c r="Y94" s="7">
        <v>498</v>
      </c>
      <c r="Z94" s="7">
        <v>500</v>
      </c>
      <c r="AA94" s="7">
        <v>503</v>
      </c>
      <c r="AB94" s="7">
        <v>505</v>
      </c>
      <c r="AC94" s="7">
        <v>507</v>
      </c>
      <c r="AD94" s="7">
        <v>510</v>
      </c>
      <c r="AE94" s="7">
        <v>512</v>
      </c>
      <c r="AF94" s="7">
        <v>514</v>
      </c>
      <c r="AG94" s="7">
        <v>516</v>
      </c>
      <c r="AH94" s="7">
        <v>518</v>
      </c>
      <c r="AI94" s="7">
        <v>519</v>
      </c>
      <c r="AJ94" s="7">
        <v>521</v>
      </c>
      <c r="AK94" s="7">
        <v>523</v>
      </c>
      <c r="AL94" s="7">
        <v>525</v>
      </c>
      <c r="AM94" s="7">
        <v>526</v>
      </c>
      <c r="AN94" s="7">
        <v>528</v>
      </c>
    </row>
    <row r="95" spans="1:40" x14ac:dyDescent="0.2">
      <c r="A95" s="2" t="s">
        <v>258</v>
      </c>
      <c r="B95" s="2" t="s">
        <v>259</v>
      </c>
      <c r="C95" s="7">
        <v>376</v>
      </c>
      <c r="D95" s="7">
        <v>377</v>
      </c>
      <c r="E95" s="7">
        <v>378</v>
      </c>
      <c r="F95" s="7">
        <v>379</v>
      </c>
      <c r="G95" s="7">
        <v>379</v>
      </c>
      <c r="H95" s="7">
        <v>380</v>
      </c>
      <c r="I95" s="7">
        <v>381</v>
      </c>
      <c r="J95" s="7">
        <v>382</v>
      </c>
      <c r="K95" s="7">
        <v>383</v>
      </c>
      <c r="L95" s="7">
        <v>383</v>
      </c>
      <c r="M95" s="7">
        <v>384</v>
      </c>
      <c r="N95" s="7">
        <v>385</v>
      </c>
      <c r="O95" s="7">
        <v>386</v>
      </c>
      <c r="P95" s="7">
        <v>386</v>
      </c>
      <c r="Q95" s="7">
        <v>387</v>
      </c>
      <c r="R95" s="7">
        <v>388</v>
      </c>
      <c r="S95" s="7">
        <v>388</v>
      </c>
      <c r="T95" s="7">
        <v>389</v>
      </c>
      <c r="U95" s="7">
        <v>390</v>
      </c>
      <c r="V95" s="7">
        <v>391</v>
      </c>
      <c r="W95" s="7">
        <v>391</v>
      </c>
      <c r="X95" s="7">
        <v>392</v>
      </c>
      <c r="Y95" s="7">
        <v>393</v>
      </c>
      <c r="Z95" s="7">
        <v>393</v>
      </c>
      <c r="AA95" s="7">
        <v>394</v>
      </c>
      <c r="AB95" s="7">
        <v>395</v>
      </c>
      <c r="AC95" s="7">
        <v>395</v>
      </c>
      <c r="AD95" s="7">
        <v>396</v>
      </c>
      <c r="AE95" s="7">
        <v>396</v>
      </c>
      <c r="AF95" s="7">
        <v>397</v>
      </c>
      <c r="AG95" s="7">
        <v>397</v>
      </c>
      <c r="AH95" s="7">
        <v>397</v>
      </c>
      <c r="AI95" s="7">
        <v>398</v>
      </c>
      <c r="AJ95" s="7">
        <v>398</v>
      </c>
      <c r="AK95" s="7">
        <v>398</v>
      </c>
      <c r="AL95" s="7">
        <v>399</v>
      </c>
      <c r="AM95" s="7">
        <v>399</v>
      </c>
      <c r="AN95" s="7">
        <v>399</v>
      </c>
    </row>
    <row r="96" spans="1:40" x14ac:dyDescent="0.2">
      <c r="A96" s="2" t="s">
        <v>260</v>
      </c>
      <c r="B96" s="2" t="s">
        <v>261</v>
      </c>
      <c r="C96" s="7">
        <v>375</v>
      </c>
      <c r="D96" s="7">
        <v>374</v>
      </c>
      <c r="E96" s="7">
        <v>372</v>
      </c>
      <c r="F96" s="7">
        <v>371</v>
      </c>
      <c r="G96" s="7">
        <v>369</v>
      </c>
      <c r="H96" s="7">
        <v>368</v>
      </c>
      <c r="I96" s="7">
        <v>366</v>
      </c>
      <c r="J96" s="7">
        <v>364</v>
      </c>
      <c r="K96" s="7">
        <v>363</v>
      </c>
      <c r="L96" s="7">
        <v>361</v>
      </c>
      <c r="M96" s="7">
        <v>360</v>
      </c>
      <c r="N96" s="7">
        <v>358</v>
      </c>
      <c r="O96" s="7">
        <v>357</v>
      </c>
      <c r="P96" s="7">
        <v>355</v>
      </c>
      <c r="Q96" s="7">
        <v>354</v>
      </c>
      <c r="R96" s="7">
        <v>353</v>
      </c>
      <c r="S96" s="7">
        <v>351</v>
      </c>
      <c r="T96" s="7">
        <v>350</v>
      </c>
      <c r="U96" s="7">
        <v>349</v>
      </c>
      <c r="V96" s="7">
        <v>347</v>
      </c>
      <c r="W96" s="7">
        <v>346</v>
      </c>
      <c r="X96" s="7">
        <v>345</v>
      </c>
      <c r="Y96" s="7">
        <v>344</v>
      </c>
      <c r="Z96" s="7">
        <v>343</v>
      </c>
      <c r="AA96" s="7">
        <v>341</v>
      </c>
      <c r="AB96" s="7">
        <v>340</v>
      </c>
      <c r="AC96" s="7">
        <v>339</v>
      </c>
      <c r="AD96" s="7">
        <v>338</v>
      </c>
      <c r="AE96" s="7">
        <v>337</v>
      </c>
      <c r="AF96" s="7">
        <v>335</v>
      </c>
      <c r="AG96" s="7">
        <v>334</v>
      </c>
      <c r="AH96" s="7">
        <v>333</v>
      </c>
      <c r="AI96" s="7">
        <v>332</v>
      </c>
      <c r="AJ96" s="7">
        <v>330</v>
      </c>
      <c r="AK96" s="7">
        <v>329</v>
      </c>
      <c r="AL96" s="7">
        <v>328</v>
      </c>
      <c r="AM96" s="7">
        <v>327</v>
      </c>
      <c r="AN96" s="7">
        <v>325</v>
      </c>
    </row>
    <row r="97" spans="1:40" x14ac:dyDescent="0.2">
      <c r="A97" s="2" t="s">
        <v>262</v>
      </c>
      <c r="B97" s="2" t="s">
        <v>263</v>
      </c>
      <c r="C97" s="7">
        <v>341</v>
      </c>
      <c r="D97" s="7">
        <v>342</v>
      </c>
      <c r="E97" s="7">
        <v>342</v>
      </c>
      <c r="F97" s="7">
        <v>343</v>
      </c>
      <c r="G97" s="7">
        <v>343</v>
      </c>
      <c r="H97" s="7">
        <v>343</v>
      </c>
      <c r="I97" s="7">
        <v>343</v>
      </c>
      <c r="J97" s="7">
        <v>344</v>
      </c>
      <c r="K97" s="7">
        <v>344</v>
      </c>
      <c r="L97" s="7">
        <v>344</v>
      </c>
      <c r="M97" s="7">
        <v>344</v>
      </c>
      <c r="N97" s="7">
        <v>344</v>
      </c>
      <c r="O97" s="7">
        <v>344</v>
      </c>
      <c r="P97" s="7">
        <v>344</v>
      </c>
      <c r="Q97" s="7">
        <v>345</v>
      </c>
      <c r="R97" s="7">
        <v>345</v>
      </c>
      <c r="S97" s="7">
        <v>345</v>
      </c>
      <c r="T97" s="7">
        <v>345</v>
      </c>
      <c r="U97" s="7">
        <v>345</v>
      </c>
      <c r="V97" s="7">
        <v>346</v>
      </c>
      <c r="W97" s="7">
        <v>346</v>
      </c>
      <c r="X97" s="7">
        <v>346</v>
      </c>
      <c r="Y97" s="7">
        <v>347</v>
      </c>
      <c r="Z97" s="7">
        <v>347</v>
      </c>
      <c r="AA97" s="7">
        <v>347</v>
      </c>
      <c r="AB97" s="7">
        <v>348</v>
      </c>
      <c r="AC97" s="7">
        <v>348</v>
      </c>
      <c r="AD97" s="7">
        <v>348</v>
      </c>
      <c r="AE97" s="7">
        <v>348</v>
      </c>
      <c r="AF97" s="7">
        <v>349</v>
      </c>
      <c r="AG97" s="7">
        <v>349</v>
      </c>
      <c r="AH97" s="7">
        <v>349</v>
      </c>
      <c r="AI97" s="7">
        <v>349</v>
      </c>
      <c r="AJ97" s="7">
        <v>349</v>
      </c>
      <c r="AK97" s="7">
        <v>349</v>
      </c>
      <c r="AL97" s="7">
        <v>349</v>
      </c>
      <c r="AM97" s="7">
        <v>349</v>
      </c>
      <c r="AN97" s="7">
        <v>349</v>
      </c>
    </row>
    <row r="98" spans="1:40" x14ac:dyDescent="0.2">
      <c r="A98" s="2" t="s">
        <v>264</v>
      </c>
      <c r="B98" s="2" t="s">
        <v>265</v>
      </c>
      <c r="C98" s="7">
        <v>144</v>
      </c>
      <c r="D98" s="7">
        <v>145</v>
      </c>
      <c r="E98" s="7">
        <v>146</v>
      </c>
      <c r="F98" s="7">
        <v>147</v>
      </c>
      <c r="G98" s="7">
        <v>148</v>
      </c>
      <c r="H98" s="7">
        <v>149</v>
      </c>
      <c r="I98" s="7">
        <v>150</v>
      </c>
      <c r="J98" s="7">
        <v>151</v>
      </c>
      <c r="K98" s="7">
        <v>151</v>
      </c>
      <c r="L98" s="7">
        <v>152</v>
      </c>
      <c r="M98" s="7">
        <v>153</v>
      </c>
      <c r="N98" s="7">
        <v>153</v>
      </c>
      <c r="O98" s="7">
        <v>154</v>
      </c>
      <c r="P98" s="7">
        <v>155</v>
      </c>
      <c r="Q98" s="7">
        <v>155</v>
      </c>
      <c r="R98" s="7">
        <v>156</v>
      </c>
      <c r="S98" s="7">
        <v>157</v>
      </c>
      <c r="T98" s="7">
        <v>157</v>
      </c>
      <c r="U98" s="7">
        <v>158</v>
      </c>
      <c r="V98" s="7">
        <v>158</v>
      </c>
      <c r="W98" s="7">
        <v>159</v>
      </c>
      <c r="X98" s="7">
        <v>159</v>
      </c>
      <c r="Y98" s="7">
        <v>160</v>
      </c>
      <c r="Z98" s="7">
        <v>160</v>
      </c>
      <c r="AA98" s="7">
        <v>161</v>
      </c>
      <c r="AB98" s="7">
        <v>161</v>
      </c>
      <c r="AC98" s="7">
        <v>162</v>
      </c>
      <c r="AD98" s="7">
        <v>162</v>
      </c>
      <c r="AE98" s="7">
        <v>163</v>
      </c>
      <c r="AF98" s="7">
        <v>163</v>
      </c>
      <c r="AG98" s="7">
        <v>164</v>
      </c>
      <c r="AH98" s="7">
        <v>164</v>
      </c>
      <c r="AI98" s="7">
        <v>164</v>
      </c>
      <c r="AJ98" s="7">
        <v>165</v>
      </c>
      <c r="AK98" s="7">
        <v>165</v>
      </c>
      <c r="AL98" s="7">
        <v>165</v>
      </c>
      <c r="AM98" s="7">
        <v>166</v>
      </c>
      <c r="AN98" s="7">
        <v>166</v>
      </c>
    </row>
    <row r="99" spans="1:40" x14ac:dyDescent="0.2">
      <c r="A99" s="2" t="s">
        <v>266</v>
      </c>
      <c r="B99" s="2" t="s">
        <v>267</v>
      </c>
      <c r="C99" s="7">
        <v>1254</v>
      </c>
      <c r="D99" s="7">
        <v>1262</v>
      </c>
      <c r="E99" s="7">
        <v>1270</v>
      </c>
      <c r="F99" s="7">
        <v>1278</v>
      </c>
      <c r="G99" s="7">
        <v>1285</v>
      </c>
      <c r="H99" s="7">
        <v>1292</v>
      </c>
      <c r="I99" s="7">
        <v>1299</v>
      </c>
      <c r="J99" s="7">
        <v>1306</v>
      </c>
      <c r="K99" s="7">
        <v>1312</v>
      </c>
      <c r="L99" s="7">
        <v>1318</v>
      </c>
      <c r="M99" s="7">
        <v>1324</v>
      </c>
      <c r="N99" s="7">
        <v>1329</v>
      </c>
      <c r="O99" s="7">
        <v>1334</v>
      </c>
      <c r="P99" s="7">
        <v>1339</v>
      </c>
      <c r="Q99" s="7">
        <v>1344</v>
      </c>
      <c r="R99" s="7">
        <v>1348</v>
      </c>
      <c r="S99" s="7">
        <v>1353</v>
      </c>
      <c r="T99" s="7">
        <v>1357</v>
      </c>
      <c r="U99" s="7">
        <v>1361</v>
      </c>
      <c r="V99" s="7">
        <v>1366</v>
      </c>
      <c r="W99" s="7">
        <v>1370</v>
      </c>
      <c r="X99" s="7">
        <v>1374</v>
      </c>
      <c r="Y99" s="7">
        <v>1378</v>
      </c>
      <c r="Z99" s="7">
        <v>1382</v>
      </c>
      <c r="AA99" s="7">
        <v>1386</v>
      </c>
      <c r="AB99" s="7">
        <v>1390</v>
      </c>
      <c r="AC99" s="7">
        <v>1394</v>
      </c>
      <c r="AD99" s="7">
        <v>1398</v>
      </c>
      <c r="AE99" s="7">
        <v>1402</v>
      </c>
      <c r="AF99" s="7">
        <v>1406</v>
      </c>
      <c r="AG99" s="7">
        <v>1409</v>
      </c>
      <c r="AH99" s="7">
        <v>1412</v>
      </c>
      <c r="AI99" s="7">
        <v>1416</v>
      </c>
      <c r="AJ99" s="7">
        <v>1419</v>
      </c>
      <c r="AK99" s="7">
        <v>1422</v>
      </c>
      <c r="AL99" s="7">
        <v>1425</v>
      </c>
      <c r="AM99" s="7">
        <v>1428</v>
      </c>
      <c r="AN99" s="7">
        <v>1430</v>
      </c>
    </row>
    <row r="100" spans="1:40" x14ac:dyDescent="0.2">
      <c r="A100" s="2" t="s">
        <v>268</v>
      </c>
      <c r="B100" s="2" t="s">
        <v>269</v>
      </c>
      <c r="C100" s="7">
        <v>1591</v>
      </c>
      <c r="D100" s="7">
        <v>1604</v>
      </c>
      <c r="E100" s="7">
        <v>1616</v>
      </c>
      <c r="F100" s="7">
        <v>1628</v>
      </c>
      <c r="G100" s="7">
        <v>1639</v>
      </c>
      <c r="H100" s="7">
        <v>1650</v>
      </c>
      <c r="I100" s="7">
        <v>1661</v>
      </c>
      <c r="J100" s="7">
        <v>1671</v>
      </c>
      <c r="K100" s="7">
        <v>1680</v>
      </c>
      <c r="L100" s="7">
        <v>1690</v>
      </c>
      <c r="M100" s="7">
        <v>1699</v>
      </c>
      <c r="N100" s="7">
        <v>1707</v>
      </c>
      <c r="O100" s="7">
        <v>1715</v>
      </c>
      <c r="P100" s="7">
        <v>1723</v>
      </c>
      <c r="Q100" s="7">
        <v>1731</v>
      </c>
      <c r="R100" s="7">
        <v>1739</v>
      </c>
      <c r="S100" s="7">
        <v>1746</v>
      </c>
      <c r="T100" s="7">
        <v>1754</v>
      </c>
      <c r="U100" s="7">
        <v>1761</v>
      </c>
      <c r="V100" s="7">
        <v>1768</v>
      </c>
      <c r="W100" s="7">
        <v>1775</v>
      </c>
      <c r="X100" s="7">
        <v>1782</v>
      </c>
      <c r="Y100" s="7">
        <v>1789</v>
      </c>
      <c r="Z100" s="7">
        <v>1795</v>
      </c>
      <c r="AA100" s="7">
        <v>1802</v>
      </c>
      <c r="AB100" s="7">
        <v>1808</v>
      </c>
      <c r="AC100" s="7">
        <v>1814</v>
      </c>
      <c r="AD100" s="7">
        <v>1820</v>
      </c>
      <c r="AE100" s="7">
        <v>1826</v>
      </c>
      <c r="AF100" s="7">
        <v>1832</v>
      </c>
      <c r="AG100" s="7">
        <v>1837</v>
      </c>
      <c r="AH100" s="7">
        <v>1842</v>
      </c>
      <c r="AI100" s="7">
        <v>1847</v>
      </c>
      <c r="AJ100" s="7">
        <v>1852</v>
      </c>
      <c r="AK100" s="7">
        <v>1856</v>
      </c>
      <c r="AL100" s="7">
        <v>1860</v>
      </c>
      <c r="AM100" s="7">
        <v>1864</v>
      </c>
      <c r="AN100" s="7">
        <v>1868</v>
      </c>
    </row>
    <row r="101" spans="1:40" x14ac:dyDescent="0.2">
      <c r="A101" s="2" t="s">
        <v>270</v>
      </c>
      <c r="B101" s="2" t="s">
        <v>271</v>
      </c>
      <c r="C101" s="7">
        <v>1552</v>
      </c>
      <c r="D101" s="7">
        <v>1558</v>
      </c>
      <c r="E101" s="7">
        <v>1564</v>
      </c>
      <c r="F101" s="7">
        <v>1569</v>
      </c>
      <c r="G101" s="7">
        <v>1574</v>
      </c>
      <c r="H101" s="7">
        <v>1579</v>
      </c>
      <c r="I101" s="7">
        <v>1583</v>
      </c>
      <c r="J101" s="7">
        <v>1587</v>
      </c>
      <c r="K101" s="7">
        <v>1591</v>
      </c>
      <c r="L101" s="7">
        <v>1595</v>
      </c>
      <c r="M101" s="7">
        <v>1598</v>
      </c>
      <c r="N101" s="7">
        <v>1601</v>
      </c>
      <c r="O101" s="7">
        <v>1604</v>
      </c>
      <c r="P101" s="7">
        <v>1607</v>
      </c>
      <c r="Q101" s="7">
        <v>1610</v>
      </c>
      <c r="R101" s="7">
        <v>1612</v>
      </c>
      <c r="S101" s="7">
        <v>1615</v>
      </c>
      <c r="T101" s="7">
        <v>1618</v>
      </c>
      <c r="U101" s="7">
        <v>1620</v>
      </c>
      <c r="V101" s="7">
        <v>1623</v>
      </c>
      <c r="W101" s="7">
        <v>1626</v>
      </c>
      <c r="X101" s="7">
        <v>1628</v>
      </c>
      <c r="Y101" s="7">
        <v>1631</v>
      </c>
      <c r="Z101" s="7">
        <v>1634</v>
      </c>
      <c r="AA101" s="7">
        <v>1636</v>
      </c>
      <c r="AB101" s="7">
        <v>1639</v>
      </c>
      <c r="AC101" s="7">
        <v>1641</v>
      </c>
      <c r="AD101" s="7">
        <v>1644</v>
      </c>
      <c r="AE101" s="7">
        <v>1646</v>
      </c>
      <c r="AF101" s="7">
        <v>1649</v>
      </c>
      <c r="AG101" s="7">
        <v>1651</v>
      </c>
      <c r="AH101" s="7">
        <v>1653</v>
      </c>
      <c r="AI101" s="7">
        <v>1655</v>
      </c>
      <c r="AJ101" s="7">
        <v>1657</v>
      </c>
      <c r="AK101" s="7">
        <v>1659</v>
      </c>
      <c r="AL101" s="7">
        <v>1660</v>
      </c>
      <c r="AM101" s="7">
        <v>1662</v>
      </c>
      <c r="AN101" s="7">
        <v>1663</v>
      </c>
    </row>
    <row r="102" spans="1:40" x14ac:dyDescent="0.2">
      <c r="A102" s="2" t="s">
        <v>272</v>
      </c>
      <c r="B102" s="2" t="s">
        <v>273</v>
      </c>
      <c r="C102" s="7">
        <v>1354</v>
      </c>
      <c r="D102" s="7">
        <v>1360</v>
      </c>
      <c r="E102" s="7">
        <v>1367</v>
      </c>
      <c r="F102" s="7">
        <v>1373</v>
      </c>
      <c r="G102" s="7">
        <v>1379</v>
      </c>
      <c r="H102" s="7">
        <v>1385</v>
      </c>
      <c r="I102" s="7">
        <v>1390</v>
      </c>
      <c r="J102" s="7">
        <v>1396</v>
      </c>
      <c r="K102" s="7">
        <v>1401</v>
      </c>
      <c r="L102" s="7">
        <v>1406</v>
      </c>
      <c r="M102" s="7">
        <v>1410</v>
      </c>
      <c r="N102" s="7">
        <v>1415</v>
      </c>
      <c r="O102" s="7">
        <v>1419</v>
      </c>
      <c r="P102" s="7">
        <v>1423</v>
      </c>
      <c r="Q102" s="7">
        <v>1427</v>
      </c>
      <c r="R102" s="7">
        <v>1431</v>
      </c>
      <c r="S102" s="7">
        <v>1435</v>
      </c>
      <c r="T102" s="7">
        <v>1439</v>
      </c>
      <c r="U102" s="7">
        <v>1443</v>
      </c>
      <c r="V102" s="7">
        <v>1447</v>
      </c>
      <c r="W102" s="7">
        <v>1451</v>
      </c>
      <c r="X102" s="7">
        <v>1454</v>
      </c>
      <c r="Y102" s="7">
        <v>1458</v>
      </c>
      <c r="Z102" s="7">
        <v>1462</v>
      </c>
      <c r="AA102" s="7">
        <v>1466</v>
      </c>
      <c r="AB102" s="7">
        <v>1469</v>
      </c>
      <c r="AC102" s="7">
        <v>1472</v>
      </c>
      <c r="AD102" s="7">
        <v>1476</v>
      </c>
      <c r="AE102" s="7">
        <v>1479</v>
      </c>
      <c r="AF102" s="7">
        <v>1482</v>
      </c>
      <c r="AG102" s="7">
        <v>1485</v>
      </c>
      <c r="AH102" s="7">
        <v>1488</v>
      </c>
      <c r="AI102" s="7">
        <v>1490</v>
      </c>
      <c r="AJ102" s="7">
        <v>1493</v>
      </c>
      <c r="AK102" s="7">
        <v>1495</v>
      </c>
      <c r="AL102" s="7">
        <v>1497</v>
      </c>
      <c r="AM102" s="7">
        <v>1499</v>
      </c>
      <c r="AN102" s="7">
        <v>1501</v>
      </c>
    </row>
    <row r="103" spans="1:40" x14ac:dyDescent="0.2">
      <c r="A103" s="2" t="s">
        <v>274</v>
      </c>
      <c r="B103" s="2" t="s">
        <v>275</v>
      </c>
      <c r="C103" s="7">
        <v>1195</v>
      </c>
      <c r="D103" s="7">
        <v>1200</v>
      </c>
      <c r="E103" s="7">
        <v>1205</v>
      </c>
      <c r="F103" s="7">
        <v>1210</v>
      </c>
      <c r="G103" s="7">
        <v>1214</v>
      </c>
      <c r="H103" s="7">
        <v>1219</v>
      </c>
      <c r="I103" s="7">
        <v>1223</v>
      </c>
      <c r="J103" s="7">
        <v>1227</v>
      </c>
      <c r="K103" s="7">
        <v>1230</v>
      </c>
      <c r="L103" s="7">
        <v>1234</v>
      </c>
      <c r="M103" s="7">
        <v>1237</v>
      </c>
      <c r="N103" s="7">
        <v>1240</v>
      </c>
      <c r="O103" s="7">
        <v>1243</v>
      </c>
      <c r="P103" s="7">
        <v>1245</v>
      </c>
      <c r="Q103" s="7">
        <v>1248</v>
      </c>
      <c r="R103" s="7">
        <v>1250</v>
      </c>
      <c r="S103" s="7">
        <v>1253</v>
      </c>
      <c r="T103" s="7">
        <v>1255</v>
      </c>
      <c r="U103" s="7">
        <v>1257</v>
      </c>
      <c r="V103" s="7">
        <v>1260</v>
      </c>
      <c r="W103" s="7">
        <v>1262</v>
      </c>
      <c r="X103" s="7">
        <v>1264</v>
      </c>
      <c r="Y103" s="7">
        <v>1266</v>
      </c>
      <c r="Z103" s="7">
        <v>1269</v>
      </c>
      <c r="AA103" s="7">
        <v>1271</v>
      </c>
      <c r="AB103" s="7">
        <v>1273</v>
      </c>
      <c r="AC103" s="7">
        <v>1275</v>
      </c>
      <c r="AD103" s="7">
        <v>1277</v>
      </c>
      <c r="AE103" s="7">
        <v>1279</v>
      </c>
      <c r="AF103" s="7">
        <v>1281</v>
      </c>
      <c r="AG103" s="7">
        <v>1282</v>
      </c>
      <c r="AH103" s="7">
        <v>1284</v>
      </c>
      <c r="AI103" s="7">
        <v>1286</v>
      </c>
      <c r="AJ103" s="7">
        <v>1287</v>
      </c>
      <c r="AK103" s="7">
        <v>1288</v>
      </c>
      <c r="AL103" s="7">
        <v>1290</v>
      </c>
      <c r="AM103" s="7">
        <v>1291</v>
      </c>
      <c r="AN103" s="7">
        <v>1292</v>
      </c>
    </row>
    <row r="105" spans="1:40" x14ac:dyDescent="0.2">
      <c r="A105" s="2" t="s">
        <v>276</v>
      </c>
      <c r="B105" s="2" t="s">
        <v>277</v>
      </c>
      <c r="C105" s="7">
        <v>402</v>
      </c>
      <c r="D105" s="7">
        <v>401</v>
      </c>
      <c r="E105" s="7">
        <v>399</v>
      </c>
      <c r="F105" s="7">
        <v>397</v>
      </c>
      <c r="G105" s="7">
        <v>396</v>
      </c>
      <c r="H105" s="7">
        <v>394</v>
      </c>
      <c r="I105" s="7">
        <v>392</v>
      </c>
      <c r="J105" s="7">
        <v>390</v>
      </c>
      <c r="K105" s="7">
        <v>389</v>
      </c>
      <c r="L105" s="7">
        <v>387</v>
      </c>
      <c r="M105" s="7">
        <v>385</v>
      </c>
      <c r="N105" s="7">
        <v>383</v>
      </c>
      <c r="O105" s="7">
        <v>381</v>
      </c>
      <c r="P105" s="7">
        <v>379</v>
      </c>
      <c r="Q105" s="7">
        <v>377</v>
      </c>
      <c r="R105" s="7">
        <v>375</v>
      </c>
      <c r="S105" s="7">
        <v>373</v>
      </c>
      <c r="T105" s="7">
        <v>372</v>
      </c>
      <c r="U105" s="7">
        <v>370</v>
      </c>
      <c r="V105" s="7">
        <v>368</v>
      </c>
      <c r="W105" s="7">
        <v>366</v>
      </c>
      <c r="X105" s="7">
        <v>364</v>
      </c>
      <c r="Y105" s="7">
        <v>362</v>
      </c>
      <c r="Z105" s="7">
        <v>360</v>
      </c>
      <c r="AA105" s="7">
        <v>358</v>
      </c>
      <c r="AB105" s="7">
        <v>356</v>
      </c>
      <c r="AC105" s="7">
        <v>354</v>
      </c>
      <c r="AD105" s="7">
        <v>352</v>
      </c>
      <c r="AE105" s="7">
        <v>350</v>
      </c>
      <c r="AF105" s="7">
        <v>348</v>
      </c>
      <c r="AG105" s="7">
        <v>346</v>
      </c>
      <c r="AH105" s="7">
        <v>344</v>
      </c>
      <c r="AI105" s="7">
        <v>342</v>
      </c>
      <c r="AJ105" s="7">
        <v>339</v>
      </c>
      <c r="AK105" s="7">
        <v>337</v>
      </c>
      <c r="AL105" s="7">
        <v>335</v>
      </c>
      <c r="AM105" s="7">
        <v>333</v>
      </c>
      <c r="AN105" s="7">
        <v>330</v>
      </c>
    </row>
    <row r="106" spans="1:40" x14ac:dyDescent="0.2">
      <c r="A106" s="2" t="s">
        <v>278</v>
      </c>
      <c r="B106" s="2" t="s">
        <v>279</v>
      </c>
      <c r="C106" s="7">
        <v>386</v>
      </c>
      <c r="D106" s="7">
        <v>383</v>
      </c>
      <c r="E106" s="7">
        <v>380</v>
      </c>
      <c r="F106" s="7">
        <v>377</v>
      </c>
      <c r="G106" s="7">
        <v>375</v>
      </c>
      <c r="H106" s="7">
        <v>372</v>
      </c>
      <c r="I106" s="7">
        <v>369</v>
      </c>
      <c r="J106" s="7">
        <v>366</v>
      </c>
      <c r="K106" s="7">
        <v>364</v>
      </c>
      <c r="L106" s="7">
        <v>361</v>
      </c>
      <c r="M106" s="7">
        <v>358</v>
      </c>
      <c r="N106" s="7">
        <v>355</v>
      </c>
      <c r="O106" s="7">
        <v>352</v>
      </c>
      <c r="P106" s="7">
        <v>350</v>
      </c>
      <c r="Q106" s="7">
        <v>347</v>
      </c>
      <c r="R106" s="7">
        <v>344</v>
      </c>
      <c r="S106" s="7">
        <v>341</v>
      </c>
      <c r="T106" s="7">
        <v>339</v>
      </c>
      <c r="U106" s="7">
        <v>336</v>
      </c>
      <c r="V106" s="7">
        <v>333</v>
      </c>
      <c r="W106" s="7">
        <v>330</v>
      </c>
      <c r="X106" s="7">
        <v>327</v>
      </c>
      <c r="Y106" s="7">
        <v>325</v>
      </c>
      <c r="Z106" s="7">
        <v>322</v>
      </c>
      <c r="AA106" s="7">
        <v>319</v>
      </c>
      <c r="AB106" s="7">
        <v>316</v>
      </c>
      <c r="AC106" s="7">
        <v>313</v>
      </c>
      <c r="AD106" s="7">
        <v>311</v>
      </c>
      <c r="AE106" s="7">
        <v>308</v>
      </c>
      <c r="AF106" s="7">
        <v>305</v>
      </c>
      <c r="AG106" s="7">
        <v>302</v>
      </c>
      <c r="AH106" s="7">
        <v>299</v>
      </c>
      <c r="AI106" s="7">
        <v>296</v>
      </c>
      <c r="AJ106" s="7">
        <v>294</v>
      </c>
      <c r="AK106" s="7">
        <v>291</v>
      </c>
      <c r="AL106" s="7">
        <v>288</v>
      </c>
      <c r="AM106" s="7">
        <v>285</v>
      </c>
      <c r="AN106" s="7">
        <v>282</v>
      </c>
    </row>
    <row r="107" spans="1:40" x14ac:dyDescent="0.2">
      <c r="A107" s="2" t="s">
        <v>280</v>
      </c>
      <c r="B107" s="2" t="s">
        <v>281</v>
      </c>
      <c r="C107" s="7">
        <v>244</v>
      </c>
      <c r="D107" s="7">
        <v>249</v>
      </c>
      <c r="E107" s="7">
        <v>254</v>
      </c>
      <c r="F107" s="7">
        <v>258</v>
      </c>
      <c r="G107" s="7">
        <v>263</v>
      </c>
      <c r="H107" s="7">
        <v>267</v>
      </c>
      <c r="I107" s="7">
        <v>271</v>
      </c>
      <c r="J107" s="7">
        <v>276</v>
      </c>
      <c r="K107" s="7">
        <v>280</v>
      </c>
      <c r="L107" s="7">
        <v>284</v>
      </c>
      <c r="M107" s="7">
        <v>289</v>
      </c>
      <c r="N107" s="7">
        <v>293</v>
      </c>
      <c r="O107" s="7">
        <v>297</v>
      </c>
      <c r="P107" s="7">
        <v>301</v>
      </c>
      <c r="Q107" s="7">
        <v>305</v>
      </c>
      <c r="R107" s="7">
        <v>309</v>
      </c>
      <c r="S107" s="7">
        <v>313</v>
      </c>
      <c r="T107" s="7">
        <v>316</v>
      </c>
      <c r="U107" s="7">
        <v>320</v>
      </c>
      <c r="V107" s="7">
        <v>324</v>
      </c>
      <c r="W107" s="7">
        <v>328</v>
      </c>
      <c r="X107" s="7">
        <v>331</v>
      </c>
      <c r="Y107" s="7">
        <v>335</v>
      </c>
      <c r="Z107" s="7">
        <v>339</v>
      </c>
      <c r="AA107" s="7">
        <v>342</v>
      </c>
      <c r="AB107" s="7">
        <v>346</v>
      </c>
      <c r="AC107" s="7">
        <v>349</v>
      </c>
      <c r="AD107" s="7">
        <v>353</v>
      </c>
      <c r="AE107" s="7">
        <v>356</v>
      </c>
      <c r="AF107" s="7">
        <v>360</v>
      </c>
      <c r="AG107" s="7">
        <v>363</v>
      </c>
      <c r="AH107" s="7">
        <v>366</v>
      </c>
      <c r="AI107" s="7">
        <v>370</v>
      </c>
      <c r="AJ107" s="7">
        <v>373</v>
      </c>
      <c r="AK107" s="7">
        <v>376</v>
      </c>
      <c r="AL107" s="7">
        <v>379</v>
      </c>
      <c r="AM107" s="7">
        <v>382</v>
      </c>
      <c r="AN107" s="7">
        <v>385</v>
      </c>
    </row>
    <row r="108" spans="1:40" x14ac:dyDescent="0.2">
      <c r="A108" s="2" t="s">
        <v>282</v>
      </c>
      <c r="B108" s="2" t="s">
        <v>283</v>
      </c>
      <c r="C108" s="7">
        <v>835</v>
      </c>
      <c r="D108" s="7">
        <v>838</v>
      </c>
      <c r="E108" s="7">
        <v>841</v>
      </c>
      <c r="F108" s="7">
        <v>844</v>
      </c>
      <c r="G108" s="7">
        <v>847</v>
      </c>
      <c r="H108" s="7">
        <v>850</v>
      </c>
      <c r="I108" s="7">
        <v>853</v>
      </c>
      <c r="J108" s="7">
        <v>856</v>
      </c>
      <c r="K108" s="7">
        <v>859</v>
      </c>
      <c r="L108" s="7">
        <v>861</v>
      </c>
      <c r="M108" s="7">
        <v>864</v>
      </c>
      <c r="N108" s="7">
        <v>866</v>
      </c>
      <c r="O108" s="7">
        <v>869</v>
      </c>
      <c r="P108" s="7">
        <v>871</v>
      </c>
      <c r="Q108" s="7">
        <v>874</v>
      </c>
      <c r="R108" s="7">
        <v>876</v>
      </c>
      <c r="S108" s="7">
        <v>878</v>
      </c>
      <c r="T108" s="7">
        <v>880</v>
      </c>
      <c r="U108" s="7">
        <v>882</v>
      </c>
      <c r="V108" s="7">
        <v>884</v>
      </c>
      <c r="W108" s="7">
        <v>886</v>
      </c>
      <c r="X108" s="7">
        <v>888</v>
      </c>
      <c r="Y108" s="7">
        <v>890</v>
      </c>
      <c r="Z108" s="7">
        <v>892</v>
      </c>
      <c r="AA108" s="7">
        <v>894</v>
      </c>
      <c r="AB108" s="7">
        <v>896</v>
      </c>
      <c r="AC108" s="7">
        <v>897</v>
      </c>
      <c r="AD108" s="7">
        <v>899</v>
      </c>
      <c r="AE108" s="7">
        <v>900</v>
      </c>
      <c r="AF108" s="7">
        <v>901</v>
      </c>
      <c r="AG108" s="7">
        <v>903</v>
      </c>
      <c r="AH108" s="7">
        <v>904</v>
      </c>
      <c r="AI108" s="7">
        <v>905</v>
      </c>
      <c r="AJ108" s="7">
        <v>906</v>
      </c>
      <c r="AK108" s="7">
        <v>907</v>
      </c>
      <c r="AL108" s="7">
        <v>908</v>
      </c>
      <c r="AM108" s="7">
        <v>909</v>
      </c>
      <c r="AN108" s="7">
        <v>910</v>
      </c>
    </row>
    <row r="109" spans="1:40" x14ac:dyDescent="0.2">
      <c r="A109" s="2" t="s">
        <v>284</v>
      </c>
      <c r="B109" s="2" t="s">
        <v>285</v>
      </c>
      <c r="C109" s="7">
        <v>215</v>
      </c>
      <c r="D109" s="7">
        <v>219</v>
      </c>
      <c r="E109" s="7">
        <v>224</v>
      </c>
      <c r="F109" s="7">
        <v>229</v>
      </c>
      <c r="G109" s="7">
        <v>234</v>
      </c>
      <c r="H109" s="7">
        <v>238</v>
      </c>
      <c r="I109" s="7">
        <v>243</v>
      </c>
      <c r="J109" s="7">
        <v>248</v>
      </c>
      <c r="K109" s="7">
        <v>254</v>
      </c>
      <c r="L109" s="7">
        <v>259</v>
      </c>
      <c r="M109" s="7">
        <v>265</v>
      </c>
      <c r="N109" s="7">
        <v>270</v>
      </c>
      <c r="O109" s="7">
        <v>276</v>
      </c>
      <c r="P109" s="7">
        <v>282</v>
      </c>
      <c r="Q109" s="7">
        <v>289</v>
      </c>
      <c r="R109" s="7">
        <v>296</v>
      </c>
      <c r="S109" s="7">
        <v>302</v>
      </c>
      <c r="T109" s="7">
        <v>310</v>
      </c>
      <c r="U109" s="7">
        <v>317</v>
      </c>
      <c r="V109" s="7">
        <v>324</v>
      </c>
      <c r="W109" s="7">
        <v>332</v>
      </c>
      <c r="X109" s="7">
        <v>340</v>
      </c>
      <c r="Y109" s="7">
        <v>348</v>
      </c>
      <c r="Z109" s="7">
        <v>356</v>
      </c>
      <c r="AA109" s="7">
        <v>365</v>
      </c>
      <c r="AB109" s="7">
        <v>374</v>
      </c>
      <c r="AC109" s="7">
        <v>382</v>
      </c>
      <c r="AD109" s="7">
        <v>391</v>
      </c>
      <c r="AE109" s="7">
        <v>400</v>
      </c>
      <c r="AF109" s="7">
        <v>410</v>
      </c>
      <c r="AG109" s="7">
        <v>419</v>
      </c>
      <c r="AH109" s="7">
        <v>429</v>
      </c>
      <c r="AI109" s="7">
        <v>438</v>
      </c>
      <c r="AJ109" s="7">
        <v>448</v>
      </c>
      <c r="AK109" s="7">
        <v>458</v>
      </c>
      <c r="AL109" s="7">
        <v>469</v>
      </c>
      <c r="AM109" s="7">
        <v>479</v>
      </c>
      <c r="AN109" s="7">
        <v>490</v>
      </c>
    </row>
    <row r="115" spans="2:40" x14ac:dyDescent="0.2">
      <c r="C115" s="8" t="str">
        <f>RIGHT(C6,4)</f>
        <v>2013</v>
      </c>
      <c r="D115" s="8" t="str">
        <f t="shared" ref="D115:AN115" si="1">RIGHT(D6,4)</f>
        <v>2014</v>
      </c>
      <c r="E115" s="8" t="str">
        <f t="shared" si="1"/>
        <v>2015</v>
      </c>
      <c r="F115" s="8" t="str">
        <f t="shared" si="1"/>
        <v>2016</v>
      </c>
      <c r="G115" s="8" t="str">
        <f t="shared" si="1"/>
        <v>2017</v>
      </c>
      <c r="H115" s="8" t="str">
        <f t="shared" si="1"/>
        <v>2018</v>
      </c>
      <c r="I115" s="8" t="str">
        <f t="shared" si="1"/>
        <v>2019</v>
      </c>
      <c r="J115" s="8" t="str">
        <f t="shared" si="1"/>
        <v>2020</v>
      </c>
      <c r="K115" s="8" t="str">
        <f t="shared" si="1"/>
        <v>2021</v>
      </c>
      <c r="L115" s="8" t="str">
        <f t="shared" si="1"/>
        <v>2022</v>
      </c>
      <c r="M115" s="8" t="str">
        <f t="shared" si="1"/>
        <v>2023</v>
      </c>
      <c r="N115" s="8" t="str">
        <f t="shared" si="1"/>
        <v>2024</v>
      </c>
      <c r="O115" s="8" t="str">
        <f t="shared" si="1"/>
        <v>2025</v>
      </c>
      <c r="P115" s="8" t="str">
        <f t="shared" si="1"/>
        <v>2026</v>
      </c>
      <c r="Q115" s="8" t="str">
        <f t="shared" si="1"/>
        <v>2027</v>
      </c>
      <c r="R115" s="8" t="str">
        <f t="shared" si="1"/>
        <v>2028</v>
      </c>
      <c r="S115" s="8" t="str">
        <f t="shared" si="1"/>
        <v>2029</v>
      </c>
      <c r="T115" s="8" t="str">
        <f t="shared" si="1"/>
        <v>2030</v>
      </c>
      <c r="U115" s="8" t="str">
        <f t="shared" si="1"/>
        <v>2031</v>
      </c>
      <c r="V115" s="8" t="str">
        <f t="shared" si="1"/>
        <v>2032</v>
      </c>
      <c r="W115" s="8" t="str">
        <f t="shared" si="1"/>
        <v>2033</v>
      </c>
      <c r="X115" s="8" t="str">
        <f t="shared" si="1"/>
        <v>2034</v>
      </c>
      <c r="Y115" s="8" t="str">
        <f t="shared" si="1"/>
        <v>2035</v>
      </c>
      <c r="Z115" s="8" t="str">
        <f t="shared" si="1"/>
        <v>2036</v>
      </c>
      <c r="AA115" s="8" t="str">
        <f t="shared" si="1"/>
        <v>2037</v>
      </c>
      <c r="AB115" s="8" t="str">
        <f t="shared" si="1"/>
        <v>2038</v>
      </c>
      <c r="AC115" s="8" t="str">
        <f t="shared" si="1"/>
        <v>2039</v>
      </c>
      <c r="AD115" s="8" t="str">
        <f t="shared" si="1"/>
        <v>2040</v>
      </c>
      <c r="AE115" s="8" t="str">
        <f t="shared" si="1"/>
        <v>2041</v>
      </c>
      <c r="AF115" s="8" t="str">
        <f t="shared" si="1"/>
        <v>2042</v>
      </c>
      <c r="AG115" s="8" t="str">
        <f t="shared" si="1"/>
        <v>2043</v>
      </c>
      <c r="AH115" s="8" t="str">
        <f t="shared" si="1"/>
        <v>2044</v>
      </c>
      <c r="AI115" s="8" t="str">
        <f t="shared" si="1"/>
        <v>2045</v>
      </c>
      <c r="AJ115" s="8" t="str">
        <f t="shared" si="1"/>
        <v>2046</v>
      </c>
      <c r="AK115" s="8" t="str">
        <f t="shared" si="1"/>
        <v>2047</v>
      </c>
      <c r="AL115" s="8" t="str">
        <f t="shared" si="1"/>
        <v>2048</v>
      </c>
      <c r="AM115" s="8" t="str">
        <f t="shared" si="1"/>
        <v>2049</v>
      </c>
      <c r="AN115" s="8" t="str">
        <f t="shared" si="1"/>
        <v>2050</v>
      </c>
    </row>
    <row r="116" spans="2:40" x14ac:dyDescent="0.2">
      <c r="B116" s="2" t="s">
        <v>286</v>
      </c>
      <c r="C116" s="7">
        <f t="shared" ref="C116:AN116" si="2">SUM(C8:C103)</f>
        <v>63700</v>
      </c>
      <c r="D116" s="7">
        <f t="shared" si="2"/>
        <v>63997</v>
      </c>
      <c r="E116" s="7">
        <f t="shared" si="2"/>
        <v>64292</v>
      </c>
      <c r="F116" s="7">
        <f t="shared" si="2"/>
        <v>64591</v>
      </c>
      <c r="G116" s="7">
        <f t="shared" si="2"/>
        <v>64872</v>
      </c>
      <c r="H116" s="7">
        <f t="shared" si="2"/>
        <v>65153</v>
      </c>
      <c r="I116" s="7">
        <f t="shared" si="2"/>
        <v>65414</v>
      </c>
      <c r="J116" s="7">
        <f t="shared" si="2"/>
        <v>65686</v>
      </c>
      <c r="K116" s="7">
        <f t="shared" si="2"/>
        <v>65937</v>
      </c>
      <c r="L116" s="7">
        <f t="shared" si="2"/>
        <v>66195</v>
      </c>
      <c r="M116" s="7">
        <f t="shared" si="2"/>
        <v>66436</v>
      </c>
      <c r="N116" s="7">
        <f t="shared" si="2"/>
        <v>66683</v>
      </c>
      <c r="O116" s="7">
        <f t="shared" si="2"/>
        <v>66915</v>
      </c>
      <c r="P116" s="7">
        <f t="shared" si="2"/>
        <v>67147</v>
      </c>
      <c r="Q116" s="7">
        <f t="shared" si="2"/>
        <v>67382</v>
      </c>
      <c r="R116" s="7">
        <f t="shared" si="2"/>
        <v>67612</v>
      </c>
      <c r="S116" s="7">
        <f t="shared" si="2"/>
        <v>67839</v>
      </c>
      <c r="T116" s="7">
        <f t="shared" si="2"/>
        <v>68065</v>
      </c>
      <c r="U116" s="7">
        <f t="shared" si="2"/>
        <v>68292</v>
      </c>
      <c r="V116" s="7">
        <f t="shared" si="2"/>
        <v>68509</v>
      </c>
      <c r="W116" s="7">
        <f t="shared" si="2"/>
        <v>68730</v>
      </c>
      <c r="X116" s="7">
        <f t="shared" si="2"/>
        <v>68946</v>
      </c>
      <c r="Y116" s="7">
        <f t="shared" si="2"/>
        <v>69162</v>
      </c>
      <c r="Z116" s="7">
        <f t="shared" si="2"/>
        <v>69366</v>
      </c>
      <c r="AA116" s="7">
        <f t="shared" si="2"/>
        <v>69567</v>
      </c>
      <c r="AB116" s="7">
        <f t="shared" si="2"/>
        <v>69766</v>
      </c>
      <c r="AC116" s="7">
        <f t="shared" si="2"/>
        <v>69957</v>
      </c>
      <c r="AD116" s="7">
        <f t="shared" si="2"/>
        <v>70142</v>
      </c>
      <c r="AE116" s="7">
        <f t="shared" si="2"/>
        <v>70325</v>
      </c>
      <c r="AF116" s="7">
        <f t="shared" si="2"/>
        <v>70498</v>
      </c>
      <c r="AG116" s="7">
        <f t="shared" si="2"/>
        <v>70661</v>
      </c>
      <c r="AH116" s="7">
        <f t="shared" si="2"/>
        <v>70816</v>
      </c>
      <c r="AI116" s="7">
        <f t="shared" si="2"/>
        <v>70959</v>
      </c>
      <c r="AJ116" s="7">
        <f t="shared" si="2"/>
        <v>71107</v>
      </c>
      <c r="AK116" s="7">
        <f t="shared" si="2"/>
        <v>71243</v>
      </c>
      <c r="AL116" s="7">
        <f t="shared" si="2"/>
        <v>71374</v>
      </c>
      <c r="AM116" s="7">
        <f t="shared" si="2"/>
        <v>71509</v>
      </c>
      <c r="AN116" s="7">
        <f t="shared" si="2"/>
        <v>71622</v>
      </c>
    </row>
    <row r="117" spans="2:40" x14ac:dyDescent="0.2">
      <c r="C117" s="7"/>
      <c r="D117" s="9">
        <f>D116/C116-1</f>
        <v>4.6624803767660872E-3</v>
      </c>
      <c r="E117" s="9">
        <f t="shared" ref="E117:AN117" si="3">E116/D116-1</f>
        <v>4.6095910745815871E-3</v>
      </c>
      <c r="F117" s="9">
        <f t="shared" si="3"/>
        <v>4.6506563802650724E-3</v>
      </c>
      <c r="G117" s="9">
        <f t="shared" si="3"/>
        <v>4.3504513012648793E-3</v>
      </c>
      <c r="H117" s="9">
        <f t="shared" si="3"/>
        <v>4.3316068565790733E-3</v>
      </c>
      <c r="I117" s="9">
        <f t="shared" si="3"/>
        <v>4.0059552131137544E-3</v>
      </c>
      <c r="J117" s="9">
        <f t="shared" si="3"/>
        <v>4.1581312868805842E-3</v>
      </c>
      <c r="K117" s="9">
        <f t="shared" si="3"/>
        <v>3.8212099990866388E-3</v>
      </c>
      <c r="L117" s="9">
        <f t="shared" si="3"/>
        <v>3.9128258792484605E-3</v>
      </c>
      <c r="M117" s="9">
        <f t="shared" si="3"/>
        <v>3.6407583654354259E-3</v>
      </c>
      <c r="N117" s="9">
        <f t="shared" si="3"/>
        <v>3.7178638087784766E-3</v>
      </c>
      <c r="O117" s="9">
        <f t="shared" si="3"/>
        <v>3.4791476088358309E-3</v>
      </c>
      <c r="P117" s="9">
        <f t="shared" si="3"/>
        <v>3.4670851079727782E-3</v>
      </c>
      <c r="Q117" s="9">
        <f t="shared" si="3"/>
        <v>3.4997840558774751E-3</v>
      </c>
      <c r="R117" s="9">
        <f t="shared" si="3"/>
        <v>3.4133744917039799E-3</v>
      </c>
      <c r="S117" s="9">
        <f t="shared" si="3"/>
        <v>3.3573921789031846E-3</v>
      </c>
      <c r="T117" s="9">
        <f t="shared" si="3"/>
        <v>3.3314170315010827E-3</v>
      </c>
      <c r="U117" s="9">
        <f t="shared" si="3"/>
        <v>3.3350473811797343E-3</v>
      </c>
      <c r="V117" s="9">
        <f t="shared" si="3"/>
        <v>3.1775317753177656E-3</v>
      </c>
      <c r="W117" s="9">
        <f t="shared" si="3"/>
        <v>3.2258535374913855E-3</v>
      </c>
      <c r="X117" s="9">
        <f t="shared" si="3"/>
        <v>3.1427324312527372E-3</v>
      </c>
      <c r="Y117" s="9">
        <f t="shared" si="3"/>
        <v>3.1328866069098016E-3</v>
      </c>
      <c r="Z117" s="9">
        <f t="shared" si="3"/>
        <v>2.9495965992887285E-3</v>
      </c>
      <c r="AA117" s="9">
        <f t="shared" si="3"/>
        <v>2.8976732116599013E-3</v>
      </c>
      <c r="AB117" s="9">
        <f t="shared" si="3"/>
        <v>2.8605516983626345E-3</v>
      </c>
      <c r="AC117" s="9">
        <f t="shared" si="3"/>
        <v>2.7377232462804102E-3</v>
      </c>
      <c r="AD117" s="9">
        <f t="shared" si="3"/>
        <v>2.6444816101318658E-3</v>
      </c>
      <c r="AE117" s="9">
        <f t="shared" si="3"/>
        <v>2.6089931852528725E-3</v>
      </c>
      <c r="AF117" s="9">
        <f t="shared" si="3"/>
        <v>2.4600071098470622E-3</v>
      </c>
      <c r="AG117" s="9">
        <f t="shared" si="3"/>
        <v>2.3121223297115634E-3</v>
      </c>
      <c r="AH117" s="9">
        <f t="shared" si="3"/>
        <v>2.1935721260666341E-3</v>
      </c>
      <c r="AI117" s="9">
        <f t="shared" si="3"/>
        <v>2.0193176683236391E-3</v>
      </c>
      <c r="AJ117" s="9">
        <f t="shared" si="3"/>
        <v>2.0857114671852806E-3</v>
      </c>
      <c r="AK117" s="9">
        <f t="shared" si="3"/>
        <v>1.9126105727986786E-3</v>
      </c>
      <c r="AL117" s="9">
        <f t="shared" si="3"/>
        <v>1.8387771430175004E-3</v>
      </c>
      <c r="AM117" s="9">
        <f t="shared" si="3"/>
        <v>1.8914450640288294E-3</v>
      </c>
      <c r="AN117" s="9">
        <f t="shared" si="3"/>
        <v>1.5802206715238576E-3</v>
      </c>
    </row>
    <row r="118" spans="2:40" x14ac:dyDescent="0.2">
      <c r="C118" s="7"/>
      <c r="D118" s="7"/>
      <c r="E118" s="7"/>
      <c r="F118" s="7"/>
      <c r="G118" s="7"/>
      <c r="H118" s="7"/>
      <c r="I118" s="7"/>
      <c r="J118" s="7"/>
      <c r="K118" s="7"/>
      <c r="L118" s="9">
        <f>L116/$K116-1</f>
        <v>3.9128258792484605E-3</v>
      </c>
      <c r="M118" s="9">
        <f t="shared" ref="M118:AN118" si="4">M116/$K116-1</f>
        <v>7.5678298982362335E-3</v>
      </c>
      <c r="N118" s="9">
        <f t="shared" si="4"/>
        <v>1.1313829867904301E-2</v>
      </c>
      <c r="O118" s="9">
        <f t="shared" si="4"/>
        <v>1.4832339960871632E-2</v>
      </c>
      <c r="P118" s="9">
        <f t="shared" si="4"/>
        <v>1.8350850053839185E-2</v>
      </c>
      <c r="Q118" s="9">
        <f t="shared" si="4"/>
        <v>2.1914858122146885E-2</v>
      </c>
      <c r="R118" s="9">
        <f t="shared" si="4"/>
        <v>2.5403036231554266E-2</v>
      </c>
      <c r="S118" s="9">
        <f t="shared" si="4"/>
        <v>2.8845716365621721E-2</v>
      </c>
      <c r="T118" s="9">
        <f t="shared" si="4"/>
        <v>3.2273230507908979E-2</v>
      </c>
      <c r="U118" s="9">
        <f t="shared" si="4"/>
        <v>3.5715910641976434E-2</v>
      </c>
      <c r="V118" s="9">
        <f t="shared" si="4"/>
        <v>3.9006930858243472E-2</v>
      </c>
      <c r="W118" s="9">
        <f t="shared" si="4"/>
        <v>4.2358615041630632E-2</v>
      </c>
      <c r="X118" s="9">
        <f t="shared" si="4"/>
        <v>4.5634469266117694E-2</v>
      </c>
      <c r="Y118" s="9">
        <f t="shared" si="4"/>
        <v>4.8910323490604757E-2</v>
      </c>
      <c r="Z118" s="9">
        <f t="shared" si="4"/>
        <v>5.200418581373123E-2</v>
      </c>
      <c r="AA118" s="9">
        <f t="shared" si="4"/>
        <v>5.5052550161517777E-2</v>
      </c>
      <c r="AB118" s="9">
        <f t="shared" si="4"/>
        <v>5.8070582525744374E-2</v>
      </c>
      <c r="AC118" s="9">
        <f t="shared" si="4"/>
        <v>6.0967286955730504E-2</v>
      </c>
      <c r="AD118" s="9">
        <f t="shared" si="4"/>
        <v>6.3772995435036561E-2</v>
      </c>
      <c r="AE118" s="9">
        <f t="shared" si="4"/>
        <v>6.6548371930782446E-2</v>
      </c>
      <c r="AF118" s="9">
        <f t="shared" si="4"/>
        <v>6.9172088508728136E-2</v>
      </c>
      <c r="AG118" s="9">
        <f t="shared" si="4"/>
        <v>7.1644145168873408E-2</v>
      </c>
      <c r="AH118" s="9">
        <f t="shared" si="4"/>
        <v>7.3994873894778435E-2</v>
      </c>
      <c r="AI118" s="9">
        <f t="shared" si="4"/>
        <v>7.6163610719323094E-2</v>
      </c>
      <c r="AJ118" s="9">
        <f t="shared" si="4"/>
        <v>7.8408177502767851E-2</v>
      </c>
      <c r="AK118" s="9">
        <f t="shared" si="4"/>
        <v>8.047075238485224E-2</v>
      </c>
      <c r="AL118" s="9">
        <f t="shared" si="4"/>
        <v>8.2457497308036531E-2</v>
      </c>
      <c r="AM118" s="9">
        <f t="shared" si="4"/>
        <v>8.4504906198340946E-2</v>
      </c>
      <c r="AN118" s="9">
        <f t="shared" si="4"/>
        <v>8.6218663269484574E-2</v>
      </c>
    </row>
    <row r="119" spans="2:40" x14ac:dyDescent="0.2">
      <c r="C119" s="7"/>
      <c r="D119" s="7"/>
      <c r="E119" s="7"/>
      <c r="F119" s="7"/>
      <c r="G119" s="7"/>
      <c r="H119" s="9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2:40" x14ac:dyDescent="0.2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2:40" x14ac:dyDescent="0.2">
      <c r="C121" s="7"/>
      <c r="D121" s="9"/>
      <c r="E121" s="7"/>
      <c r="F121" s="7"/>
      <c r="G121" s="7"/>
      <c r="H121" s="7"/>
      <c r="I121" s="7"/>
      <c r="J121" s="7"/>
      <c r="K121" s="7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2:40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2:40" x14ac:dyDescent="0.2">
      <c r="C123" s="7"/>
      <c r="D123" s="7"/>
      <c r="E123" s="7"/>
      <c r="F123" s="7"/>
      <c r="G123" s="7"/>
      <c r="H123" s="7"/>
      <c r="I123" s="7"/>
      <c r="J123" s="7"/>
      <c r="K123" s="7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2:40" x14ac:dyDescent="0.2">
      <c r="C124" s="7"/>
      <c r="D124" s="7"/>
      <c r="E124" s="7"/>
      <c r="F124" s="7"/>
      <c r="G124" s="7"/>
      <c r="H124" s="9"/>
      <c r="I124" s="7"/>
      <c r="J124" s="7"/>
      <c r="K124" s="7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2:40" x14ac:dyDescent="0.2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2:40" x14ac:dyDescent="0.2">
      <c r="C126" s="7"/>
      <c r="D126" s="9"/>
      <c r="E126" s="7"/>
      <c r="F126" s="7"/>
      <c r="G126" s="7"/>
      <c r="H126" s="7"/>
      <c r="I126" s="7"/>
      <c r="J126" s="7"/>
      <c r="K126" s="7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2:40" x14ac:dyDescent="0.2">
      <c r="C127" s="7"/>
      <c r="D127" s="7"/>
      <c r="E127" s="7"/>
      <c r="F127" s="7"/>
      <c r="G127" s="7"/>
      <c r="H127" s="7"/>
      <c r="I127" s="7"/>
      <c r="J127" s="7"/>
      <c r="K127" s="7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2:40" x14ac:dyDescent="0.2">
      <c r="C128" s="7"/>
      <c r="D128" s="7"/>
      <c r="E128" s="7"/>
      <c r="F128" s="7"/>
      <c r="G128" s="7"/>
      <c r="H128" s="7"/>
      <c r="I128" s="7"/>
      <c r="J128" s="7"/>
      <c r="K128" s="7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3:40" x14ac:dyDescent="0.2">
      <c r="H129" s="9"/>
    </row>
    <row r="130" spans="3:40" x14ac:dyDescent="0.2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3:40" x14ac:dyDescent="0.2">
      <c r="C131" s="7"/>
      <c r="D131" s="9"/>
      <c r="E131" s="7"/>
      <c r="F131" s="7"/>
      <c r="G131" s="7"/>
      <c r="H131" s="7"/>
      <c r="I131" s="7"/>
      <c r="J131" s="7"/>
      <c r="K131" s="7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3:40" x14ac:dyDescent="0.2">
      <c r="C132" s="7"/>
      <c r="D132" s="7"/>
      <c r="E132" s="7"/>
      <c r="F132" s="7"/>
      <c r="G132" s="7"/>
      <c r="H132" s="7"/>
      <c r="I132" s="7"/>
      <c r="J132" s="7"/>
      <c r="K132" s="7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3:40" x14ac:dyDescent="0.2">
      <c r="C133" s="7"/>
      <c r="D133" s="7"/>
      <c r="E133" s="7"/>
      <c r="F133" s="7"/>
      <c r="G133" s="7"/>
      <c r="H133" s="7"/>
      <c r="I133" s="7"/>
      <c r="J133" s="7"/>
      <c r="K133" s="7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3:40" x14ac:dyDescent="0.2">
      <c r="G134" s="7"/>
      <c r="H134" s="9"/>
    </row>
  </sheetData>
  <sheetProtection algorithmName="SHA-512" hashValue="zUXLpI88DahsRv/Hqx/Z1fA0DSlxtMEZtD5tlqj/de6i+9fuqo4zt1BEwLUcCb/MBcN5clueDvjwSYhOuKhAIQ==" saltValue="Z9AkTVpBxxFA7nNa21NP/g==" spinCount="100000" sheet="1" objects="1" scenarios="1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8"/>
  <sheetViews>
    <sheetView workbookViewId="0">
      <pane ySplit="7" topLeftCell="A8" activePane="bottomLeft" state="frozenSplit"/>
      <selection activeCell="AB24" sqref="AB24"/>
      <selection pane="bottomLeft" activeCell="E29" sqref="E29"/>
    </sheetView>
  </sheetViews>
  <sheetFormatPr baseColWidth="10" defaultColWidth="9.140625" defaultRowHeight="12.75" x14ac:dyDescent="0.2"/>
  <cols>
    <col min="1" max="1" width="6.5703125" style="2" customWidth="1"/>
    <col min="2" max="2" width="22.140625" style="2" customWidth="1"/>
    <col min="3" max="46" width="21.7109375" style="2" customWidth="1"/>
    <col min="47" max="256" width="9.140625" style="2"/>
    <col min="257" max="257" width="6.5703125" style="2" customWidth="1"/>
    <col min="258" max="258" width="22.140625" style="2" customWidth="1"/>
    <col min="259" max="302" width="21.7109375" style="2" customWidth="1"/>
    <col min="303" max="512" width="9.140625" style="2"/>
    <col min="513" max="513" width="6.5703125" style="2" customWidth="1"/>
    <col min="514" max="514" width="22.140625" style="2" customWidth="1"/>
    <col min="515" max="558" width="21.7109375" style="2" customWidth="1"/>
    <col min="559" max="768" width="9.140625" style="2"/>
    <col min="769" max="769" width="6.5703125" style="2" customWidth="1"/>
    <col min="770" max="770" width="22.140625" style="2" customWidth="1"/>
    <col min="771" max="814" width="21.7109375" style="2" customWidth="1"/>
    <col min="815" max="1024" width="9.140625" style="2"/>
    <col min="1025" max="1025" width="6.5703125" style="2" customWidth="1"/>
    <col min="1026" max="1026" width="22.140625" style="2" customWidth="1"/>
    <col min="1027" max="1070" width="21.7109375" style="2" customWidth="1"/>
    <col min="1071" max="1280" width="9.140625" style="2"/>
    <col min="1281" max="1281" width="6.5703125" style="2" customWidth="1"/>
    <col min="1282" max="1282" width="22.140625" style="2" customWidth="1"/>
    <col min="1283" max="1326" width="21.7109375" style="2" customWidth="1"/>
    <col min="1327" max="1536" width="9.140625" style="2"/>
    <col min="1537" max="1537" width="6.5703125" style="2" customWidth="1"/>
    <col min="1538" max="1538" width="22.140625" style="2" customWidth="1"/>
    <col min="1539" max="1582" width="21.7109375" style="2" customWidth="1"/>
    <col min="1583" max="1792" width="9.140625" style="2"/>
    <col min="1793" max="1793" width="6.5703125" style="2" customWidth="1"/>
    <col min="1794" max="1794" width="22.140625" style="2" customWidth="1"/>
    <col min="1795" max="1838" width="21.7109375" style="2" customWidth="1"/>
    <col min="1839" max="2048" width="9.140625" style="2"/>
    <col min="2049" max="2049" width="6.5703125" style="2" customWidth="1"/>
    <col min="2050" max="2050" width="22.140625" style="2" customWidth="1"/>
    <col min="2051" max="2094" width="21.7109375" style="2" customWidth="1"/>
    <col min="2095" max="2304" width="9.140625" style="2"/>
    <col min="2305" max="2305" width="6.5703125" style="2" customWidth="1"/>
    <col min="2306" max="2306" width="22.140625" style="2" customWidth="1"/>
    <col min="2307" max="2350" width="21.7109375" style="2" customWidth="1"/>
    <col min="2351" max="2560" width="9.140625" style="2"/>
    <col min="2561" max="2561" width="6.5703125" style="2" customWidth="1"/>
    <col min="2562" max="2562" width="22.140625" style="2" customWidth="1"/>
    <col min="2563" max="2606" width="21.7109375" style="2" customWidth="1"/>
    <col min="2607" max="2816" width="9.140625" style="2"/>
    <col min="2817" max="2817" width="6.5703125" style="2" customWidth="1"/>
    <col min="2818" max="2818" width="22.140625" style="2" customWidth="1"/>
    <col min="2819" max="2862" width="21.7109375" style="2" customWidth="1"/>
    <col min="2863" max="3072" width="9.140625" style="2"/>
    <col min="3073" max="3073" width="6.5703125" style="2" customWidth="1"/>
    <col min="3074" max="3074" width="22.140625" style="2" customWidth="1"/>
    <col min="3075" max="3118" width="21.7109375" style="2" customWidth="1"/>
    <col min="3119" max="3328" width="9.140625" style="2"/>
    <col min="3329" max="3329" width="6.5703125" style="2" customWidth="1"/>
    <col min="3330" max="3330" width="22.140625" style="2" customWidth="1"/>
    <col min="3331" max="3374" width="21.7109375" style="2" customWidth="1"/>
    <col min="3375" max="3584" width="9.140625" style="2"/>
    <col min="3585" max="3585" width="6.5703125" style="2" customWidth="1"/>
    <col min="3586" max="3586" width="22.140625" style="2" customWidth="1"/>
    <col min="3587" max="3630" width="21.7109375" style="2" customWidth="1"/>
    <col min="3631" max="3840" width="9.140625" style="2"/>
    <col min="3841" max="3841" width="6.5703125" style="2" customWidth="1"/>
    <col min="3842" max="3842" width="22.140625" style="2" customWidth="1"/>
    <col min="3843" max="3886" width="21.7109375" style="2" customWidth="1"/>
    <col min="3887" max="4096" width="9.140625" style="2"/>
    <col min="4097" max="4097" width="6.5703125" style="2" customWidth="1"/>
    <col min="4098" max="4098" width="22.140625" style="2" customWidth="1"/>
    <col min="4099" max="4142" width="21.7109375" style="2" customWidth="1"/>
    <col min="4143" max="4352" width="9.140625" style="2"/>
    <col min="4353" max="4353" width="6.5703125" style="2" customWidth="1"/>
    <col min="4354" max="4354" width="22.140625" style="2" customWidth="1"/>
    <col min="4355" max="4398" width="21.7109375" style="2" customWidth="1"/>
    <col min="4399" max="4608" width="9.140625" style="2"/>
    <col min="4609" max="4609" width="6.5703125" style="2" customWidth="1"/>
    <col min="4610" max="4610" width="22.140625" style="2" customWidth="1"/>
    <col min="4611" max="4654" width="21.7109375" style="2" customWidth="1"/>
    <col min="4655" max="4864" width="9.140625" style="2"/>
    <col min="4865" max="4865" width="6.5703125" style="2" customWidth="1"/>
    <col min="4866" max="4866" width="22.140625" style="2" customWidth="1"/>
    <col min="4867" max="4910" width="21.7109375" style="2" customWidth="1"/>
    <col min="4911" max="5120" width="9.140625" style="2"/>
    <col min="5121" max="5121" width="6.5703125" style="2" customWidth="1"/>
    <col min="5122" max="5122" width="22.140625" style="2" customWidth="1"/>
    <col min="5123" max="5166" width="21.7109375" style="2" customWidth="1"/>
    <col min="5167" max="5376" width="9.140625" style="2"/>
    <col min="5377" max="5377" width="6.5703125" style="2" customWidth="1"/>
    <col min="5378" max="5378" width="22.140625" style="2" customWidth="1"/>
    <col min="5379" max="5422" width="21.7109375" style="2" customWidth="1"/>
    <col min="5423" max="5632" width="9.140625" style="2"/>
    <col min="5633" max="5633" width="6.5703125" style="2" customWidth="1"/>
    <col min="5634" max="5634" width="22.140625" style="2" customWidth="1"/>
    <col min="5635" max="5678" width="21.7109375" style="2" customWidth="1"/>
    <col min="5679" max="5888" width="9.140625" style="2"/>
    <col min="5889" max="5889" width="6.5703125" style="2" customWidth="1"/>
    <col min="5890" max="5890" width="22.140625" style="2" customWidth="1"/>
    <col min="5891" max="5934" width="21.7109375" style="2" customWidth="1"/>
    <col min="5935" max="6144" width="9.140625" style="2"/>
    <col min="6145" max="6145" width="6.5703125" style="2" customWidth="1"/>
    <col min="6146" max="6146" width="22.140625" style="2" customWidth="1"/>
    <col min="6147" max="6190" width="21.7109375" style="2" customWidth="1"/>
    <col min="6191" max="6400" width="9.140625" style="2"/>
    <col min="6401" max="6401" width="6.5703125" style="2" customWidth="1"/>
    <col min="6402" max="6402" width="22.140625" style="2" customWidth="1"/>
    <col min="6403" max="6446" width="21.7109375" style="2" customWidth="1"/>
    <col min="6447" max="6656" width="9.140625" style="2"/>
    <col min="6657" max="6657" width="6.5703125" style="2" customWidth="1"/>
    <col min="6658" max="6658" width="22.140625" style="2" customWidth="1"/>
    <col min="6659" max="6702" width="21.7109375" style="2" customWidth="1"/>
    <col min="6703" max="6912" width="9.140625" style="2"/>
    <col min="6913" max="6913" width="6.5703125" style="2" customWidth="1"/>
    <col min="6914" max="6914" width="22.140625" style="2" customWidth="1"/>
    <col min="6915" max="6958" width="21.7109375" style="2" customWidth="1"/>
    <col min="6959" max="7168" width="9.140625" style="2"/>
    <col min="7169" max="7169" width="6.5703125" style="2" customWidth="1"/>
    <col min="7170" max="7170" width="22.140625" style="2" customWidth="1"/>
    <col min="7171" max="7214" width="21.7109375" style="2" customWidth="1"/>
    <col min="7215" max="7424" width="9.140625" style="2"/>
    <col min="7425" max="7425" width="6.5703125" style="2" customWidth="1"/>
    <col min="7426" max="7426" width="22.140625" style="2" customWidth="1"/>
    <col min="7427" max="7470" width="21.7109375" style="2" customWidth="1"/>
    <col min="7471" max="7680" width="9.140625" style="2"/>
    <col min="7681" max="7681" width="6.5703125" style="2" customWidth="1"/>
    <col min="7682" max="7682" width="22.140625" style="2" customWidth="1"/>
    <col min="7683" max="7726" width="21.7109375" style="2" customWidth="1"/>
    <col min="7727" max="7936" width="9.140625" style="2"/>
    <col min="7937" max="7937" width="6.5703125" style="2" customWidth="1"/>
    <col min="7938" max="7938" width="22.140625" style="2" customWidth="1"/>
    <col min="7939" max="7982" width="21.7109375" style="2" customWidth="1"/>
    <col min="7983" max="8192" width="9.140625" style="2"/>
    <col min="8193" max="8193" width="6.5703125" style="2" customWidth="1"/>
    <col min="8194" max="8194" width="22.140625" style="2" customWidth="1"/>
    <col min="8195" max="8238" width="21.7109375" style="2" customWidth="1"/>
    <col min="8239" max="8448" width="9.140625" style="2"/>
    <col min="8449" max="8449" width="6.5703125" style="2" customWidth="1"/>
    <col min="8450" max="8450" width="22.140625" style="2" customWidth="1"/>
    <col min="8451" max="8494" width="21.7109375" style="2" customWidth="1"/>
    <col min="8495" max="8704" width="9.140625" style="2"/>
    <col min="8705" max="8705" width="6.5703125" style="2" customWidth="1"/>
    <col min="8706" max="8706" width="22.140625" style="2" customWidth="1"/>
    <col min="8707" max="8750" width="21.7109375" style="2" customWidth="1"/>
    <col min="8751" max="8960" width="9.140625" style="2"/>
    <col min="8961" max="8961" width="6.5703125" style="2" customWidth="1"/>
    <col min="8962" max="8962" width="22.140625" style="2" customWidth="1"/>
    <col min="8963" max="9006" width="21.7109375" style="2" customWidth="1"/>
    <col min="9007" max="9216" width="9.140625" style="2"/>
    <col min="9217" max="9217" width="6.5703125" style="2" customWidth="1"/>
    <col min="9218" max="9218" width="22.140625" style="2" customWidth="1"/>
    <col min="9219" max="9262" width="21.7109375" style="2" customWidth="1"/>
    <col min="9263" max="9472" width="9.140625" style="2"/>
    <col min="9473" max="9473" width="6.5703125" style="2" customWidth="1"/>
    <col min="9474" max="9474" width="22.140625" style="2" customWidth="1"/>
    <col min="9475" max="9518" width="21.7109375" style="2" customWidth="1"/>
    <col min="9519" max="9728" width="9.140625" style="2"/>
    <col min="9729" max="9729" width="6.5703125" style="2" customWidth="1"/>
    <col min="9730" max="9730" width="22.140625" style="2" customWidth="1"/>
    <col min="9731" max="9774" width="21.7109375" style="2" customWidth="1"/>
    <col min="9775" max="9984" width="9.140625" style="2"/>
    <col min="9985" max="9985" width="6.5703125" style="2" customWidth="1"/>
    <col min="9986" max="9986" width="22.140625" style="2" customWidth="1"/>
    <col min="9987" max="10030" width="21.7109375" style="2" customWidth="1"/>
    <col min="10031" max="10240" width="9.140625" style="2"/>
    <col min="10241" max="10241" width="6.5703125" style="2" customWidth="1"/>
    <col min="10242" max="10242" width="22.140625" style="2" customWidth="1"/>
    <col min="10243" max="10286" width="21.7109375" style="2" customWidth="1"/>
    <col min="10287" max="10496" width="9.140625" style="2"/>
    <col min="10497" max="10497" width="6.5703125" style="2" customWidth="1"/>
    <col min="10498" max="10498" width="22.140625" style="2" customWidth="1"/>
    <col min="10499" max="10542" width="21.7109375" style="2" customWidth="1"/>
    <col min="10543" max="10752" width="9.140625" style="2"/>
    <col min="10753" max="10753" width="6.5703125" style="2" customWidth="1"/>
    <col min="10754" max="10754" width="22.140625" style="2" customWidth="1"/>
    <col min="10755" max="10798" width="21.7109375" style="2" customWidth="1"/>
    <col min="10799" max="11008" width="9.140625" style="2"/>
    <col min="11009" max="11009" width="6.5703125" style="2" customWidth="1"/>
    <col min="11010" max="11010" width="22.140625" style="2" customWidth="1"/>
    <col min="11011" max="11054" width="21.7109375" style="2" customWidth="1"/>
    <col min="11055" max="11264" width="9.140625" style="2"/>
    <col min="11265" max="11265" width="6.5703125" style="2" customWidth="1"/>
    <col min="11266" max="11266" width="22.140625" style="2" customWidth="1"/>
    <col min="11267" max="11310" width="21.7109375" style="2" customWidth="1"/>
    <col min="11311" max="11520" width="9.140625" style="2"/>
    <col min="11521" max="11521" width="6.5703125" style="2" customWidth="1"/>
    <col min="11522" max="11522" width="22.140625" style="2" customWidth="1"/>
    <col min="11523" max="11566" width="21.7109375" style="2" customWidth="1"/>
    <col min="11567" max="11776" width="9.140625" style="2"/>
    <col min="11777" max="11777" width="6.5703125" style="2" customWidth="1"/>
    <col min="11778" max="11778" width="22.140625" style="2" customWidth="1"/>
    <col min="11779" max="11822" width="21.7109375" style="2" customWidth="1"/>
    <col min="11823" max="12032" width="9.140625" style="2"/>
    <col min="12033" max="12033" width="6.5703125" style="2" customWidth="1"/>
    <col min="12034" max="12034" width="22.140625" style="2" customWidth="1"/>
    <col min="12035" max="12078" width="21.7109375" style="2" customWidth="1"/>
    <col min="12079" max="12288" width="9.140625" style="2"/>
    <col min="12289" max="12289" width="6.5703125" style="2" customWidth="1"/>
    <col min="12290" max="12290" width="22.140625" style="2" customWidth="1"/>
    <col min="12291" max="12334" width="21.7109375" style="2" customWidth="1"/>
    <col min="12335" max="12544" width="9.140625" style="2"/>
    <col min="12545" max="12545" width="6.5703125" style="2" customWidth="1"/>
    <col min="12546" max="12546" width="22.140625" style="2" customWidth="1"/>
    <col min="12547" max="12590" width="21.7109375" style="2" customWidth="1"/>
    <col min="12591" max="12800" width="9.140625" style="2"/>
    <col min="12801" max="12801" width="6.5703125" style="2" customWidth="1"/>
    <col min="12802" max="12802" width="22.140625" style="2" customWidth="1"/>
    <col min="12803" max="12846" width="21.7109375" style="2" customWidth="1"/>
    <col min="12847" max="13056" width="9.140625" style="2"/>
    <col min="13057" max="13057" width="6.5703125" style="2" customWidth="1"/>
    <col min="13058" max="13058" width="22.140625" style="2" customWidth="1"/>
    <col min="13059" max="13102" width="21.7109375" style="2" customWidth="1"/>
    <col min="13103" max="13312" width="9.140625" style="2"/>
    <col min="13313" max="13313" width="6.5703125" style="2" customWidth="1"/>
    <col min="13314" max="13314" width="22.140625" style="2" customWidth="1"/>
    <col min="13315" max="13358" width="21.7109375" style="2" customWidth="1"/>
    <col min="13359" max="13568" width="9.140625" style="2"/>
    <col min="13569" max="13569" width="6.5703125" style="2" customWidth="1"/>
    <col min="13570" max="13570" width="22.140625" style="2" customWidth="1"/>
    <col min="13571" max="13614" width="21.7109375" style="2" customWidth="1"/>
    <col min="13615" max="13824" width="9.140625" style="2"/>
    <col min="13825" max="13825" width="6.5703125" style="2" customWidth="1"/>
    <col min="13826" max="13826" width="22.140625" style="2" customWidth="1"/>
    <col min="13827" max="13870" width="21.7109375" style="2" customWidth="1"/>
    <col min="13871" max="14080" width="9.140625" style="2"/>
    <col min="14081" max="14081" width="6.5703125" style="2" customWidth="1"/>
    <col min="14082" max="14082" width="22.140625" style="2" customWidth="1"/>
    <col min="14083" max="14126" width="21.7109375" style="2" customWidth="1"/>
    <col min="14127" max="14336" width="9.140625" style="2"/>
    <col min="14337" max="14337" width="6.5703125" style="2" customWidth="1"/>
    <col min="14338" max="14338" width="22.140625" style="2" customWidth="1"/>
    <col min="14339" max="14382" width="21.7109375" style="2" customWidth="1"/>
    <col min="14383" max="14592" width="9.140625" style="2"/>
    <col min="14593" max="14593" width="6.5703125" style="2" customWidth="1"/>
    <col min="14594" max="14594" width="22.140625" style="2" customWidth="1"/>
    <col min="14595" max="14638" width="21.7109375" style="2" customWidth="1"/>
    <col min="14639" max="14848" width="9.140625" style="2"/>
    <col min="14849" max="14849" width="6.5703125" style="2" customWidth="1"/>
    <col min="14850" max="14850" width="22.140625" style="2" customWidth="1"/>
    <col min="14851" max="14894" width="21.7109375" style="2" customWidth="1"/>
    <col min="14895" max="15104" width="9.140625" style="2"/>
    <col min="15105" max="15105" width="6.5703125" style="2" customWidth="1"/>
    <col min="15106" max="15106" width="22.140625" style="2" customWidth="1"/>
    <col min="15107" max="15150" width="21.7109375" style="2" customWidth="1"/>
    <col min="15151" max="15360" width="9.140625" style="2"/>
    <col min="15361" max="15361" width="6.5703125" style="2" customWidth="1"/>
    <col min="15362" max="15362" width="22.140625" style="2" customWidth="1"/>
    <col min="15363" max="15406" width="21.7109375" style="2" customWidth="1"/>
    <col min="15407" max="15616" width="9.140625" style="2"/>
    <col min="15617" max="15617" width="6.5703125" style="2" customWidth="1"/>
    <col min="15618" max="15618" width="22.140625" style="2" customWidth="1"/>
    <col min="15619" max="15662" width="21.7109375" style="2" customWidth="1"/>
    <col min="15663" max="15872" width="9.140625" style="2"/>
    <col min="15873" max="15873" width="6.5703125" style="2" customWidth="1"/>
    <col min="15874" max="15874" width="22.140625" style="2" customWidth="1"/>
    <col min="15875" max="15918" width="21.7109375" style="2" customWidth="1"/>
    <col min="15919" max="16128" width="9.140625" style="2"/>
    <col min="16129" max="16129" width="6.5703125" style="2" customWidth="1"/>
    <col min="16130" max="16130" width="22.140625" style="2" customWidth="1"/>
    <col min="16131" max="16174" width="21.7109375" style="2" customWidth="1"/>
    <col min="16175" max="16384" width="9.140625" style="2"/>
  </cols>
  <sheetData>
    <row r="1" spans="1:46" x14ac:dyDescent="0.2">
      <c r="A1" s="1" t="s">
        <v>313</v>
      </c>
    </row>
    <row r="2" spans="1:46" x14ac:dyDescent="0.2">
      <c r="A2" s="3" t="s">
        <v>1</v>
      </c>
    </row>
    <row r="3" spans="1:46" x14ac:dyDescent="0.2">
      <c r="A3" s="4" t="s">
        <v>2</v>
      </c>
    </row>
    <row r="4" spans="1:46" x14ac:dyDescent="0.2">
      <c r="A4" s="5" t="s">
        <v>314</v>
      </c>
    </row>
    <row r="5" spans="1:46" x14ac:dyDescent="0.2">
      <c r="E5" s="15"/>
    </row>
    <row r="6" spans="1:46" ht="12.75" customHeight="1" x14ac:dyDescent="0.2">
      <c r="A6" s="6" t="s">
        <v>4</v>
      </c>
      <c r="B6" s="6" t="s">
        <v>5</v>
      </c>
      <c r="C6" s="6" t="s">
        <v>6</v>
      </c>
      <c r="D6" s="6" t="s">
        <v>315</v>
      </c>
      <c r="E6" s="6" t="s">
        <v>316</v>
      </c>
      <c r="F6" s="6" t="s">
        <v>317</v>
      </c>
      <c r="G6" s="6" t="s">
        <v>318</v>
      </c>
      <c r="H6" s="6" t="s">
        <v>319</v>
      </c>
      <c r="I6" s="6" t="s">
        <v>320</v>
      </c>
      <c r="J6" s="6" t="s">
        <v>321</v>
      </c>
      <c r="K6" s="6" t="s">
        <v>322</v>
      </c>
      <c r="L6" s="6" t="s">
        <v>323</v>
      </c>
      <c r="M6" s="6" t="s">
        <v>324</v>
      </c>
      <c r="N6" s="6" t="s">
        <v>325</v>
      </c>
      <c r="O6" s="6" t="s">
        <v>326</v>
      </c>
      <c r="P6" s="6" t="s">
        <v>327</v>
      </c>
      <c r="Q6" s="6" t="s">
        <v>328</v>
      </c>
      <c r="R6" s="6" t="s">
        <v>329</v>
      </c>
      <c r="S6" s="6" t="s">
        <v>330</v>
      </c>
      <c r="T6" s="6" t="s">
        <v>331</v>
      </c>
      <c r="U6" s="6" t="s">
        <v>332</v>
      </c>
      <c r="V6" s="6" t="s">
        <v>333</v>
      </c>
      <c r="W6" s="6" t="s">
        <v>334</v>
      </c>
      <c r="X6" s="6" t="s">
        <v>335</v>
      </c>
      <c r="Y6" s="6" t="s">
        <v>43</v>
      </c>
      <c r="Z6" s="6" t="s">
        <v>336</v>
      </c>
      <c r="AA6" s="6" t="s">
        <v>337</v>
      </c>
      <c r="AB6" s="6" t="s">
        <v>338</v>
      </c>
      <c r="AC6" s="6" t="s">
        <v>339</v>
      </c>
      <c r="AD6" s="6" t="s">
        <v>340</v>
      </c>
      <c r="AE6" s="6" t="s">
        <v>341</v>
      </c>
      <c r="AF6" s="6" t="s">
        <v>342</v>
      </c>
      <c r="AG6" s="6" t="s">
        <v>343</v>
      </c>
      <c r="AH6" s="6" t="s">
        <v>344</v>
      </c>
      <c r="AI6" s="6" t="s">
        <v>345</v>
      </c>
      <c r="AJ6" s="6" t="s">
        <v>346</v>
      </c>
      <c r="AK6" s="6" t="s">
        <v>347</v>
      </c>
      <c r="AL6" s="6" t="s">
        <v>348</v>
      </c>
      <c r="AM6" s="6" t="s">
        <v>349</v>
      </c>
      <c r="AN6" s="6" t="s">
        <v>350</v>
      </c>
      <c r="AO6" s="6" t="s">
        <v>351</v>
      </c>
      <c r="AP6" s="6" t="s">
        <v>352</v>
      </c>
      <c r="AQ6" s="6" t="s">
        <v>353</v>
      </c>
      <c r="AR6" s="6" t="s">
        <v>354</v>
      </c>
      <c r="AS6" s="6" t="s">
        <v>355</v>
      </c>
      <c r="AT6" s="6" t="s">
        <v>356</v>
      </c>
    </row>
    <row r="7" spans="1:46" s="4" customFormat="1" x14ac:dyDescent="0.2">
      <c r="A7" s="4" t="s">
        <v>44</v>
      </c>
      <c r="B7" s="4" t="s">
        <v>45</v>
      </c>
      <c r="C7" s="4" t="s">
        <v>46</v>
      </c>
      <c r="D7" s="4" t="s">
        <v>357</v>
      </c>
      <c r="E7" s="4" t="s">
        <v>358</v>
      </c>
      <c r="F7" s="4" t="s">
        <v>359</v>
      </c>
      <c r="G7" s="4" t="s">
        <v>360</v>
      </c>
      <c r="H7" s="4" t="s">
        <v>361</v>
      </c>
      <c r="I7" s="4" t="s">
        <v>362</v>
      </c>
      <c r="J7" s="4" t="s">
        <v>363</v>
      </c>
      <c r="K7" s="4" t="s">
        <v>364</v>
      </c>
      <c r="L7" s="4" t="s">
        <v>365</v>
      </c>
      <c r="M7" s="4" t="s">
        <v>366</v>
      </c>
      <c r="N7" s="4" t="s">
        <v>367</v>
      </c>
      <c r="O7" s="4" t="s">
        <v>368</v>
      </c>
      <c r="P7" s="4" t="s">
        <v>369</v>
      </c>
      <c r="Q7" s="4" t="s">
        <v>370</v>
      </c>
      <c r="R7" s="4" t="s">
        <v>371</v>
      </c>
      <c r="S7" s="4" t="s">
        <v>372</v>
      </c>
      <c r="T7" s="4" t="s">
        <v>373</v>
      </c>
      <c r="U7" s="4" t="s">
        <v>374</v>
      </c>
      <c r="V7" s="4" t="s">
        <v>375</v>
      </c>
      <c r="W7" s="4" t="s">
        <v>376</v>
      </c>
      <c r="X7" s="4" t="s">
        <v>377</v>
      </c>
      <c r="Y7" s="4" t="s">
        <v>83</v>
      </c>
      <c r="Z7" s="4" t="s">
        <v>378</v>
      </c>
      <c r="AA7" s="4" t="s">
        <v>379</v>
      </c>
      <c r="AB7" s="4" t="s">
        <v>380</v>
      </c>
      <c r="AC7" s="4" t="s">
        <v>381</v>
      </c>
      <c r="AD7" s="4" t="s">
        <v>382</v>
      </c>
      <c r="AE7" s="4" t="s">
        <v>383</v>
      </c>
      <c r="AF7" s="4" t="s">
        <v>384</v>
      </c>
      <c r="AG7" s="4" t="s">
        <v>385</v>
      </c>
      <c r="AH7" s="4" t="s">
        <v>386</v>
      </c>
      <c r="AI7" s="4" t="s">
        <v>387</v>
      </c>
      <c r="AJ7" s="4" t="s">
        <v>388</v>
      </c>
      <c r="AK7" s="4" t="s">
        <v>389</v>
      </c>
      <c r="AL7" s="4" t="s">
        <v>390</v>
      </c>
      <c r="AM7" s="4" t="s">
        <v>391</v>
      </c>
      <c r="AN7" s="4" t="s">
        <v>392</v>
      </c>
      <c r="AO7" s="4" t="s">
        <v>393</v>
      </c>
      <c r="AP7" s="4" t="s">
        <v>394</v>
      </c>
      <c r="AQ7" s="4" t="s">
        <v>395</v>
      </c>
      <c r="AR7" s="4" t="s">
        <v>396</v>
      </c>
      <c r="AS7" s="4" t="s">
        <v>397</v>
      </c>
      <c r="AT7" s="4" t="s">
        <v>398</v>
      </c>
    </row>
    <row r="8" spans="1:46" x14ac:dyDescent="0.2">
      <c r="A8" s="2" t="s">
        <v>84</v>
      </c>
      <c r="B8" s="2" t="s">
        <v>85</v>
      </c>
      <c r="C8" s="7">
        <v>620</v>
      </c>
      <c r="D8" s="15">
        <v>38.9</v>
      </c>
      <c r="E8" s="15">
        <v>6.7</v>
      </c>
      <c r="F8" s="15">
        <v>7</v>
      </c>
      <c r="G8" s="15">
        <v>6.9</v>
      </c>
      <c r="H8" s="15">
        <v>5.9</v>
      </c>
      <c r="I8" s="15">
        <v>4.9000000000000004</v>
      </c>
      <c r="J8" s="15">
        <v>5.7</v>
      </c>
      <c r="K8" s="15">
        <v>6.5</v>
      </c>
      <c r="L8" s="15">
        <v>6.8</v>
      </c>
      <c r="M8" s="15">
        <v>7.7</v>
      </c>
      <c r="N8" s="15">
        <v>7.5</v>
      </c>
      <c r="O8" s="15">
        <v>6.8</v>
      </c>
      <c r="P8" s="15">
        <v>6.3</v>
      </c>
      <c r="Q8" s="15">
        <v>5.9</v>
      </c>
      <c r="R8" s="15">
        <v>4.5999999999999996</v>
      </c>
      <c r="S8" s="15">
        <v>3.2</v>
      </c>
      <c r="T8" s="15">
        <v>2.9</v>
      </c>
      <c r="U8" s="15">
        <v>2.4</v>
      </c>
      <c r="V8" s="15">
        <v>1.6</v>
      </c>
      <c r="W8" s="15">
        <v>0.7</v>
      </c>
      <c r="X8" s="15">
        <v>0.1</v>
      </c>
      <c r="Y8" s="7">
        <v>841</v>
      </c>
      <c r="Z8" s="15">
        <v>44</v>
      </c>
      <c r="AA8" s="15">
        <v>5.5</v>
      </c>
      <c r="AB8" s="15">
        <v>6.2</v>
      </c>
      <c r="AC8" s="15">
        <v>6.5</v>
      </c>
      <c r="AD8" s="15">
        <v>6</v>
      </c>
      <c r="AE8" s="15">
        <v>4.0999999999999996</v>
      </c>
      <c r="AF8" s="15">
        <v>4.2</v>
      </c>
      <c r="AG8" s="15">
        <v>5.0999999999999996</v>
      </c>
      <c r="AH8" s="15">
        <v>6</v>
      </c>
      <c r="AI8" s="15">
        <v>6.4</v>
      </c>
      <c r="AJ8" s="15">
        <v>6.3</v>
      </c>
      <c r="AK8" s="15">
        <v>6</v>
      </c>
      <c r="AL8" s="15">
        <v>5.9</v>
      </c>
      <c r="AM8" s="15">
        <v>6.2</v>
      </c>
      <c r="AN8" s="15">
        <v>5.9</v>
      </c>
      <c r="AO8" s="15">
        <v>5.0999999999999996</v>
      </c>
      <c r="AP8" s="15">
        <v>5</v>
      </c>
      <c r="AQ8" s="15">
        <v>4.2</v>
      </c>
      <c r="AR8" s="15">
        <v>3.1</v>
      </c>
      <c r="AS8" s="15">
        <v>1.7</v>
      </c>
      <c r="AT8" s="15">
        <v>0.7</v>
      </c>
    </row>
    <row r="9" spans="1:46" x14ac:dyDescent="0.2">
      <c r="A9" s="2" t="s">
        <v>86</v>
      </c>
      <c r="B9" s="2" t="s">
        <v>87</v>
      </c>
      <c r="C9" s="7">
        <v>540</v>
      </c>
      <c r="D9" s="15">
        <v>40.1</v>
      </c>
      <c r="E9" s="15">
        <v>6.3</v>
      </c>
      <c r="F9" s="15">
        <v>6.5</v>
      </c>
      <c r="G9" s="15">
        <v>6.7</v>
      </c>
      <c r="H9" s="15">
        <v>6</v>
      </c>
      <c r="I9" s="15">
        <v>5.3</v>
      </c>
      <c r="J9" s="15">
        <v>5.7</v>
      </c>
      <c r="K9" s="15">
        <v>6</v>
      </c>
      <c r="L9" s="15">
        <v>6.1</v>
      </c>
      <c r="M9" s="15">
        <v>6.8</v>
      </c>
      <c r="N9" s="15">
        <v>6.9</v>
      </c>
      <c r="O9" s="15">
        <v>6.9</v>
      </c>
      <c r="P9" s="15">
        <v>6.8</v>
      </c>
      <c r="Q9" s="15">
        <v>6.8</v>
      </c>
      <c r="R9" s="15">
        <v>4.9000000000000004</v>
      </c>
      <c r="S9" s="15">
        <v>3.4</v>
      </c>
      <c r="T9" s="15">
        <v>3.4</v>
      </c>
      <c r="U9" s="15">
        <v>3</v>
      </c>
      <c r="V9" s="15">
        <v>1.8</v>
      </c>
      <c r="W9" s="15">
        <v>0.7</v>
      </c>
      <c r="X9" s="15">
        <v>0.1</v>
      </c>
      <c r="Y9" s="7">
        <v>519</v>
      </c>
      <c r="Z9" s="15">
        <v>45.3</v>
      </c>
      <c r="AA9" s="15">
        <v>5.3</v>
      </c>
      <c r="AB9" s="15">
        <v>5.6</v>
      </c>
      <c r="AC9" s="15">
        <v>5.8</v>
      </c>
      <c r="AD9" s="15">
        <v>5.6</v>
      </c>
      <c r="AE9" s="15">
        <v>4.8</v>
      </c>
      <c r="AF9" s="15">
        <v>4.8</v>
      </c>
      <c r="AG9" s="15">
        <v>5.2</v>
      </c>
      <c r="AH9" s="15">
        <v>5.7</v>
      </c>
      <c r="AI9" s="15">
        <v>5.9</v>
      </c>
      <c r="AJ9" s="15">
        <v>5.8</v>
      </c>
      <c r="AK9" s="15">
        <v>5.6</v>
      </c>
      <c r="AL9" s="15">
        <v>5.5</v>
      </c>
      <c r="AM9" s="15">
        <v>5.9</v>
      </c>
      <c r="AN9" s="15">
        <v>5.9</v>
      </c>
      <c r="AO9" s="15">
        <v>5.4</v>
      </c>
      <c r="AP9" s="15">
        <v>5.6</v>
      </c>
      <c r="AQ9" s="15">
        <v>4.8</v>
      </c>
      <c r="AR9" s="15">
        <v>3.7</v>
      </c>
      <c r="AS9" s="15">
        <v>2.1</v>
      </c>
      <c r="AT9" s="15">
        <v>0.9</v>
      </c>
    </row>
    <row r="10" spans="1:46" x14ac:dyDescent="0.2">
      <c r="A10" s="2" t="s">
        <v>88</v>
      </c>
      <c r="B10" s="2" t="s">
        <v>89</v>
      </c>
      <c r="C10" s="7">
        <v>343</v>
      </c>
      <c r="D10" s="15">
        <v>44.7</v>
      </c>
      <c r="E10" s="15">
        <v>4.9000000000000004</v>
      </c>
      <c r="F10" s="15">
        <v>5.3</v>
      </c>
      <c r="G10" s="15">
        <v>5.7</v>
      </c>
      <c r="H10" s="15">
        <v>5.2</v>
      </c>
      <c r="I10" s="15">
        <v>4.5</v>
      </c>
      <c r="J10" s="15">
        <v>4.5999999999999996</v>
      </c>
      <c r="K10" s="15">
        <v>5.0999999999999996</v>
      </c>
      <c r="L10" s="15">
        <v>5.5</v>
      </c>
      <c r="M10" s="15">
        <v>6.6</v>
      </c>
      <c r="N10" s="15">
        <v>6.9</v>
      </c>
      <c r="O10" s="15">
        <v>7</v>
      </c>
      <c r="P10" s="15">
        <v>7.1</v>
      </c>
      <c r="Q10" s="15">
        <v>7.7</v>
      </c>
      <c r="R10" s="15">
        <v>6.2</v>
      </c>
      <c r="S10" s="15">
        <v>4.8</v>
      </c>
      <c r="T10" s="15">
        <v>4.7</v>
      </c>
      <c r="U10" s="15">
        <v>4.2</v>
      </c>
      <c r="V10" s="15">
        <v>2.8</v>
      </c>
      <c r="W10" s="15">
        <v>1.2</v>
      </c>
      <c r="X10" s="15">
        <v>0.3</v>
      </c>
      <c r="Y10" s="7">
        <v>353</v>
      </c>
      <c r="Z10" s="15">
        <v>48.4</v>
      </c>
      <c r="AA10" s="15">
        <v>4.4000000000000004</v>
      </c>
      <c r="AB10" s="15">
        <v>4.8</v>
      </c>
      <c r="AC10" s="15">
        <v>5</v>
      </c>
      <c r="AD10" s="15">
        <v>5.0999999999999996</v>
      </c>
      <c r="AE10" s="15">
        <v>4.5</v>
      </c>
      <c r="AF10" s="15">
        <v>4.5</v>
      </c>
      <c r="AG10" s="15">
        <v>4.8</v>
      </c>
      <c r="AH10" s="15">
        <v>5.3</v>
      </c>
      <c r="AI10" s="15">
        <v>5.6</v>
      </c>
      <c r="AJ10" s="15">
        <v>5.7</v>
      </c>
      <c r="AK10" s="15">
        <v>5.7</v>
      </c>
      <c r="AL10" s="15">
        <v>5.6</v>
      </c>
      <c r="AM10" s="15">
        <v>6.1</v>
      </c>
      <c r="AN10" s="15">
        <v>6.3</v>
      </c>
      <c r="AO10" s="15">
        <v>5.9</v>
      </c>
      <c r="AP10" s="15">
        <v>6.5</v>
      </c>
      <c r="AQ10" s="15">
        <v>5.7</v>
      </c>
      <c r="AR10" s="15">
        <v>4.5</v>
      </c>
      <c r="AS10" s="15">
        <v>2.7</v>
      </c>
      <c r="AT10" s="15">
        <v>1.3</v>
      </c>
    </row>
    <row r="11" spans="1:46" x14ac:dyDescent="0.2">
      <c r="A11" s="2" t="s">
        <v>90</v>
      </c>
      <c r="B11" s="2" t="s">
        <v>91</v>
      </c>
      <c r="C11" s="7">
        <v>162</v>
      </c>
      <c r="D11" s="15">
        <v>43.9</v>
      </c>
      <c r="E11" s="15">
        <v>5</v>
      </c>
      <c r="F11" s="15">
        <v>5.6</v>
      </c>
      <c r="G11" s="15">
        <v>6.1</v>
      </c>
      <c r="H11" s="15">
        <v>5.3</v>
      </c>
      <c r="I11" s="15">
        <v>4.2</v>
      </c>
      <c r="J11" s="15">
        <v>4.5999999999999996</v>
      </c>
      <c r="K11" s="15">
        <v>5.0999999999999996</v>
      </c>
      <c r="L11" s="15">
        <v>5.5</v>
      </c>
      <c r="M11" s="15">
        <v>6.7</v>
      </c>
      <c r="N11" s="15">
        <v>7.3</v>
      </c>
      <c r="O11" s="15">
        <v>7.1</v>
      </c>
      <c r="P11" s="15">
        <v>7.1</v>
      </c>
      <c r="Q11" s="15">
        <v>7.4</v>
      </c>
      <c r="R11" s="15">
        <v>6.5</v>
      </c>
      <c r="S11" s="15">
        <v>5</v>
      </c>
      <c r="T11" s="15">
        <v>4.3</v>
      </c>
      <c r="U11" s="15">
        <v>3.6</v>
      </c>
      <c r="V11" s="15">
        <v>2.4</v>
      </c>
      <c r="W11" s="15">
        <v>1</v>
      </c>
      <c r="X11" s="15">
        <v>0.2</v>
      </c>
      <c r="Y11" s="7">
        <v>179</v>
      </c>
      <c r="Z11" s="15">
        <v>49.7</v>
      </c>
      <c r="AA11" s="15">
        <v>4.0999999999999996</v>
      </c>
      <c r="AB11" s="15">
        <v>4.7</v>
      </c>
      <c r="AC11" s="15">
        <v>5.2</v>
      </c>
      <c r="AD11" s="15">
        <v>5</v>
      </c>
      <c r="AE11" s="15">
        <v>3.9</v>
      </c>
      <c r="AF11" s="15">
        <v>3.9</v>
      </c>
      <c r="AG11" s="15">
        <v>4.3</v>
      </c>
      <c r="AH11" s="15">
        <v>5</v>
      </c>
      <c r="AI11" s="15">
        <v>5.3</v>
      </c>
      <c r="AJ11" s="15">
        <v>5.4</v>
      </c>
      <c r="AK11" s="15">
        <v>5.4</v>
      </c>
      <c r="AL11" s="15">
        <v>5.7</v>
      </c>
      <c r="AM11" s="15">
        <v>6.5</v>
      </c>
      <c r="AN11" s="15">
        <v>6.8</v>
      </c>
      <c r="AO11" s="15">
        <v>6.4</v>
      </c>
      <c r="AP11" s="15">
        <v>6.9</v>
      </c>
      <c r="AQ11" s="15">
        <v>6.3</v>
      </c>
      <c r="AR11" s="15">
        <v>5</v>
      </c>
      <c r="AS11" s="15">
        <v>2.9</v>
      </c>
      <c r="AT11" s="15">
        <v>1.2</v>
      </c>
    </row>
    <row r="12" spans="1:46" x14ac:dyDescent="0.2">
      <c r="A12" s="2" t="s">
        <v>92</v>
      </c>
      <c r="B12" s="2" t="s">
        <v>93</v>
      </c>
      <c r="C12" s="7">
        <v>139</v>
      </c>
      <c r="D12" s="15">
        <v>42.9</v>
      </c>
      <c r="E12" s="15">
        <v>5.3</v>
      </c>
      <c r="F12" s="15">
        <v>5.8</v>
      </c>
      <c r="G12" s="15">
        <v>6.2</v>
      </c>
      <c r="H12" s="15">
        <v>5.3</v>
      </c>
      <c r="I12" s="15">
        <v>4.2</v>
      </c>
      <c r="J12" s="15">
        <v>4.9000000000000004</v>
      </c>
      <c r="K12" s="15">
        <v>5.5</v>
      </c>
      <c r="L12" s="15">
        <v>6.1</v>
      </c>
      <c r="M12" s="15">
        <v>7.1</v>
      </c>
      <c r="N12" s="15">
        <v>7.2</v>
      </c>
      <c r="O12" s="15">
        <v>7.2</v>
      </c>
      <c r="P12" s="15">
        <v>7</v>
      </c>
      <c r="Q12" s="15">
        <v>7</v>
      </c>
      <c r="R12" s="15">
        <v>6</v>
      </c>
      <c r="S12" s="15">
        <v>4.3</v>
      </c>
      <c r="T12" s="15">
        <v>3.9</v>
      </c>
      <c r="U12" s="15">
        <v>3.3</v>
      </c>
      <c r="V12" s="15">
        <v>2.2000000000000002</v>
      </c>
      <c r="W12" s="15">
        <v>1.1000000000000001</v>
      </c>
      <c r="X12" s="15">
        <v>0.2</v>
      </c>
      <c r="Y12" s="7">
        <v>160</v>
      </c>
      <c r="Z12" s="15">
        <v>50.9</v>
      </c>
      <c r="AA12" s="15">
        <v>3.8</v>
      </c>
      <c r="AB12" s="15">
        <v>4.4000000000000004</v>
      </c>
      <c r="AC12" s="15">
        <v>4.7</v>
      </c>
      <c r="AD12" s="15">
        <v>4.5</v>
      </c>
      <c r="AE12" s="15">
        <v>3.5</v>
      </c>
      <c r="AF12" s="15">
        <v>3.7</v>
      </c>
      <c r="AG12" s="15">
        <v>4.4000000000000004</v>
      </c>
      <c r="AH12" s="15">
        <v>5.2</v>
      </c>
      <c r="AI12" s="15">
        <v>5.7</v>
      </c>
      <c r="AJ12" s="15">
        <v>5.7</v>
      </c>
      <c r="AK12" s="15">
        <v>5.7</v>
      </c>
      <c r="AL12" s="15">
        <v>5.8</v>
      </c>
      <c r="AM12" s="15">
        <v>6.5</v>
      </c>
      <c r="AN12" s="15">
        <v>6.8</v>
      </c>
      <c r="AO12" s="15">
        <v>6.4</v>
      </c>
      <c r="AP12" s="15">
        <v>6.8</v>
      </c>
      <c r="AQ12" s="15">
        <v>6.2</v>
      </c>
      <c r="AR12" s="15">
        <v>5.0999999999999996</v>
      </c>
      <c r="AS12" s="15">
        <v>3.2</v>
      </c>
      <c r="AT12" s="15">
        <v>1.8</v>
      </c>
    </row>
    <row r="13" spans="1:46" x14ac:dyDescent="0.2">
      <c r="A13" s="2" t="s">
        <v>94</v>
      </c>
      <c r="B13" s="2" t="s">
        <v>95</v>
      </c>
      <c r="C13" s="7">
        <v>1081</v>
      </c>
      <c r="D13" s="15">
        <v>43.3</v>
      </c>
      <c r="E13" s="15">
        <v>5.2</v>
      </c>
      <c r="F13" s="15">
        <v>5.2</v>
      </c>
      <c r="G13" s="15">
        <v>5.4</v>
      </c>
      <c r="H13" s="15">
        <v>5.5</v>
      </c>
      <c r="I13" s="15">
        <v>5.4</v>
      </c>
      <c r="J13" s="15">
        <v>5.4</v>
      </c>
      <c r="K13" s="15">
        <v>5.8</v>
      </c>
      <c r="L13" s="15">
        <v>6.1</v>
      </c>
      <c r="M13" s="15">
        <v>6.8</v>
      </c>
      <c r="N13" s="15">
        <v>7.1</v>
      </c>
      <c r="O13" s="15">
        <v>6.7</v>
      </c>
      <c r="P13" s="15">
        <v>6.2</v>
      </c>
      <c r="Q13" s="15">
        <v>6.4</v>
      </c>
      <c r="R13" s="15">
        <v>5.9</v>
      </c>
      <c r="S13" s="15">
        <v>4.7</v>
      </c>
      <c r="T13" s="15">
        <v>4.3</v>
      </c>
      <c r="U13" s="15">
        <v>3.7</v>
      </c>
      <c r="V13" s="15">
        <v>2.5</v>
      </c>
      <c r="W13" s="15">
        <v>1.2</v>
      </c>
      <c r="X13" s="15">
        <v>0.3</v>
      </c>
      <c r="Y13" s="7">
        <v>1118</v>
      </c>
      <c r="Z13" s="15">
        <v>47.8</v>
      </c>
      <c r="AA13" s="15">
        <v>4.5999999999999996</v>
      </c>
      <c r="AB13" s="15">
        <v>4.9000000000000004</v>
      </c>
      <c r="AC13" s="15">
        <v>5.0999999999999996</v>
      </c>
      <c r="AD13" s="15">
        <v>5.0999999999999996</v>
      </c>
      <c r="AE13" s="15">
        <v>4.5999999999999996</v>
      </c>
      <c r="AF13" s="15">
        <v>4.5</v>
      </c>
      <c r="AG13" s="15">
        <v>5</v>
      </c>
      <c r="AH13" s="15">
        <v>5.5</v>
      </c>
      <c r="AI13" s="15">
        <v>5.7</v>
      </c>
      <c r="AJ13" s="15">
        <v>5.7</v>
      </c>
      <c r="AK13" s="15">
        <v>5.6</v>
      </c>
      <c r="AL13" s="15">
        <v>5.7</v>
      </c>
      <c r="AM13" s="15">
        <v>6.1</v>
      </c>
      <c r="AN13" s="15">
        <v>6.2</v>
      </c>
      <c r="AO13" s="15">
        <v>5.9</v>
      </c>
      <c r="AP13" s="15">
        <v>6.1</v>
      </c>
      <c r="AQ13" s="15">
        <v>5.5</v>
      </c>
      <c r="AR13" s="15">
        <v>4.4000000000000004</v>
      </c>
      <c r="AS13" s="15">
        <v>2.5</v>
      </c>
      <c r="AT13" s="15">
        <v>1.3</v>
      </c>
    </row>
    <row r="14" spans="1:46" x14ac:dyDescent="0.2">
      <c r="A14" s="2" t="s">
        <v>96</v>
      </c>
      <c r="B14" s="2" t="s">
        <v>97</v>
      </c>
      <c r="C14" s="7">
        <v>320</v>
      </c>
      <c r="D14" s="15">
        <v>43.1</v>
      </c>
      <c r="E14" s="15">
        <v>5.4</v>
      </c>
      <c r="F14" s="15">
        <v>6</v>
      </c>
      <c r="G14" s="15">
        <v>6.2</v>
      </c>
      <c r="H14" s="15">
        <v>5.3</v>
      </c>
      <c r="I14" s="15">
        <v>4.2</v>
      </c>
      <c r="J14" s="15">
        <v>4.7</v>
      </c>
      <c r="K14" s="15">
        <v>5.3</v>
      </c>
      <c r="L14" s="15">
        <v>5.9</v>
      </c>
      <c r="M14" s="15">
        <v>6.9</v>
      </c>
      <c r="N14" s="15">
        <v>7.2</v>
      </c>
      <c r="O14" s="15">
        <v>6.9</v>
      </c>
      <c r="P14" s="15">
        <v>6.8</v>
      </c>
      <c r="Q14" s="15">
        <v>7.4</v>
      </c>
      <c r="R14" s="15">
        <v>6.1</v>
      </c>
      <c r="S14" s="15">
        <v>4.4000000000000004</v>
      </c>
      <c r="T14" s="15">
        <v>4</v>
      </c>
      <c r="U14" s="15">
        <v>3.4</v>
      </c>
      <c r="V14" s="15">
        <v>2.4</v>
      </c>
      <c r="W14" s="15">
        <v>1</v>
      </c>
      <c r="X14" s="15">
        <v>0.2</v>
      </c>
      <c r="Y14" s="7">
        <v>384</v>
      </c>
      <c r="Z14" s="15">
        <v>48.9</v>
      </c>
      <c r="AA14" s="15">
        <v>4.5999999999999996</v>
      </c>
      <c r="AB14" s="15">
        <v>5.0999999999999996</v>
      </c>
      <c r="AC14" s="15">
        <v>5.5</v>
      </c>
      <c r="AD14" s="15">
        <v>5.0999999999999996</v>
      </c>
      <c r="AE14" s="15">
        <v>3.8</v>
      </c>
      <c r="AF14" s="15">
        <v>3.8</v>
      </c>
      <c r="AG14" s="15">
        <v>4.4000000000000004</v>
      </c>
      <c r="AH14" s="15">
        <v>5</v>
      </c>
      <c r="AI14" s="15">
        <v>5.5</v>
      </c>
      <c r="AJ14" s="15">
        <v>5.6</v>
      </c>
      <c r="AK14" s="15">
        <v>5.4</v>
      </c>
      <c r="AL14" s="15">
        <v>5.6</v>
      </c>
      <c r="AM14" s="15">
        <v>6.4</v>
      </c>
      <c r="AN14" s="15">
        <v>6.6</v>
      </c>
      <c r="AO14" s="15">
        <v>6.2</v>
      </c>
      <c r="AP14" s="15">
        <v>6.6</v>
      </c>
      <c r="AQ14" s="15">
        <v>5.8</v>
      </c>
      <c r="AR14" s="15">
        <v>4.8</v>
      </c>
      <c r="AS14" s="15">
        <v>2.9</v>
      </c>
      <c r="AT14" s="15">
        <v>1.4</v>
      </c>
    </row>
    <row r="15" spans="1:46" x14ac:dyDescent="0.2">
      <c r="A15" s="2" t="s">
        <v>98</v>
      </c>
      <c r="B15" s="2" t="s">
        <v>99</v>
      </c>
      <c r="C15" s="7">
        <v>281</v>
      </c>
      <c r="D15" s="15">
        <v>40.799999999999997</v>
      </c>
      <c r="E15" s="15">
        <v>6</v>
      </c>
      <c r="F15" s="15">
        <v>6.3</v>
      </c>
      <c r="G15" s="15">
        <v>6.5</v>
      </c>
      <c r="H15" s="15">
        <v>5.8</v>
      </c>
      <c r="I15" s="15">
        <v>5.0999999999999996</v>
      </c>
      <c r="J15" s="15">
        <v>5.5</v>
      </c>
      <c r="K15" s="15">
        <v>5.8</v>
      </c>
      <c r="L15" s="15">
        <v>6.1</v>
      </c>
      <c r="M15" s="15">
        <v>6.8</v>
      </c>
      <c r="N15" s="15">
        <v>7.1</v>
      </c>
      <c r="O15" s="15">
        <v>7.2</v>
      </c>
      <c r="P15" s="15">
        <v>7</v>
      </c>
      <c r="Q15" s="15">
        <v>6.9</v>
      </c>
      <c r="R15" s="15">
        <v>5</v>
      </c>
      <c r="S15" s="15">
        <v>3.6</v>
      </c>
      <c r="T15" s="15">
        <v>3.7</v>
      </c>
      <c r="U15" s="15">
        <v>3</v>
      </c>
      <c r="V15" s="15">
        <v>1.8</v>
      </c>
      <c r="W15" s="15">
        <v>0.7</v>
      </c>
      <c r="X15" s="15">
        <v>0.1</v>
      </c>
      <c r="Y15" s="7">
        <v>238</v>
      </c>
      <c r="Z15" s="15">
        <v>46.2</v>
      </c>
      <c r="AA15" s="15">
        <v>5.0999999999999996</v>
      </c>
      <c r="AB15" s="15">
        <v>5.4</v>
      </c>
      <c r="AC15" s="15">
        <v>5.6</v>
      </c>
      <c r="AD15" s="15">
        <v>5.4</v>
      </c>
      <c r="AE15" s="15">
        <v>4.4000000000000004</v>
      </c>
      <c r="AF15" s="15">
        <v>4.7</v>
      </c>
      <c r="AG15" s="15">
        <v>5</v>
      </c>
      <c r="AH15" s="15">
        <v>5.5</v>
      </c>
      <c r="AI15" s="15">
        <v>5.7</v>
      </c>
      <c r="AJ15" s="15">
        <v>5.8</v>
      </c>
      <c r="AK15" s="15">
        <v>5.6</v>
      </c>
      <c r="AL15" s="15">
        <v>5.7</v>
      </c>
      <c r="AM15" s="15">
        <v>6.2</v>
      </c>
      <c r="AN15" s="15">
        <v>6.3</v>
      </c>
      <c r="AO15" s="15">
        <v>5.9</v>
      </c>
      <c r="AP15" s="15">
        <v>6.2</v>
      </c>
      <c r="AQ15" s="15">
        <v>5.3</v>
      </c>
      <c r="AR15" s="15">
        <v>3.9</v>
      </c>
      <c r="AS15" s="15">
        <v>1.8</v>
      </c>
      <c r="AT15" s="15">
        <v>0.5</v>
      </c>
    </row>
    <row r="16" spans="1:46" x14ac:dyDescent="0.2">
      <c r="A16" s="2" t="s">
        <v>100</v>
      </c>
      <c r="B16" s="2" t="s">
        <v>101</v>
      </c>
      <c r="C16" s="7">
        <v>153</v>
      </c>
      <c r="D16" s="15">
        <v>44.3</v>
      </c>
      <c r="E16" s="15">
        <v>5.0999999999999996</v>
      </c>
      <c r="F16" s="15">
        <v>5.5</v>
      </c>
      <c r="G16" s="15">
        <v>5.8</v>
      </c>
      <c r="H16" s="15">
        <v>5.0999999999999996</v>
      </c>
      <c r="I16" s="15">
        <v>4.2</v>
      </c>
      <c r="J16" s="15">
        <v>4.3</v>
      </c>
      <c r="K16" s="15">
        <v>5.3</v>
      </c>
      <c r="L16" s="15">
        <v>5.8</v>
      </c>
      <c r="M16" s="15">
        <v>6.6</v>
      </c>
      <c r="N16" s="15">
        <v>7</v>
      </c>
      <c r="O16" s="15">
        <v>7.3</v>
      </c>
      <c r="P16" s="15">
        <v>7.2</v>
      </c>
      <c r="Q16" s="15">
        <v>7.5</v>
      </c>
      <c r="R16" s="15">
        <v>6.2</v>
      </c>
      <c r="S16" s="15">
        <v>4.5</v>
      </c>
      <c r="T16" s="15">
        <v>4.5</v>
      </c>
      <c r="U16" s="15">
        <v>4.0999999999999996</v>
      </c>
      <c r="V16" s="15">
        <v>2.7</v>
      </c>
      <c r="W16" s="15">
        <v>1.2</v>
      </c>
      <c r="X16" s="15">
        <v>0.2</v>
      </c>
      <c r="Y16" s="7">
        <v>172</v>
      </c>
      <c r="Z16" s="15">
        <v>49.6</v>
      </c>
      <c r="AA16" s="15">
        <v>4.3</v>
      </c>
      <c r="AB16" s="15">
        <v>4.7</v>
      </c>
      <c r="AC16" s="15">
        <v>5.2</v>
      </c>
      <c r="AD16" s="15">
        <v>4.9000000000000004</v>
      </c>
      <c r="AE16" s="15">
        <v>3.8</v>
      </c>
      <c r="AF16" s="15">
        <v>3.8</v>
      </c>
      <c r="AG16" s="15">
        <v>4.4000000000000004</v>
      </c>
      <c r="AH16" s="15">
        <v>5</v>
      </c>
      <c r="AI16" s="15">
        <v>5.4</v>
      </c>
      <c r="AJ16" s="15">
        <v>5.5</v>
      </c>
      <c r="AK16" s="15">
        <v>5.5</v>
      </c>
      <c r="AL16" s="15">
        <v>5.7</v>
      </c>
      <c r="AM16" s="15">
        <v>6.5</v>
      </c>
      <c r="AN16" s="15">
        <v>7</v>
      </c>
      <c r="AO16" s="15">
        <v>6.7</v>
      </c>
      <c r="AP16" s="15">
        <v>6.9</v>
      </c>
      <c r="AQ16" s="15">
        <v>6</v>
      </c>
      <c r="AR16" s="15">
        <v>4.7</v>
      </c>
      <c r="AS16" s="15">
        <v>2.8</v>
      </c>
      <c r="AT16" s="15">
        <v>1.2</v>
      </c>
    </row>
    <row r="17" spans="1:46" x14ac:dyDescent="0.2">
      <c r="A17" s="2" t="s">
        <v>102</v>
      </c>
      <c r="B17" s="2" t="s">
        <v>103</v>
      </c>
      <c r="C17" s="7">
        <v>307</v>
      </c>
      <c r="D17" s="15">
        <v>41</v>
      </c>
      <c r="E17" s="15">
        <v>6.1</v>
      </c>
      <c r="F17" s="15">
        <v>6.2</v>
      </c>
      <c r="G17" s="15">
        <v>6.1</v>
      </c>
      <c r="H17" s="15">
        <v>5.9</v>
      </c>
      <c r="I17" s="15">
        <v>5.7</v>
      </c>
      <c r="J17" s="15">
        <v>5.5</v>
      </c>
      <c r="K17" s="15">
        <v>5.9</v>
      </c>
      <c r="L17" s="15">
        <v>5.9</v>
      </c>
      <c r="M17" s="15">
        <v>6.7</v>
      </c>
      <c r="N17" s="15">
        <v>6.7</v>
      </c>
      <c r="O17" s="15">
        <v>6.7</v>
      </c>
      <c r="P17" s="15">
        <v>6.5</v>
      </c>
      <c r="Q17" s="15">
        <v>6.9</v>
      </c>
      <c r="R17" s="15">
        <v>5.3</v>
      </c>
      <c r="S17" s="15">
        <v>3.9</v>
      </c>
      <c r="T17" s="15">
        <v>3.7</v>
      </c>
      <c r="U17" s="15">
        <v>3.1</v>
      </c>
      <c r="V17" s="15">
        <v>2</v>
      </c>
      <c r="W17" s="15">
        <v>0.9</v>
      </c>
      <c r="X17" s="15">
        <v>0.2</v>
      </c>
      <c r="Y17" s="7">
        <v>322</v>
      </c>
      <c r="Z17" s="15">
        <v>44.8</v>
      </c>
      <c r="AA17" s="15">
        <v>5.5</v>
      </c>
      <c r="AB17" s="15">
        <v>5.8</v>
      </c>
      <c r="AC17" s="15">
        <v>5.8</v>
      </c>
      <c r="AD17" s="15">
        <v>5.8</v>
      </c>
      <c r="AE17" s="15">
        <v>5.3</v>
      </c>
      <c r="AF17" s="15">
        <v>5.0999999999999996</v>
      </c>
      <c r="AG17" s="15">
        <v>5.3</v>
      </c>
      <c r="AH17" s="15">
        <v>5.6</v>
      </c>
      <c r="AI17" s="15">
        <v>5.8</v>
      </c>
      <c r="AJ17" s="15">
        <v>5.6</v>
      </c>
      <c r="AK17" s="15">
        <v>5.3</v>
      </c>
      <c r="AL17" s="15">
        <v>5.3</v>
      </c>
      <c r="AM17" s="15">
        <v>5.6</v>
      </c>
      <c r="AN17" s="15">
        <v>5.6</v>
      </c>
      <c r="AO17" s="15">
        <v>5</v>
      </c>
      <c r="AP17" s="15">
        <v>5.3</v>
      </c>
      <c r="AQ17" s="15">
        <v>4.7</v>
      </c>
      <c r="AR17" s="15">
        <v>3.9</v>
      </c>
      <c r="AS17" s="15">
        <v>2.2999999999999998</v>
      </c>
      <c r="AT17" s="15">
        <v>1.1000000000000001</v>
      </c>
    </row>
    <row r="18" spans="1:46" x14ac:dyDescent="0.2">
      <c r="A18" s="2" t="s">
        <v>104</v>
      </c>
      <c r="B18" s="2" t="s">
        <v>105</v>
      </c>
      <c r="C18" s="7">
        <v>365</v>
      </c>
      <c r="D18" s="15">
        <v>43.6</v>
      </c>
      <c r="E18" s="15">
        <v>5.4</v>
      </c>
      <c r="F18" s="15">
        <v>5.7</v>
      </c>
      <c r="G18" s="15">
        <v>6</v>
      </c>
      <c r="H18" s="15">
        <v>5.3</v>
      </c>
      <c r="I18" s="15">
        <v>4.5</v>
      </c>
      <c r="J18" s="15">
        <v>4.7</v>
      </c>
      <c r="K18" s="15">
        <v>5.2</v>
      </c>
      <c r="L18" s="15">
        <v>5.7</v>
      </c>
      <c r="M18" s="15">
        <v>6.8</v>
      </c>
      <c r="N18" s="15">
        <v>7</v>
      </c>
      <c r="O18" s="15">
        <v>6.7</v>
      </c>
      <c r="P18" s="15">
        <v>6.7</v>
      </c>
      <c r="Q18" s="15">
        <v>7.4</v>
      </c>
      <c r="R18" s="15">
        <v>6.4</v>
      </c>
      <c r="S18" s="15">
        <v>4.5999999999999996</v>
      </c>
      <c r="T18" s="15">
        <v>4.3</v>
      </c>
      <c r="U18" s="15">
        <v>3.8</v>
      </c>
      <c r="V18" s="15">
        <v>2.4</v>
      </c>
      <c r="W18" s="15">
        <v>1.1000000000000001</v>
      </c>
      <c r="X18" s="15">
        <v>0.2</v>
      </c>
      <c r="Y18" s="7">
        <v>439</v>
      </c>
      <c r="Z18" s="15">
        <v>49.3</v>
      </c>
      <c r="AA18" s="15">
        <v>4.5</v>
      </c>
      <c r="AB18" s="15">
        <v>5</v>
      </c>
      <c r="AC18" s="15">
        <v>5.4</v>
      </c>
      <c r="AD18" s="15">
        <v>5.2</v>
      </c>
      <c r="AE18" s="15">
        <v>4</v>
      </c>
      <c r="AF18" s="15">
        <v>3.8</v>
      </c>
      <c r="AG18" s="15">
        <v>4.0999999999999996</v>
      </c>
      <c r="AH18" s="15">
        <v>4.7</v>
      </c>
      <c r="AI18" s="15">
        <v>5.0999999999999996</v>
      </c>
      <c r="AJ18" s="15">
        <v>5.3</v>
      </c>
      <c r="AK18" s="15">
        <v>5.3</v>
      </c>
      <c r="AL18" s="15">
        <v>5.6</v>
      </c>
      <c r="AM18" s="15">
        <v>6.5</v>
      </c>
      <c r="AN18" s="15">
        <v>7.1</v>
      </c>
      <c r="AO18" s="15">
        <v>6.7</v>
      </c>
      <c r="AP18" s="15">
        <v>7</v>
      </c>
      <c r="AQ18" s="15">
        <v>6.1</v>
      </c>
      <c r="AR18" s="15">
        <v>4.7</v>
      </c>
      <c r="AS18" s="15">
        <v>2.7</v>
      </c>
      <c r="AT18" s="15">
        <v>1.2</v>
      </c>
    </row>
    <row r="19" spans="1:46" x14ac:dyDescent="0.2">
      <c r="A19" s="2" t="s">
        <v>106</v>
      </c>
      <c r="B19" s="2" t="s">
        <v>107</v>
      </c>
      <c r="C19" s="7">
        <v>278</v>
      </c>
      <c r="D19" s="15">
        <v>45.1</v>
      </c>
      <c r="E19" s="15">
        <v>5</v>
      </c>
      <c r="F19" s="15">
        <v>5.4</v>
      </c>
      <c r="G19" s="15">
        <v>5.5</v>
      </c>
      <c r="H19" s="15">
        <v>5</v>
      </c>
      <c r="I19" s="15">
        <v>4.0999999999999996</v>
      </c>
      <c r="J19" s="15">
        <v>4.5</v>
      </c>
      <c r="K19" s="15">
        <v>5.2</v>
      </c>
      <c r="L19" s="15">
        <v>5.6</v>
      </c>
      <c r="M19" s="15">
        <v>6.6</v>
      </c>
      <c r="N19" s="15">
        <v>7</v>
      </c>
      <c r="O19" s="15">
        <v>7</v>
      </c>
      <c r="P19" s="15">
        <v>7</v>
      </c>
      <c r="Q19" s="15">
        <v>7.4</v>
      </c>
      <c r="R19" s="15">
        <v>6.1</v>
      </c>
      <c r="S19" s="15">
        <v>4.8</v>
      </c>
      <c r="T19" s="15">
        <v>5</v>
      </c>
      <c r="U19" s="15">
        <v>4.4000000000000004</v>
      </c>
      <c r="V19" s="15">
        <v>2.9</v>
      </c>
      <c r="W19" s="15">
        <v>1.2</v>
      </c>
      <c r="X19" s="15">
        <v>0.3</v>
      </c>
      <c r="Y19" s="7">
        <v>300</v>
      </c>
      <c r="Z19" s="15">
        <v>50.1</v>
      </c>
      <c r="AA19" s="15">
        <v>4.2</v>
      </c>
      <c r="AB19" s="15">
        <v>4.5</v>
      </c>
      <c r="AC19" s="15">
        <v>4.8</v>
      </c>
      <c r="AD19" s="15">
        <v>4.7</v>
      </c>
      <c r="AE19" s="15">
        <v>3.9</v>
      </c>
      <c r="AF19" s="15">
        <v>4</v>
      </c>
      <c r="AG19" s="15">
        <v>4.4000000000000004</v>
      </c>
      <c r="AH19" s="15">
        <v>5</v>
      </c>
      <c r="AI19" s="15">
        <v>5.5</v>
      </c>
      <c r="AJ19" s="15">
        <v>5.6</v>
      </c>
      <c r="AK19" s="15">
        <v>5.5</v>
      </c>
      <c r="AL19" s="15">
        <v>5.6</v>
      </c>
      <c r="AM19" s="15">
        <v>6.4</v>
      </c>
      <c r="AN19" s="15">
        <v>6.9</v>
      </c>
      <c r="AO19" s="15">
        <v>6.5</v>
      </c>
      <c r="AP19" s="15">
        <v>7</v>
      </c>
      <c r="AQ19" s="15">
        <v>6.3</v>
      </c>
      <c r="AR19" s="15">
        <v>5</v>
      </c>
      <c r="AS19" s="15">
        <v>2.9</v>
      </c>
      <c r="AT19" s="15">
        <v>1.4</v>
      </c>
    </row>
    <row r="20" spans="1:46" x14ac:dyDescent="0.2">
      <c r="A20" s="2" t="s">
        <v>108</v>
      </c>
      <c r="B20" s="2" t="s">
        <v>109</v>
      </c>
      <c r="C20" s="7">
        <v>1993</v>
      </c>
      <c r="D20" s="15">
        <v>40.4</v>
      </c>
      <c r="E20" s="15">
        <v>6</v>
      </c>
      <c r="F20" s="15">
        <v>6</v>
      </c>
      <c r="G20" s="15">
        <v>6</v>
      </c>
      <c r="H20" s="15">
        <v>6.1</v>
      </c>
      <c r="I20" s="15">
        <v>6.4</v>
      </c>
      <c r="J20" s="15">
        <v>5.9</v>
      </c>
      <c r="K20" s="15">
        <v>6.2</v>
      </c>
      <c r="L20" s="15">
        <v>6.3</v>
      </c>
      <c r="M20" s="15">
        <v>6.9</v>
      </c>
      <c r="N20" s="15">
        <v>7</v>
      </c>
      <c r="O20" s="15">
        <v>6.6</v>
      </c>
      <c r="P20" s="15">
        <v>6.2</v>
      </c>
      <c r="Q20" s="15">
        <v>6.1</v>
      </c>
      <c r="R20" s="15">
        <v>5.0999999999999996</v>
      </c>
      <c r="S20" s="15">
        <v>3.9</v>
      </c>
      <c r="T20" s="15">
        <v>3.4</v>
      </c>
      <c r="U20" s="15">
        <v>2.9</v>
      </c>
      <c r="V20" s="15">
        <v>1.9</v>
      </c>
      <c r="W20" s="15">
        <v>0.8</v>
      </c>
      <c r="X20" s="15">
        <v>0.2</v>
      </c>
      <c r="Y20" s="7">
        <v>2145</v>
      </c>
      <c r="Z20" s="15">
        <v>44.6</v>
      </c>
      <c r="AA20" s="15">
        <v>5.3</v>
      </c>
      <c r="AB20" s="15">
        <v>5.5</v>
      </c>
      <c r="AC20" s="15">
        <v>5.6</v>
      </c>
      <c r="AD20" s="15">
        <v>5.6</v>
      </c>
      <c r="AE20" s="15">
        <v>5.6</v>
      </c>
      <c r="AF20" s="15">
        <v>5.3</v>
      </c>
      <c r="AG20" s="15">
        <v>5.5</v>
      </c>
      <c r="AH20" s="15">
        <v>5.9</v>
      </c>
      <c r="AI20" s="15">
        <v>6</v>
      </c>
      <c r="AJ20" s="15">
        <v>5.9</v>
      </c>
      <c r="AK20" s="15">
        <v>5.6</v>
      </c>
      <c r="AL20" s="15">
        <v>5.6</v>
      </c>
      <c r="AM20" s="15">
        <v>5.6</v>
      </c>
      <c r="AN20" s="15">
        <v>5.5</v>
      </c>
      <c r="AO20" s="15">
        <v>5</v>
      </c>
      <c r="AP20" s="15">
        <v>5.2</v>
      </c>
      <c r="AQ20" s="15">
        <v>4.5999999999999996</v>
      </c>
      <c r="AR20" s="15">
        <v>3.5</v>
      </c>
      <c r="AS20" s="15">
        <v>2.1</v>
      </c>
      <c r="AT20" s="15">
        <v>1</v>
      </c>
    </row>
    <row r="21" spans="1:46" x14ac:dyDescent="0.2">
      <c r="A21" s="2" t="s">
        <v>110</v>
      </c>
      <c r="B21" s="2" t="s">
        <v>111</v>
      </c>
      <c r="C21" s="7">
        <v>690</v>
      </c>
      <c r="D21" s="15">
        <v>40.6</v>
      </c>
      <c r="E21" s="15">
        <v>5.8</v>
      </c>
      <c r="F21" s="15">
        <v>6.2</v>
      </c>
      <c r="G21" s="15">
        <v>6.3</v>
      </c>
      <c r="H21" s="15">
        <v>6.5</v>
      </c>
      <c r="I21" s="15">
        <v>6.2</v>
      </c>
      <c r="J21" s="15">
        <v>5.6</v>
      </c>
      <c r="K21" s="15">
        <v>5.9</v>
      </c>
      <c r="L21" s="15">
        <v>6</v>
      </c>
      <c r="M21" s="15">
        <v>6.7</v>
      </c>
      <c r="N21" s="15">
        <v>6.6</v>
      </c>
      <c r="O21" s="15">
        <v>6.5</v>
      </c>
      <c r="P21" s="15">
        <v>6.8</v>
      </c>
      <c r="Q21" s="15">
        <v>6.8</v>
      </c>
      <c r="R21" s="15">
        <v>5.0999999999999996</v>
      </c>
      <c r="S21" s="15">
        <v>3.7</v>
      </c>
      <c r="T21" s="15">
        <v>3.6</v>
      </c>
      <c r="U21" s="15">
        <v>3</v>
      </c>
      <c r="V21" s="15">
        <v>1.9</v>
      </c>
      <c r="W21" s="15">
        <v>0.8</v>
      </c>
      <c r="X21" s="15">
        <v>0.2</v>
      </c>
      <c r="Y21" s="7">
        <v>708</v>
      </c>
      <c r="Z21" s="15">
        <v>46</v>
      </c>
      <c r="AA21" s="15">
        <v>5</v>
      </c>
      <c r="AB21" s="15">
        <v>5.2</v>
      </c>
      <c r="AC21" s="15">
        <v>5.4</v>
      </c>
      <c r="AD21" s="15">
        <v>5.6</v>
      </c>
      <c r="AE21" s="15">
        <v>5.7</v>
      </c>
      <c r="AF21" s="15">
        <v>5.0999999999999996</v>
      </c>
      <c r="AG21" s="15">
        <v>5.2</v>
      </c>
      <c r="AH21" s="15">
        <v>5.5</v>
      </c>
      <c r="AI21" s="15">
        <v>5.7</v>
      </c>
      <c r="AJ21" s="15">
        <v>5.7</v>
      </c>
      <c r="AK21" s="15">
        <v>5.4</v>
      </c>
      <c r="AL21" s="15">
        <v>5.3</v>
      </c>
      <c r="AM21" s="15">
        <v>5.6</v>
      </c>
      <c r="AN21" s="15">
        <v>5.8</v>
      </c>
      <c r="AO21" s="15">
        <v>5.4</v>
      </c>
      <c r="AP21" s="15">
        <v>5.7</v>
      </c>
      <c r="AQ21" s="15">
        <v>5</v>
      </c>
      <c r="AR21" s="15">
        <v>3.9</v>
      </c>
      <c r="AS21" s="15">
        <v>2.5</v>
      </c>
      <c r="AT21" s="15">
        <v>1.3</v>
      </c>
    </row>
    <row r="22" spans="1:46" x14ac:dyDescent="0.2">
      <c r="A22" s="2" t="s">
        <v>112</v>
      </c>
      <c r="B22" s="2" t="s">
        <v>113</v>
      </c>
      <c r="C22" s="7">
        <v>147</v>
      </c>
      <c r="D22" s="15">
        <v>45.9</v>
      </c>
      <c r="E22" s="15">
        <v>4.5</v>
      </c>
      <c r="F22" s="15">
        <v>5.0999999999999996</v>
      </c>
      <c r="G22" s="15">
        <v>5.0999999999999996</v>
      </c>
      <c r="H22" s="15">
        <v>4.5999999999999996</v>
      </c>
      <c r="I22" s="15">
        <v>4.0999999999999996</v>
      </c>
      <c r="J22" s="15">
        <v>4.5</v>
      </c>
      <c r="K22" s="15">
        <v>5</v>
      </c>
      <c r="L22" s="15">
        <v>5.6</v>
      </c>
      <c r="M22" s="15">
        <v>6.7</v>
      </c>
      <c r="N22" s="15">
        <v>7.1</v>
      </c>
      <c r="O22" s="15">
        <v>7.4</v>
      </c>
      <c r="P22" s="15">
        <v>7.6</v>
      </c>
      <c r="Q22" s="15">
        <v>7.9</v>
      </c>
      <c r="R22" s="15">
        <v>6.2</v>
      </c>
      <c r="S22" s="15">
        <v>4.8</v>
      </c>
      <c r="T22" s="15">
        <v>5.0999999999999996</v>
      </c>
      <c r="U22" s="15">
        <v>4.3</v>
      </c>
      <c r="V22" s="15">
        <v>2.9</v>
      </c>
      <c r="W22" s="15">
        <v>1.3</v>
      </c>
      <c r="X22" s="15">
        <v>0.3</v>
      </c>
      <c r="Y22" s="7">
        <v>143</v>
      </c>
      <c r="Z22" s="15">
        <v>51.5</v>
      </c>
      <c r="AA22" s="15">
        <v>3.9</v>
      </c>
      <c r="AB22" s="15">
        <v>4.3</v>
      </c>
      <c r="AC22" s="15">
        <v>4.5</v>
      </c>
      <c r="AD22" s="15">
        <v>4.4000000000000004</v>
      </c>
      <c r="AE22" s="15">
        <v>3.7</v>
      </c>
      <c r="AF22" s="15">
        <v>3.9</v>
      </c>
      <c r="AG22" s="15">
        <v>4.3</v>
      </c>
      <c r="AH22" s="15">
        <v>4.9000000000000004</v>
      </c>
      <c r="AI22" s="15">
        <v>5.3</v>
      </c>
      <c r="AJ22" s="15">
        <v>5.4</v>
      </c>
      <c r="AK22" s="15">
        <v>5.2</v>
      </c>
      <c r="AL22" s="15">
        <v>5.5</v>
      </c>
      <c r="AM22" s="15">
        <v>6.5</v>
      </c>
      <c r="AN22" s="15">
        <v>7</v>
      </c>
      <c r="AO22" s="15">
        <v>6.8</v>
      </c>
      <c r="AP22" s="15">
        <v>7.3</v>
      </c>
      <c r="AQ22" s="15">
        <v>6.8</v>
      </c>
      <c r="AR22" s="15">
        <v>5.6</v>
      </c>
      <c r="AS22" s="15">
        <v>3.4</v>
      </c>
      <c r="AT22" s="15">
        <v>1.5</v>
      </c>
    </row>
    <row r="23" spans="1:46" x14ac:dyDescent="0.2">
      <c r="A23" s="2" t="s">
        <v>114</v>
      </c>
      <c r="B23" s="2" t="s">
        <v>115</v>
      </c>
      <c r="C23" s="7">
        <v>353</v>
      </c>
      <c r="D23" s="15">
        <v>43.8</v>
      </c>
      <c r="E23" s="15">
        <v>5.0999999999999996</v>
      </c>
      <c r="F23" s="15">
        <v>5.4</v>
      </c>
      <c r="G23" s="15">
        <v>5.8</v>
      </c>
      <c r="H23" s="15">
        <v>5.3</v>
      </c>
      <c r="I23" s="15">
        <v>4.7</v>
      </c>
      <c r="J23" s="15">
        <v>5</v>
      </c>
      <c r="K23" s="15">
        <v>5.3</v>
      </c>
      <c r="L23" s="15">
        <v>5.6</v>
      </c>
      <c r="M23" s="15">
        <v>6.7</v>
      </c>
      <c r="N23" s="15">
        <v>7.1</v>
      </c>
      <c r="O23" s="15">
        <v>7.1</v>
      </c>
      <c r="P23" s="15">
        <v>7.4</v>
      </c>
      <c r="Q23" s="15">
        <v>7.4</v>
      </c>
      <c r="R23" s="15">
        <v>5.9</v>
      </c>
      <c r="S23" s="15">
        <v>4.3</v>
      </c>
      <c r="T23" s="15">
        <v>4.4000000000000004</v>
      </c>
      <c r="U23" s="15">
        <v>3.8</v>
      </c>
      <c r="V23" s="15">
        <v>2.5</v>
      </c>
      <c r="W23" s="15">
        <v>1.1000000000000001</v>
      </c>
      <c r="X23" s="15">
        <v>0.2</v>
      </c>
      <c r="Y23" s="7">
        <v>371</v>
      </c>
      <c r="Z23" s="15">
        <v>49</v>
      </c>
      <c r="AA23" s="15">
        <v>4.3</v>
      </c>
      <c r="AB23" s="15">
        <v>4.7</v>
      </c>
      <c r="AC23" s="15">
        <v>5</v>
      </c>
      <c r="AD23" s="15">
        <v>4.9000000000000004</v>
      </c>
      <c r="AE23" s="15">
        <v>4.3</v>
      </c>
      <c r="AF23" s="15">
        <v>4.4000000000000004</v>
      </c>
      <c r="AG23" s="15">
        <v>4.5999999999999996</v>
      </c>
      <c r="AH23" s="15">
        <v>5.2</v>
      </c>
      <c r="AI23" s="15">
        <v>5.5</v>
      </c>
      <c r="AJ23" s="15">
        <v>5.5</v>
      </c>
      <c r="AK23" s="15">
        <v>5.4</v>
      </c>
      <c r="AL23" s="15">
        <v>5.6</v>
      </c>
      <c r="AM23" s="15">
        <v>6.2</v>
      </c>
      <c r="AN23" s="15">
        <v>6.5</v>
      </c>
      <c r="AO23" s="15">
        <v>6.1</v>
      </c>
      <c r="AP23" s="15">
        <v>6.6</v>
      </c>
      <c r="AQ23" s="15">
        <v>6</v>
      </c>
      <c r="AR23" s="15">
        <v>4.8</v>
      </c>
      <c r="AS23" s="15">
        <v>2.9</v>
      </c>
      <c r="AT23" s="15">
        <v>1.3</v>
      </c>
    </row>
    <row r="24" spans="1:46" x14ac:dyDescent="0.2">
      <c r="A24" s="2" t="s">
        <v>116</v>
      </c>
      <c r="B24" s="2" t="s">
        <v>117</v>
      </c>
      <c r="C24" s="7">
        <v>633</v>
      </c>
      <c r="D24" s="15">
        <v>44.3</v>
      </c>
      <c r="E24" s="15">
        <v>4.9000000000000004</v>
      </c>
      <c r="F24" s="15">
        <v>5.3</v>
      </c>
      <c r="G24" s="15">
        <v>5.7</v>
      </c>
      <c r="H24" s="15">
        <v>5.3</v>
      </c>
      <c r="I24" s="15">
        <v>4.7</v>
      </c>
      <c r="J24" s="15">
        <v>4.7</v>
      </c>
      <c r="K24" s="15">
        <v>5.2</v>
      </c>
      <c r="L24" s="15">
        <v>5.6</v>
      </c>
      <c r="M24" s="15">
        <v>6.6</v>
      </c>
      <c r="N24" s="15">
        <v>6.7</v>
      </c>
      <c r="O24" s="15">
        <v>6.6</v>
      </c>
      <c r="P24" s="15">
        <v>7</v>
      </c>
      <c r="Q24" s="15">
        <v>7.9</v>
      </c>
      <c r="R24" s="15">
        <v>6.7</v>
      </c>
      <c r="S24" s="15">
        <v>4.8</v>
      </c>
      <c r="T24" s="15">
        <v>4.5</v>
      </c>
      <c r="U24" s="15">
        <v>3.8</v>
      </c>
      <c r="V24" s="15">
        <v>2.5</v>
      </c>
      <c r="W24" s="15">
        <v>1.1000000000000001</v>
      </c>
      <c r="X24" s="15">
        <v>0.3</v>
      </c>
      <c r="Y24" s="7">
        <v>773</v>
      </c>
      <c r="Z24" s="15">
        <v>49.9</v>
      </c>
      <c r="AA24" s="15">
        <v>4.0999999999999996</v>
      </c>
      <c r="AB24" s="15">
        <v>4.5</v>
      </c>
      <c r="AC24" s="15">
        <v>4.8</v>
      </c>
      <c r="AD24" s="15">
        <v>4.8</v>
      </c>
      <c r="AE24" s="15">
        <v>4.4000000000000004</v>
      </c>
      <c r="AF24" s="15">
        <v>4.2</v>
      </c>
      <c r="AG24" s="15">
        <v>4.5</v>
      </c>
      <c r="AH24" s="15">
        <v>5</v>
      </c>
      <c r="AI24" s="15">
        <v>5.3</v>
      </c>
      <c r="AJ24" s="15">
        <v>5.4</v>
      </c>
      <c r="AK24" s="15">
        <v>5.3</v>
      </c>
      <c r="AL24" s="15">
        <v>5.5</v>
      </c>
      <c r="AM24" s="15">
        <v>6.4</v>
      </c>
      <c r="AN24" s="15">
        <v>6.9</v>
      </c>
      <c r="AO24" s="15">
        <v>6.5</v>
      </c>
      <c r="AP24" s="15">
        <v>7</v>
      </c>
      <c r="AQ24" s="15">
        <v>6.1</v>
      </c>
      <c r="AR24" s="15">
        <v>4.9000000000000004</v>
      </c>
      <c r="AS24" s="15">
        <v>3</v>
      </c>
      <c r="AT24" s="15">
        <v>1.5</v>
      </c>
    </row>
    <row r="25" spans="1:46" x14ac:dyDescent="0.2">
      <c r="A25" s="2" t="s">
        <v>118</v>
      </c>
      <c r="B25" s="2" t="s">
        <v>119</v>
      </c>
      <c r="C25" s="7">
        <v>312</v>
      </c>
      <c r="D25" s="15">
        <v>43.7</v>
      </c>
      <c r="E25" s="15">
        <v>5.2</v>
      </c>
      <c r="F25" s="15">
        <v>5.5</v>
      </c>
      <c r="G25" s="15">
        <v>5.8</v>
      </c>
      <c r="H25" s="15">
        <v>5.3</v>
      </c>
      <c r="I25" s="15">
        <v>4.7</v>
      </c>
      <c r="J25" s="15">
        <v>5</v>
      </c>
      <c r="K25" s="15">
        <v>5.2</v>
      </c>
      <c r="L25" s="15">
        <v>5.6</v>
      </c>
      <c r="M25" s="15">
        <v>6.7</v>
      </c>
      <c r="N25" s="15">
        <v>6.9</v>
      </c>
      <c r="O25" s="15">
        <v>7.1</v>
      </c>
      <c r="P25" s="15">
        <v>7.1</v>
      </c>
      <c r="Q25" s="15">
        <v>7.5</v>
      </c>
      <c r="R25" s="15">
        <v>6.2</v>
      </c>
      <c r="S25" s="15">
        <v>4.5999999999999996</v>
      </c>
      <c r="T25" s="15">
        <v>4.4000000000000004</v>
      </c>
      <c r="U25" s="15">
        <v>3.7</v>
      </c>
      <c r="V25" s="15">
        <v>2.4</v>
      </c>
      <c r="W25" s="15">
        <v>1</v>
      </c>
      <c r="X25" s="15">
        <v>0.2</v>
      </c>
      <c r="Y25" s="7">
        <v>299</v>
      </c>
      <c r="Z25" s="15">
        <v>48.8</v>
      </c>
      <c r="AA25" s="15">
        <v>4.4000000000000004</v>
      </c>
      <c r="AB25" s="15">
        <v>4.8</v>
      </c>
      <c r="AC25" s="15">
        <v>5</v>
      </c>
      <c r="AD25" s="15">
        <v>4.8</v>
      </c>
      <c r="AE25" s="15">
        <v>4.2</v>
      </c>
      <c r="AF25" s="15">
        <v>4.5</v>
      </c>
      <c r="AG25" s="15">
        <v>4.9000000000000004</v>
      </c>
      <c r="AH25" s="15">
        <v>5.4</v>
      </c>
      <c r="AI25" s="15">
        <v>5.6</v>
      </c>
      <c r="AJ25" s="15">
        <v>5.6</v>
      </c>
      <c r="AK25" s="15">
        <v>5.5</v>
      </c>
      <c r="AL25" s="15">
        <v>5.5</v>
      </c>
      <c r="AM25" s="15">
        <v>6.1</v>
      </c>
      <c r="AN25" s="15">
        <v>6.3</v>
      </c>
      <c r="AO25" s="15">
        <v>5.9</v>
      </c>
      <c r="AP25" s="15">
        <v>6.5</v>
      </c>
      <c r="AQ25" s="15">
        <v>5.9</v>
      </c>
      <c r="AR25" s="15">
        <v>4.7</v>
      </c>
      <c r="AS25" s="15">
        <v>2.9</v>
      </c>
      <c r="AT25" s="15">
        <v>1.5</v>
      </c>
    </row>
    <row r="26" spans="1:46" x14ac:dyDescent="0.2">
      <c r="A26" s="2" t="s">
        <v>120</v>
      </c>
      <c r="B26" s="2" t="s">
        <v>121</v>
      </c>
      <c r="C26" s="7">
        <v>241</v>
      </c>
      <c r="D26" s="15">
        <v>45.2</v>
      </c>
      <c r="E26" s="15">
        <v>4.7</v>
      </c>
      <c r="F26" s="15">
        <v>5.2</v>
      </c>
      <c r="G26" s="15">
        <v>5.4</v>
      </c>
      <c r="H26" s="15">
        <v>5</v>
      </c>
      <c r="I26" s="15">
        <v>4.5999999999999996</v>
      </c>
      <c r="J26" s="15">
        <v>4.5999999999999996</v>
      </c>
      <c r="K26" s="15">
        <v>5.0999999999999996</v>
      </c>
      <c r="L26" s="15">
        <v>5.6</v>
      </c>
      <c r="M26" s="15">
        <v>6.6</v>
      </c>
      <c r="N26" s="15">
        <v>6.8</v>
      </c>
      <c r="O26" s="15">
        <v>7</v>
      </c>
      <c r="P26" s="15">
        <v>7.1</v>
      </c>
      <c r="Q26" s="15">
        <v>7.6</v>
      </c>
      <c r="R26" s="15">
        <v>6.1</v>
      </c>
      <c r="S26" s="15">
        <v>4.7</v>
      </c>
      <c r="T26" s="15">
        <v>4.9000000000000004</v>
      </c>
      <c r="U26" s="15">
        <v>4.4000000000000004</v>
      </c>
      <c r="V26" s="15">
        <v>3</v>
      </c>
      <c r="W26" s="15">
        <v>1.3</v>
      </c>
      <c r="X26" s="15">
        <v>0.3</v>
      </c>
      <c r="Y26" s="7">
        <v>244</v>
      </c>
      <c r="Z26" s="15">
        <v>50.2</v>
      </c>
      <c r="AA26" s="15">
        <v>3.8</v>
      </c>
      <c r="AB26" s="15">
        <v>4.3</v>
      </c>
      <c r="AC26" s="15">
        <v>4.5999999999999996</v>
      </c>
      <c r="AD26" s="15">
        <v>4.5999999999999996</v>
      </c>
      <c r="AE26" s="15">
        <v>4.2</v>
      </c>
      <c r="AF26" s="15">
        <v>4.4000000000000004</v>
      </c>
      <c r="AG26" s="15">
        <v>4.9000000000000004</v>
      </c>
      <c r="AH26" s="15">
        <v>5.2</v>
      </c>
      <c r="AI26" s="15">
        <v>5.5</v>
      </c>
      <c r="AJ26" s="15">
        <v>5.6</v>
      </c>
      <c r="AK26" s="15">
        <v>5.5</v>
      </c>
      <c r="AL26" s="15">
        <v>5.7</v>
      </c>
      <c r="AM26" s="15">
        <v>6.3</v>
      </c>
      <c r="AN26" s="15">
        <v>6.6</v>
      </c>
      <c r="AO26" s="15">
        <v>6.4</v>
      </c>
      <c r="AP26" s="15">
        <v>6.9</v>
      </c>
      <c r="AQ26" s="15">
        <v>6.3</v>
      </c>
      <c r="AR26" s="15">
        <v>5</v>
      </c>
      <c r="AS26" s="15">
        <v>3.1</v>
      </c>
      <c r="AT26" s="15">
        <v>1.4</v>
      </c>
    </row>
    <row r="27" spans="1:46" x14ac:dyDescent="0.2">
      <c r="A27" s="2" t="s">
        <v>122</v>
      </c>
      <c r="B27" s="2" t="s">
        <v>123</v>
      </c>
      <c r="C27" s="7">
        <v>149</v>
      </c>
      <c r="D27" s="15">
        <v>43</v>
      </c>
      <c r="E27" s="15">
        <v>5</v>
      </c>
      <c r="F27" s="15">
        <v>5</v>
      </c>
      <c r="G27" s="15">
        <v>5.5</v>
      </c>
      <c r="H27" s="15">
        <v>5</v>
      </c>
      <c r="I27" s="15">
        <v>5</v>
      </c>
      <c r="J27" s="15">
        <v>5.8</v>
      </c>
      <c r="K27" s="15">
        <v>6.2</v>
      </c>
      <c r="L27" s="15">
        <v>6.2</v>
      </c>
      <c r="M27" s="15">
        <v>7.4</v>
      </c>
      <c r="N27" s="15">
        <v>7.3</v>
      </c>
      <c r="O27" s="15">
        <v>7.2</v>
      </c>
      <c r="P27" s="15">
        <v>6.6</v>
      </c>
      <c r="Q27" s="15">
        <v>6.6</v>
      </c>
      <c r="R27" s="15">
        <v>5.7</v>
      </c>
      <c r="S27" s="15">
        <v>5</v>
      </c>
      <c r="T27" s="15">
        <v>4.0999999999999996</v>
      </c>
      <c r="U27" s="15">
        <v>3.3</v>
      </c>
      <c r="V27" s="15">
        <v>1.9</v>
      </c>
      <c r="W27" s="15">
        <v>0.9</v>
      </c>
      <c r="X27" s="15">
        <v>0.2</v>
      </c>
      <c r="Y27" s="7">
        <v>162</v>
      </c>
      <c r="Z27" s="15">
        <v>52</v>
      </c>
      <c r="AA27" s="15">
        <v>3.4</v>
      </c>
      <c r="AB27" s="15">
        <v>3.8</v>
      </c>
      <c r="AC27" s="15">
        <v>4.0999999999999996</v>
      </c>
      <c r="AD27" s="15">
        <v>3.9</v>
      </c>
      <c r="AE27" s="15">
        <v>3.2</v>
      </c>
      <c r="AF27" s="15">
        <v>3.8</v>
      </c>
      <c r="AG27" s="15">
        <v>4.4000000000000004</v>
      </c>
      <c r="AH27" s="15">
        <v>5.3</v>
      </c>
      <c r="AI27" s="15">
        <v>5.7</v>
      </c>
      <c r="AJ27" s="15">
        <v>5.8</v>
      </c>
      <c r="AK27" s="15">
        <v>5.8</v>
      </c>
      <c r="AL27" s="15">
        <v>6.1</v>
      </c>
      <c r="AM27" s="15">
        <v>7.2</v>
      </c>
      <c r="AN27" s="15">
        <v>7.4</v>
      </c>
      <c r="AO27" s="15">
        <v>6.8</v>
      </c>
      <c r="AP27" s="15">
        <v>7.3</v>
      </c>
      <c r="AQ27" s="15">
        <v>6.5</v>
      </c>
      <c r="AR27" s="15">
        <v>5.0999999999999996</v>
      </c>
      <c r="AS27" s="15">
        <v>2.9</v>
      </c>
      <c r="AT27" s="15">
        <v>1.4</v>
      </c>
    </row>
    <row r="28" spans="1:46" x14ac:dyDescent="0.2">
      <c r="A28" s="2" t="s">
        <v>124</v>
      </c>
      <c r="B28" s="2" t="s">
        <v>125</v>
      </c>
      <c r="C28" s="7">
        <v>171</v>
      </c>
      <c r="D28" s="15">
        <v>42.6</v>
      </c>
      <c r="E28" s="15">
        <v>5.2</v>
      </c>
      <c r="F28" s="15">
        <v>5.2</v>
      </c>
      <c r="G28" s="15">
        <v>5.2</v>
      </c>
      <c r="H28" s="15">
        <v>5.2</v>
      </c>
      <c r="I28" s="15">
        <v>5.7</v>
      </c>
      <c r="J28" s="15">
        <v>5.8</v>
      </c>
      <c r="K28" s="15">
        <v>6.1</v>
      </c>
      <c r="L28" s="15">
        <v>6.6</v>
      </c>
      <c r="M28" s="15">
        <v>7.2</v>
      </c>
      <c r="N28" s="15">
        <v>7.1</v>
      </c>
      <c r="O28" s="15">
        <v>6.8</v>
      </c>
      <c r="P28" s="15">
        <v>6.6</v>
      </c>
      <c r="Q28" s="15">
        <v>6.8</v>
      </c>
      <c r="R28" s="15">
        <v>5.7</v>
      </c>
      <c r="S28" s="15">
        <v>4.7</v>
      </c>
      <c r="T28" s="15">
        <v>3.9</v>
      </c>
      <c r="U28" s="15">
        <v>3.3</v>
      </c>
      <c r="V28" s="15">
        <v>2</v>
      </c>
      <c r="W28" s="15">
        <v>0.9</v>
      </c>
      <c r="X28" s="15">
        <v>0.2</v>
      </c>
      <c r="Y28" s="7">
        <v>223</v>
      </c>
      <c r="Z28" s="15">
        <v>48.6</v>
      </c>
      <c r="AA28" s="15">
        <v>4.0999999999999996</v>
      </c>
      <c r="AB28" s="15">
        <v>4.5</v>
      </c>
      <c r="AC28" s="15">
        <v>4.7</v>
      </c>
      <c r="AD28" s="15">
        <v>4.5999999999999996</v>
      </c>
      <c r="AE28" s="15">
        <v>4.5</v>
      </c>
      <c r="AF28" s="15">
        <v>4.7</v>
      </c>
      <c r="AG28" s="15">
        <v>5.2</v>
      </c>
      <c r="AH28" s="15">
        <v>5.5</v>
      </c>
      <c r="AI28" s="15">
        <v>5.7</v>
      </c>
      <c r="AJ28" s="15">
        <v>5.8</v>
      </c>
      <c r="AK28" s="15">
        <v>5.7</v>
      </c>
      <c r="AL28" s="15">
        <v>6</v>
      </c>
      <c r="AM28" s="15">
        <v>6.4</v>
      </c>
      <c r="AN28" s="15">
        <v>6.4</v>
      </c>
      <c r="AO28" s="15">
        <v>6</v>
      </c>
      <c r="AP28" s="15">
        <v>6.4</v>
      </c>
      <c r="AQ28" s="15">
        <v>5.6</v>
      </c>
      <c r="AR28" s="15">
        <v>4.3</v>
      </c>
      <c r="AS28" s="15">
        <v>2.5</v>
      </c>
      <c r="AT28" s="15">
        <v>1.2</v>
      </c>
    </row>
    <row r="29" spans="1:46" x14ac:dyDescent="0.2">
      <c r="A29" s="2" t="s">
        <v>126</v>
      </c>
      <c r="B29" s="2" t="s">
        <v>127</v>
      </c>
      <c r="C29" s="7">
        <v>530</v>
      </c>
      <c r="D29" s="15">
        <v>40.700000000000003</v>
      </c>
      <c r="E29" s="15">
        <v>5.5</v>
      </c>
      <c r="F29" s="15">
        <v>5.7</v>
      </c>
      <c r="G29" s="15">
        <v>5.9</v>
      </c>
      <c r="H29" s="15">
        <v>6.4</v>
      </c>
      <c r="I29" s="15">
        <v>7</v>
      </c>
      <c r="J29" s="15">
        <v>6.1</v>
      </c>
      <c r="K29" s="15">
        <v>6</v>
      </c>
      <c r="L29" s="15">
        <v>6</v>
      </c>
      <c r="M29" s="15">
        <v>6.8</v>
      </c>
      <c r="N29" s="15">
        <v>6.7</v>
      </c>
      <c r="O29" s="15">
        <v>6.7</v>
      </c>
      <c r="P29" s="15">
        <v>6.6</v>
      </c>
      <c r="Q29" s="15">
        <v>6.6</v>
      </c>
      <c r="R29" s="15">
        <v>5.0999999999999996</v>
      </c>
      <c r="S29" s="15">
        <v>3.7</v>
      </c>
      <c r="T29" s="15">
        <v>3.4</v>
      </c>
      <c r="U29" s="15">
        <v>2.9</v>
      </c>
      <c r="V29" s="15">
        <v>2</v>
      </c>
      <c r="W29" s="15">
        <v>0.9</v>
      </c>
      <c r="X29" s="15">
        <v>0.2</v>
      </c>
      <c r="Y29" s="7">
        <v>571</v>
      </c>
      <c r="Z29" s="15">
        <v>44.6</v>
      </c>
      <c r="AA29" s="15">
        <v>5.0999999999999996</v>
      </c>
      <c r="AB29" s="15">
        <v>5.2</v>
      </c>
      <c r="AC29" s="15">
        <v>5.3</v>
      </c>
      <c r="AD29" s="15">
        <v>5.8</v>
      </c>
      <c r="AE29" s="15">
        <v>6.5</v>
      </c>
      <c r="AF29" s="15">
        <v>5.8</v>
      </c>
      <c r="AG29" s="15">
        <v>5.6</v>
      </c>
      <c r="AH29" s="15">
        <v>5.9</v>
      </c>
      <c r="AI29" s="15">
        <v>6</v>
      </c>
      <c r="AJ29" s="15">
        <v>5.9</v>
      </c>
      <c r="AK29" s="15">
        <v>5.6</v>
      </c>
      <c r="AL29" s="15">
        <v>5.4</v>
      </c>
      <c r="AM29" s="15">
        <v>5.4</v>
      </c>
      <c r="AN29" s="15">
        <v>5.2</v>
      </c>
      <c r="AO29" s="15">
        <v>4.8</v>
      </c>
      <c r="AP29" s="15">
        <v>5.0999999999999996</v>
      </c>
      <c r="AQ29" s="15">
        <v>4.5</v>
      </c>
      <c r="AR29" s="15">
        <v>3.7</v>
      </c>
      <c r="AS29" s="15">
        <v>2.2999999999999998</v>
      </c>
      <c r="AT29" s="15">
        <v>1.2</v>
      </c>
    </row>
    <row r="30" spans="1:46" x14ac:dyDescent="0.2">
      <c r="A30" s="2" t="s">
        <v>128</v>
      </c>
      <c r="B30" s="2" t="s">
        <v>129</v>
      </c>
      <c r="C30" s="7">
        <v>597</v>
      </c>
      <c r="D30" s="15">
        <v>43.4</v>
      </c>
      <c r="E30" s="15">
        <v>5.5</v>
      </c>
      <c r="F30" s="15">
        <v>6</v>
      </c>
      <c r="G30" s="15">
        <v>6.2</v>
      </c>
      <c r="H30" s="15">
        <v>5.5</v>
      </c>
      <c r="I30" s="15">
        <v>4.3</v>
      </c>
      <c r="J30" s="15">
        <v>4.5</v>
      </c>
      <c r="K30" s="15">
        <v>5.2</v>
      </c>
      <c r="L30" s="15">
        <v>5.7</v>
      </c>
      <c r="M30" s="15">
        <v>6.6</v>
      </c>
      <c r="N30" s="15">
        <v>6.5</v>
      </c>
      <c r="O30" s="15">
        <v>6.7</v>
      </c>
      <c r="P30" s="15">
        <v>6.9</v>
      </c>
      <c r="Q30" s="15">
        <v>7.5</v>
      </c>
      <c r="R30" s="15">
        <v>6.1</v>
      </c>
      <c r="S30" s="15">
        <v>4.5999999999999996</v>
      </c>
      <c r="T30" s="15">
        <v>4.5999999999999996</v>
      </c>
      <c r="U30" s="15">
        <v>3.8</v>
      </c>
      <c r="V30" s="15">
        <v>2.5</v>
      </c>
      <c r="W30" s="15">
        <v>1</v>
      </c>
      <c r="X30" s="15">
        <v>0.2</v>
      </c>
      <c r="Y30" s="7">
        <v>658</v>
      </c>
      <c r="Z30" s="15">
        <v>48.5</v>
      </c>
      <c r="AA30" s="15">
        <v>4.5999999999999996</v>
      </c>
      <c r="AB30" s="15">
        <v>5.0999999999999996</v>
      </c>
      <c r="AC30" s="15">
        <v>5.4</v>
      </c>
      <c r="AD30" s="15">
        <v>5.2</v>
      </c>
      <c r="AE30" s="15">
        <v>4</v>
      </c>
      <c r="AF30" s="15">
        <v>4</v>
      </c>
      <c r="AG30" s="15">
        <v>4.4000000000000004</v>
      </c>
      <c r="AH30" s="15">
        <v>5</v>
      </c>
      <c r="AI30" s="15">
        <v>5.4</v>
      </c>
      <c r="AJ30" s="15">
        <v>5.5</v>
      </c>
      <c r="AK30" s="15">
        <v>5.3</v>
      </c>
      <c r="AL30" s="15">
        <v>5.5</v>
      </c>
      <c r="AM30" s="15">
        <v>6.3</v>
      </c>
      <c r="AN30" s="15">
        <v>6.7</v>
      </c>
      <c r="AO30" s="15">
        <v>6.5</v>
      </c>
      <c r="AP30" s="15">
        <v>6.9</v>
      </c>
      <c r="AQ30" s="15">
        <v>5.9</v>
      </c>
      <c r="AR30" s="15">
        <v>4.5</v>
      </c>
      <c r="AS30" s="15">
        <v>2.6</v>
      </c>
      <c r="AT30" s="15">
        <v>1.1000000000000001</v>
      </c>
    </row>
    <row r="31" spans="1:46" x14ac:dyDescent="0.2">
      <c r="A31" s="2" t="s">
        <v>130</v>
      </c>
      <c r="B31" s="2" t="s">
        <v>131</v>
      </c>
      <c r="C31" s="7">
        <v>121</v>
      </c>
      <c r="D31" s="15">
        <v>47.3</v>
      </c>
      <c r="E31" s="15">
        <v>4.2</v>
      </c>
      <c r="F31" s="15">
        <v>4.8</v>
      </c>
      <c r="G31" s="15">
        <v>5.0999999999999996</v>
      </c>
      <c r="H31" s="15">
        <v>4.5999999999999996</v>
      </c>
      <c r="I31" s="15">
        <v>4</v>
      </c>
      <c r="J31" s="15">
        <v>4</v>
      </c>
      <c r="K31" s="15">
        <v>4.3</v>
      </c>
      <c r="L31" s="15">
        <v>5.0999999999999996</v>
      </c>
      <c r="M31" s="15">
        <v>6.3</v>
      </c>
      <c r="N31" s="15">
        <v>7</v>
      </c>
      <c r="O31" s="15">
        <v>7.4</v>
      </c>
      <c r="P31" s="15">
        <v>7.8</v>
      </c>
      <c r="Q31" s="15">
        <v>8.3000000000000007</v>
      </c>
      <c r="R31" s="15">
        <v>6.6</v>
      </c>
      <c r="S31" s="15">
        <v>5</v>
      </c>
      <c r="T31" s="15">
        <v>5.5</v>
      </c>
      <c r="U31" s="15">
        <v>4.9000000000000004</v>
      </c>
      <c r="V31" s="15">
        <v>3.5</v>
      </c>
      <c r="W31" s="15">
        <v>1.5</v>
      </c>
      <c r="X31" s="15">
        <v>0.3</v>
      </c>
      <c r="Y31" s="7">
        <v>122</v>
      </c>
      <c r="Z31" s="15">
        <v>52.8</v>
      </c>
      <c r="AA31" s="15">
        <v>3.4</v>
      </c>
      <c r="AB31" s="15">
        <v>4</v>
      </c>
      <c r="AC31" s="15">
        <v>4.4000000000000004</v>
      </c>
      <c r="AD31" s="15">
        <v>4.2</v>
      </c>
      <c r="AE31" s="15">
        <v>3.5</v>
      </c>
      <c r="AF31" s="15">
        <v>3.5</v>
      </c>
      <c r="AG31" s="15">
        <v>3.9</v>
      </c>
      <c r="AH31" s="15">
        <v>4.5</v>
      </c>
      <c r="AI31" s="15">
        <v>4.9000000000000004</v>
      </c>
      <c r="AJ31" s="15">
        <v>5.0999999999999996</v>
      </c>
      <c r="AK31" s="15">
        <v>5.4</v>
      </c>
      <c r="AL31" s="15">
        <v>5.9</v>
      </c>
      <c r="AM31" s="15">
        <v>7</v>
      </c>
      <c r="AN31" s="15">
        <v>7.6</v>
      </c>
      <c r="AO31" s="15">
        <v>7.2</v>
      </c>
      <c r="AP31" s="15">
        <v>7.8</v>
      </c>
      <c r="AQ31" s="15">
        <v>7.2</v>
      </c>
      <c r="AR31" s="15">
        <v>5.7</v>
      </c>
      <c r="AS31" s="15">
        <v>3.3</v>
      </c>
      <c r="AT31" s="15">
        <v>1.5</v>
      </c>
    </row>
    <row r="32" spans="1:46" x14ac:dyDescent="0.2">
      <c r="A32" s="2" t="s">
        <v>132</v>
      </c>
      <c r="B32" s="2" t="s">
        <v>133</v>
      </c>
      <c r="C32" s="7">
        <v>417</v>
      </c>
      <c r="D32" s="15">
        <v>45.7</v>
      </c>
      <c r="E32" s="15">
        <v>4.5999999999999996</v>
      </c>
      <c r="F32" s="15">
        <v>5.2</v>
      </c>
      <c r="G32" s="15">
        <v>5.6</v>
      </c>
      <c r="H32" s="15">
        <v>4.9000000000000004</v>
      </c>
      <c r="I32" s="15">
        <v>3.9</v>
      </c>
      <c r="J32" s="15">
        <v>4.3</v>
      </c>
      <c r="K32" s="15">
        <v>4.8</v>
      </c>
      <c r="L32" s="15">
        <v>5.4</v>
      </c>
      <c r="M32" s="15">
        <v>6.5</v>
      </c>
      <c r="N32" s="15">
        <v>6.9</v>
      </c>
      <c r="O32" s="15">
        <v>7.2</v>
      </c>
      <c r="P32" s="15">
        <v>7.3</v>
      </c>
      <c r="Q32" s="15">
        <v>8.1999999999999993</v>
      </c>
      <c r="R32" s="15">
        <v>6.8</v>
      </c>
      <c r="S32" s="15">
        <v>5</v>
      </c>
      <c r="T32" s="15">
        <v>4.9000000000000004</v>
      </c>
      <c r="U32" s="15">
        <v>4.3</v>
      </c>
      <c r="V32" s="15">
        <v>2.8</v>
      </c>
      <c r="W32" s="15">
        <v>1.2</v>
      </c>
      <c r="X32" s="15">
        <v>0.3</v>
      </c>
      <c r="Y32" s="7">
        <v>446</v>
      </c>
      <c r="Z32" s="15">
        <v>51.4</v>
      </c>
      <c r="AA32" s="15">
        <v>3.9</v>
      </c>
      <c r="AB32" s="15">
        <v>4.3</v>
      </c>
      <c r="AC32" s="15">
        <v>4.7</v>
      </c>
      <c r="AD32" s="15">
        <v>4.5999999999999996</v>
      </c>
      <c r="AE32" s="15">
        <v>3.5</v>
      </c>
      <c r="AF32" s="15">
        <v>3.7</v>
      </c>
      <c r="AG32" s="15">
        <v>4.0999999999999996</v>
      </c>
      <c r="AH32" s="15">
        <v>4.7</v>
      </c>
      <c r="AI32" s="15">
        <v>5.0999999999999996</v>
      </c>
      <c r="AJ32" s="15">
        <v>5.2</v>
      </c>
      <c r="AK32" s="15">
        <v>5.3</v>
      </c>
      <c r="AL32" s="15">
        <v>5.8</v>
      </c>
      <c r="AM32" s="15">
        <v>6.8</v>
      </c>
      <c r="AN32" s="15">
        <v>7.3</v>
      </c>
      <c r="AO32" s="15">
        <v>7</v>
      </c>
      <c r="AP32" s="15">
        <v>7.5</v>
      </c>
      <c r="AQ32" s="15">
        <v>6.7</v>
      </c>
      <c r="AR32" s="15">
        <v>5.2</v>
      </c>
      <c r="AS32" s="15">
        <v>3.1</v>
      </c>
      <c r="AT32" s="15">
        <v>1.4</v>
      </c>
    </row>
    <row r="33" spans="1:46" x14ac:dyDescent="0.2">
      <c r="A33" s="2" t="s">
        <v>134</v>
      </c>
      <c r="B33" s="2" t="s">
        <v>135</v>
      </c>
      <c r="C33" s="7">
        <v>533</v>
      </c>
      <c r="D33" s="15">
        <v>39.5</v>
      </c>
      <c r="E33" s="15">
        <v>6.4</v>
      </c>
      <c r="F33" s="15">
        <v>6.3</v>
      </c>
      <c r="G33" s="15">
        <v>6.1</v>
      </c>
      <c r="H33" s="15">
        <v>6.2</v>
      </c>
      <c r="I33" s="15">
        <v>6.6</v>
      </c>
      <c r="J33" s="15">
        <v>6.4</v>
      </c>
      <c r="K33" s="15">
        <v>6.4</v>
      </c>
      <c r="L33" s="15">
        <v>6.2</v>
      </c>
      <c r="M33" s="15">
        <v>6.8</v>
      </c>
      <c r="N33" s="15">
        <v>6.7</v>
      </c>
      <c r="O33" s="15">
        <v>6.3</v>
      </c>
      <c r="P33" s="15">
        <v>6.3</v>
      </c>
      <c r="Q33" s="15">
        <v>6.1</v>
      </c>
      <c r="R33" s="15">
        <v>4.9000000000000004</v>
      </c>
      <c r="S33" s="15">
        <v>3.6</v>
      </c>
      <c r="T33" s="15">
        <v>3.4</v>
      </c>
      <c r="U33" s="15">
        <v>2.8</v>
      </c>
      <c r="V33" s="15">
        <v>1.6</v>
      </c>
      <c r="W33" s="15">
        <v>0.7</v>
      </c>
      <c r="X33" s="15">
        <v>0.2</v>
      </c>
      <c r="Y33" s="7">
        <v>613</v>
      </c>
      <c r="Z33" s="15">
        <v>43.6</v>
      </c>
      <c r="AA33" s="15">
        <v>5.3</v>
      </c>
      <c r="AB33" s="15">
        <v>5.7</v>
      </c>
      <c r="AC33" s="15">
        <v>5.8</v>
      </c>
      <c r="AD33" s="15">
        <v>6</v>
      </c>
      <c r="AE33" s="15">
        <v>5.9</v>
      </c>
      <c r="AF33" s="15">
        <v>5.5</v>
      </c>
      <c r="AG33" s="15">
        <v>5.8</v>
      </c>
      <c r="AH33" s="15">
        <v>6</v>
      </c>
      <c r="AI33" s="15">
        <v>6.1</v>
      </c>
      <c r="AJ33" s="15">
        <v>5.9</v>
      </c>
      <c r="AK33" s="15">
        <v>5.6</v>
      </c>
      <c r="AL33" s="15">
        <v>5.4</v>
      </c>
      <c r="AM33" s="15">
        <v>5.5</v>
      </c>
      <c r="AN33" s="15">
        <v>5.4</v>
      </c>
      <c r="AO33" s="15">
        <v>4.7</v>
      </c>
      <c r="AP33" s="15">
        <v>4.9000000000000004</v>
      </c>
      <c r="AQ33" s="15">
        <v>4.2</v>
      </c>
      <c r="AR33" s="15">
        <v>3.3</v>
      </c>
      <c r="AS33" s="15">
        <v>1.9</v>
      </c>
      <c r="AT33" s="15">
        <v>0.9</v>
      </c>
    </row>
    <row r="34" spans="1:46" x14ac:dyDescent="0.2">
      <c r="A34" s="2" t="s">
        <v>136</v>
      </c>
      <c r="B34" s="2" t="s">
        <v>137</v>
      </c>
      <c r="C34" s="7">
        <v>495</v>
      </c>
      <c r="D34" s="15">
        <v>41.1</v>
      </c>
      <c r="E34" s="15">
        <v>6.1</v>
      </c>
      <c r="F34" s="15">
        <v>6.4</v>
      </c>
      <c r="G34" s="15">
        <v>6.4</v>
      </c>
      <c r="H34" s="15">
        <v>5.7</v>
      </c>
      <c r="I34" s="15">
        <v>4.9000000000000004</v>
      </c>
      <c r="J34" s="15">
        <v>5.3</v>
      </c>
      <c r="K34" s="15">
        <v>5.8</v>
      </c>
      <c r="L34" s="15">
        <v>6</v>
      </c>
      <c r="M34" s="15">
        <v>7</v>
      </c>
      <c r="N34" s="15">
        <v>7.1</v>
      </c>
      <c r="O34" s="15">
        <v>6.8</v>
      </c>
      <c r="P34" s="15">
        <v>6.5</v>
      </c>
      <c r="Q34" s="15">
        <v>6.6</v>
      </c>
      <c r="R34" s="15">
        <v>5.6</v>
      </c>
      <c r="S34" s="15">
        <v>4.0999999999999996</v>
      </c>
      <c r="T34" s="15">
        <v>3.7</v>
      </c>
      <c r="U34" s="15">
        <v>2.9</v>
      </c>
      <c r="V34" s="15">
        <v>2</v>
      </c>
      <c r="W34" s="15">
        <v>0.8</v>
      </c>
      <c r="X34" s="15">
        <v>0.2</v>
      </c>
      <c r="Y34" s="7">
        <v>597</v>
      </c>
      <c r="Z34" s="15">
        <v>45.7</v>
      </c>
      <c r="AA34" s="15">
        <v>5.3</v>
      </c>
      <c r="AB34" s="15">
        <v>5.8</v>
      </c>
      <c r="AC34" s="15">
        <v>5.9</v>
      </c>
      <c r="AD34" s="15">
        <v>5.6</v>
      </c>
      <c r="AE34" s="15">
        <v>4.4000000000000004</v>
      </c>
      <c r="AF34" s="15">
        <v>4.5</v>
      </c>
      <c r="AG34" s="15">
        <v>5</v>
      </c>
      <c r="AH34" s="15">
        <v>5.6</v>
      </c>
      <c r="AI34" s="15">
        <v>5.8</v>
      </c>
      <c r="AJ34" s="15">
        <v>5.7</v>
      </c>
      <c r="AK34" s="15">
        <v>5.5</v>
      </c>
      <c r="AL34" s="15">
        <v>5.5</v>
      </c>
      <c r="AM34" s="15">
        <v>6</v>
      </c>
      <c r="AN34" s="15">
        <v>6</v>
      </c>
      <c r="AO34" s="15">
        <v>5.5</v>
      </c>
      <c r="AP34" s="15">
        <v>5.7</v>
      </c>
      <c r="AQ34" s="15">
        <v>5.0999999999999996</v>
      </c>
      <c r="AR34" s="15">
        <v>3.9</v>
      </c>
      <c r="AS34" s="15">
        <v>2.1</v>
      </c>
      <c r="AT34" s="15">
        <v>1</v>
      </c>
    </row>
    <row r="35" spans="1:46" x14ac:dyDescent="0.2">
      <c r="A35" s="2" t="s">
        <v>138</v>
      </c>
      <c r="B35" s="2" t="s">
        <v>139</v>
      </c>
      <c r="C35" s="7">
        <v>595</v>
      </c>
      <c r="D35" s="15">
        <v>39.299999999999997</v>
      </c>
      <c r="E35" s="15">
        <v>6.6</v>
      </c>
      <c r="F35" s="15">
        <v>6.9</v>
      </c>
      <c r="G35" s="15">
        <v>6.9</v>
      </c>
      <c r="H35" s="15">
        <v>5.9</v>
      </c>
      <c r="I35" s="15">
        <v>4.9000000000000004</v>
      </c>
      <c r="J35" s="15">
        <v>5.5</v>
      </c>
      <c r="K35" s="15">
        <v>6.3</v>
      </c>
      <c r="L35" s="15">
        <v>6.6</v>
      </c>
      <c r="M35" s="15">
        <v>7.2</v>
      </c>
      <c r="N35" s="15">
        <v>7</v>
      </c>
      <c r="O35" s="15">
        <v>6.8</v>
      </c>
      <c r="P35" s="15">
        <v>6.6</v>
      </c>
      <c r="Q35" s="15">
        <v>6.5</v>
      </c>
      <c r="R35" s="15">
        <v>4.9000000000000004</v>
      </c>
      <c r="S35" s="15">
        <v>3.3</v>
      </c>
      <c r="T35" s="15">
        <v>3.1</v>
      </c>
      <c r="U35" s="15">
        <v>2.5</v>
      </c>
      <c r="V35" s="15">
        <v>1.5</v>
      </c>
      <c r="W35" s="15">
        <v>0.6</v>
      </c>
      <c r="X35" s="15">
        <v>0.1</v>
      </c>
      <c r="Y35" s="7">
        <v>669</v>
      </c>
      <c r="Z35" s="15">
        <v>45</v>
      </c>
      <c r="AA35" s="15">
        <v>5.3</v>
      </c>
      <c r="AB35" s="15">
        <v>5.9</v>
      </c>
      <c r="AC35" s="15">
        <v>6.1</v>
      </c>
      <c r="AD35" s="15">
        <v>5.8</v>
      </c>
      <c r="AE35" s="15">
        <v>4.4000000000000004</v>
      </c>
      <c r="AF35" s="15">
        <v>4.5</v>
      </c>
      <c r="AG35" s="15">
        <v>5.0999999999999996</v>
      </c>
      <c r="AH35" s="15">
        <v>5.8</v>
      </c>
      <c r="AI35" s="15">
        <v>6.1</v>
      </c>
      <c r="AJ35" s="15">
        <v>6</v>
      </c>
      <c r="AK35" s="15">
        <v>5.7</v>
      </c>
      <c r="AL35" s="15">
        <v>5.6</v>
      </c>
      <c r="AM35" s="15">
        <v>6</v>
      </c>
      <c r="AN35" s="15">
        <v>6.1</v>
      </c>
      <c r="AO35" s="15">
        <v>5.4</v>
      </c>
      <c r="AP35" s="15">
        <v>5.5</v>
      </c>
      <c r="AQ35" s="15">
        <v>4.5999999999999996</v>
      </c>
      <c r="AR35" s="15">
        <v>3.4</v>
      </c>
      <c r="AS35" s="15">
        <v>1.9</v>
      </c>
      <c r="AT35" s="15">
        <v>0.8</v>
      </c>
    </row>
    <row r="36" spans="1:46" x14ac:dyDescent="0.2">
      <c r="A36" s="2" t="s">
        <v>140</v>
      </c>
      <c r="B36" s="2" t="s">
        <v>141</v>
      </c>
      <c r="C36" s="7">
        <v>433</v>
      </c>
      <c r="D36" s="15">
        <v>40.1</v>
      </c>
      <c r="E36" s="15">
        <v>6.5</v>
      </c>
      <c r="F36" s="15">
        <v>6.7</v>
      </c>
      <c r="G36" s="15">
        <v>6.7</v>
      </c>
      <c r="H36" s="15">
        <v>5.7</v>
      </c>
      <c r="I36" s="15">
        <v>4.9000000000000004</v>
      </c>
      <c r="J36" s="15">
        <v>5.5</v>
      </c>
      <c r="K36" s="15">
        <v>6.1</v>
      </c>
      <c r="L36" s="15">
        <v>6.4</v>
      </c>
      <c r="M36" s="15">
        <v>7.1</v>
      </c>
      <c r="N36" s="15">
        <v>7</v>
      </c>
      <c r="O36" s="15">
        <v>6.8</v>
      </c>
      <c r="P36" s="15">
        <v>6.6</v>
      </c>
      <c r="Q36" s="15">
        <v>6.6</v>
      </c>
      <c r="R36" s="15">
        <v>4.9000000000000004</v>
      </c>
      <c r="S36" s="15">
        <v>3.5</v>
      </c>
      <c r="T36" s="15">
        <v>3.3</v>
      </c>
      <c r="U36" s="15">
        <v>2.8</v>
      </c>
      <c r="V36" s="15">
        <v>1.9</v>
      </c>
      <c r="W36" s="15">
        <v>0.8</v>
      </c>
      <c r="X36" s="15">
        <v>0.2</v>
      </c>
      <c r="Y36" s="7">
        <v>467</v>
      </c>
      <c r="Z36" s="15">
        <v>45.3</v>
      </c>
      <c r="AA36" s="15">
        <v>5.3</v>
      </c>
      <c r="AB36" s="15">
        <v>5.8</v>
      </c>
      <c r="AC36" s="15">
        <v>5.9</v>
      </c>
      <c r="AD36" s="15">
        <v>5.5</v>
      </c>
      <c r="AE36" s="15">
        <v>4.3</v>
      </c>
      <c r="AF36" s="15">
        <v>4.7</v>
      </c>
      <c r="AG36" s="15">
        <v>5.2</v>
      </c>
      <c r="AH36" s="15">
        <v>5.8</v>
      </c>
      <c r="AI36" s="15">
        <v>6</v>
      </c>
      <c r="AJ36" s="15">
        <v>5.9</v>
      </c>
      <c r="AK36" s="15">
        <v>5.6</v>
      </c>
      <c r="AL36" s="15">
        <v>5.5</v>
      </c>
      <c r="AM36" s="15">
        <v>5.9</v>
      </c>
      <c r="AN36" s="15">
        <v>6</v>
      </c>
      <c r="AO36" s="15">
        <v>5.4</v>
      </c>
      <c r="AP36" s="15">
        <v>5.6</v>
      </c>
      <c r="AQ36" s="15">
        <v>4.8</v>
      </c>
      <c r="AR36" s="15">
        <v>3.7</v>
      </c>
      <c r="AS36" s="15">
        <v>2.1</v>
      </c>
      <c r="AT36" s="15">
        <v>0.9</v>
      </c>
    </row>
    <row r="37" spans="1:46" x14ac:dyDescent="0.2">
      <c r="A37" s="2" t="s">
        <v>142</v>
      </c>
      <c r="B37" s="2" t="s">
        <v>143</v>
      </c>
      <c r="C37" s="7">
        <v>904</v>
      </c>
      <c r="D37" s="15">
        <v>42</v>
      </c>
      <c r="E37" s="15">
        <v>5.5</v>
      </c>
      <c r="F37" s="15">
        <v>5.9</v>
      </c>
      <c r="G37" s="15">
        <v>6.1</v>
      </c>
      <c r="H37" s="15">
        <v>5.8</v>
      </c>
      <c r="I37" s="15">
        <v>5.3</v>
      </c>
      <c r="J37" s="15">
        <v>5.2</v>
      </c>
      <c r="K37" s="15">
        <v>5.7</v>
      </c>
      <c r="L37" s="15">
        <v>6</v>
      </c>
      <c r="M37" s="15">
        <v>6.9</v>
      </c>
      <c r="N37" s="15">
        <v>6.8</v>
      </c>
      <c r="O37" s="15">
        <v>6.9</v>
      </c>
      <c r="P37" s="15">
        <v>6.8</v>
      </c>
      <c r="Q37" s="15">
        <v>7</v>
      </c>
      <c r="R37" s="15">
        <v>5.4</v>
      </c>
      <c r="S37" s="15">
        <v>4.0999999999999996</v>
      </c>
      <c r="T37" s="15">
        <v>4.0999999999999996</v>
      </c>
      <c r="U37" s="15">
        <v>3.4</v>
      </c>
      <c r="V37" s="15">
        <v>2.2000000000000002</v>
      </c>
      <c r="W37" s="15">
        <v>0.8</v>
      </c>
      <c r="X37" s="15">
        <v>0.2</v>
      </c>
      <c r="Y37" s="7">
        <v>995</v>
      </c>
      <c r="Z37" s="15">
        <v>47.1</v>
      </c>
      <c r="AA37" s="15">
        <v>4.7</v>
      </c>
      <c r="AB37" s="15">
        <v>5.0999999999999996</v>
      </c>
      <c r="AC37" s="15">
        <v>5.2</v>
      </c>
      <c r="AD37" s="15">
        <v>5.3</v>
      </c>
      <c r="AE37" s="15">
        <v>4.8</v>
      </c>
      <c r="AF37" s="15">
        <v>4.5999999999999996</v>
      </c>
      <c r="AG37" s="15">
        <v>5</v>
      </c>
      <c r="AH37" s="15">
        <v>5.5</v>
      </c>
      <c r="AI37" s="15">
        <v>5.8</v>
      </c>
      <c r="AJ37" s="15">
        <v>5.8</v>
      </c>
      <c r="AK37" s="15">
        <v>5.6</v>
      </c>
      <c r="AL37" s="15">
        <v>5.6</v>
      </c>
      <c r="AM37" s="15">
        <v>6.1</v>
      </c>
      <c r="AN37" s="15">
        <v>6.3</v>
      </c>
      <c r="AO37" s="15">
        <v>5.9</v>
      </c>
      <c r="AP37" s="15">
        <v>6.2</v>
      </c>
      <c r="AQ37" s="15">
        <v>5.3</v>
      </c>
      <c r="AR37" s="15">
        <v>4.0999999999999996</v>
      </c>
      <c r="AS37" s="15">
        <v>2.2999999999999998</v>
      </c>
      <c r="AT37" s="15">
        <v>0.9</v>
      </c>
    </row>
    <row r="38" spans="1:46" x14ac:dyDescent="0.2">
      <c r="A38" s="2" t="s">
        <v>144</v>
      </c>
      <c r="B38" s="2" t="s">
        <v>145</v>
      </c>
      <c r="C38" s="7">
        <v>733</v>
      </c>
      <c r="D38" s="15">
        <v>41.8</v>
      </c>
      <c r="E38" s="15">
        <v>5.7</v>
      </c>
      <c r="F38" s="15">
        <v>6</v>
      </c>
      <c r="G38" s="15">
        <v>6.2</v>
      </c>
      <c r="H38" s="15">
        <v>5.8</v>
      </c>
      <c r="I38" s="15">
        <v>5.0999999999999996</v>
      </c>
      <c r="J38" s="15">
        <v>5.0999999999999996</v>
      </c>
      <c r="K38" s="15">
        <v>5.7</v>
      </c>
      <c r="L38" s="15">
        <v>5.8</v>
      </c>
      <c r="M38" s="15">
        <v>6.9</v>
      </c>
      <c r="N38" s="15">
        <v>7</v>
      </c>
      <c r="O38" s="15">
        <v>7</v>
      </c>
      <c r="P38" s="15">
        <v>6.7</v>
      </c>
      <c r="Q38" s="15">
        <v>6.9</v>
      </c>
      <c r="R38" s="15">
        <v>5.8</v>
      </c>
      <c r="S38" s="15">
        <v>4.3</v>
      </c>
      <c r="T38" s="15">
        <v>3.8</v>
      </c>
      <c r="U38" s="15">
        <v>3.2</v>
      </c>
      <c r="V38" s="15">
        <v>2</v>
      </c>
      <c r="W38" s="15">
        <v>0.9</v>
      </c>
      <c r="X38" s="15">
        <v>0.2</v>
      </c>
      <c r="Y38" s="7">
        <v>845</v>
      </c>
      <c r="Z38" s="15">
        <v>47.8</v>
      </c>
      <c r="AA38" s="15">
        <v>4.7</v>
      </c>
      <c r="AB38" s="15">
        <v>5.0999999999999996</v>
      </c>
      <c r="AC38" s="15">
        <v>5.3</v>
      </c>
      <c r="AD38" s="15">
        <v>5.3</v>
      </c>
      <c r="AE38" s="15">
        <v>4.4000000000000004</v>
      </c>
      <c r="AF38" s="15">
        <v>4.3</v>
      </c>
      <c r="AG38" s="15">
        <v>4.8</v>
      </c>
      <c r="AH38" s="15">
        <v>5.3</v>
      </c>
      <c r="AI38" s="15">
        <v>5.6</v>
      </c>
      <c r="AJ38" s="15">
        <v>5.6</v>
      </c>
      <c r="AK38" s="15">
        <v>5.5</v>
      </c>
      <c r="AL38" s="15">
        <v>5.6</v>
      </c>
      <c r="AM38" s="15">
        <v>6.1</v>
      </c>
      <c r="AN38" s="15">
        <v>6.3</v>
      </c>
      <c r="AO38" s="15">
        <v>5.8</v>
      </c>
      <c r="AP38" s="15">
        <v>6.2</v>
      </c>
      <c r="AQ38" s="15">
        <v>5.6</v>
      </c>
      <c r="AR38" s="15">
        <v>4.4000000000000004</v>
      </c>
      <c r="AS38" s="15">
        <v>2.6</v>
      </c>
      <c r="AT38" s="15">
        <v>1.4</v>
      </c>
    </row>
    <row r="39" spans="1:46" x14ac:dyDescent="0.2">
      <c r="A39" s="2" t="s">
        <v>146</v>
      </c>
      <c r="B39" s="2" t="s">
        <v>147</v>
      </c>
      <c r="C39" s="7">
        <v>1299</v>
      </c>
      <c r="D39" s="15">
        <v>38.5</v>
      </c>
      <c r="E39" s="15">
        <v>6</v>
      </c>
      <c r="F39" s="15">
        <v>5.8</v>
      </c>
      <c r="G39" s="15">
        <v>5.8</v>
      </c>
      <c r="H39" s="15">
        <v>6.4</v>
      </c>
      <c r="I39" s="15">
        <v>7.9</v>
      </c>
      <c r="J39" s="15">
        <v>7.2</v>
      </c>
      <c r="K39" s="15">
        <v>7.2</v>
      </c>
      <c r="L39" s="15">
        <v>6.8</v>
      </c>
      <c r="M39" s="15">
        <v>7.1</v>
      </c>
      <c r="N39" s="15">
        <v>7</v>
      </c>
      <c r="O39" s="15">
        <v>6.4</v>
      </c>
      <c r="P39" s="15">
        <v>5.8</v>
      </c>
      <c r="Q39" s="15">
        <v>5.4</v>
      </c>
      <c r="R39" s="15">
        <v>4.3</v>
      </c>
      <c r="S39" s="15">
        <v>3.1</v>
      </c>
      <c r="T39" s="15">
        <v>2.8</v>
      </c>
      <c r="U39" s="15">
        <v>2.4</v>
      </c>
      <c r="V39" s="15">
        <v>1.6</v>
      </c>
      <c r="W39" s="15">
        <v>0.7</v>
      </c>
      <c r="X39" s="15">
        <v>0.2</v>
      </c>
      <c r="Y39" s="7">
        <v>1767</v>
      </c>
      <c r="Z39" s="15">
        <v>41.9</v>
      </c>
      <c r="AA39" s="15">
        <v>5.4</v>
      </c>
      <c r="AB39" s="15">
        <v>5.6</v>
      </c>
      <c r="AC39" s="15">
        <v>5.6</v>
      </c>
      <c r="AD39" s="15">
        <v>6</v>
      </c>
      <c r="AE39" s="15">
        <v>6.8</v>
      </c>
      <c r="AF39" s="15">
        <v>6.3</v>
      </c>
      <c r="AG39" s="15">
        <v>6.3</v>
      </c>
      <c r="AH39" s="15">
        <v>6.6</v>
      </c>
      <c r="AI39" s="15">
        <v>6.6</v>
      </c>
      <c r="AJ39" s="15">
        <v>6.3</v>
      </c>
      <c r="AK39" s="15">
        <v>5.9</v>
      </c>
      <c r="AL39" s="15">
        <v>5.6</v>
      </c>
      <c r="AM39" s="15">
        <v>5.4</v>
      </c>
      <c r="AN39" s="15">
        <v>4.9000000000000004</v>
      </c>
      <c r="AO39" s="15">
        <v>4.2</v>
      </c>
      <c r="AP39" s="15">
        <v>4.0999999999999996</v>
      </c>
      <c r="AQ39" s="15">
        <v>3.4</v>
      </c>
      <c r="AR39" s="15">
        <v>2.6</v>
      </c>
      <c r="AS39" s="15">
        <v>1.5</v>
      </c>
      <c r="AT39" s="15">
        <v>0.8</v>
      </c>
    </row>
    <row r="40" spans="1:46" x14ac:dyDescent="0.2">
      <c r="A40" s="2" t="s">
        <v>148</v>
      </c>
      <c r="B40" s="2" t="s">
        <v>149</v>
      </c>
      <c r="C40" s="7">
        <v>190</v>
      </c>
      <c r="D40" s="15">
        <v>45.4</v>
      </c>
      <c r="E40" s="15">
        <v>4.7</v>
      </c>
      <c r="F40" s="15">
        <v>5.4</v>
      </c>
      <c r="G40" s="15">
        <v>5.8</v>
      </c>
      <c r="H40" s="15">
        <v>5</v>
      </c>
      <c r="I40" s="15">
        <v>3.7</v>
      </c>
      <c r="J40" s="15">
        <v>4.0999999999999996</v>
      </c>
      <c r="K40" s="15">
        <v>4.8</v>
      </c>
      <c r="L40" s="15">
        <v>5.5</v>
      </c>
      <c r="M40" s="15">
        <v>6.8</v>
      </c>
      <c r="N40" s="15">
        <v>7.2</v>
      </c>
      <c r="O40" s="15">
        <v>7.2</v>
      </c>
      <c r="P40" s="15">
        <v>7.4</v>
      </c>
      <c r="Q40" s="15">
        <v>7.7</v>
      </c>
      <c r="R40" s="15">
        <v>6.3</v>
      </c>
      <c r="S40" s="15">
        <v>4.9000000000000004</v>
      </c>
      <c r="T40" s="15">
        <v>4.8</v>
      </c>
      <c r="U40" s="15">
        <v>4.3</v>
      </c>
      <c r="V40" s="15">
        <v>2.9</v>
      </c>
      <c r="W40" s="15">
        <v>1.2</v>
      </c>
      <c r="X40" s="15">
        <v>0.3</v>
      </c>
      <c r="Y40" s="7">
        <v>216</v>
      </c>
      <c r="Z40" s="15">
        <v>49.6</v>
      </c>
      <c r="AA40" s="15">
        <v>4.2</v>
      </c>
      <c r="AB40" s="15">
        <v>4.8</v>
      </c>
      <c r="AC40" s="15">
        <v>5.2</v>
      </c>
      <c r="AD40" s="15">
        <v>4.8</v>
      </c>
      <c r="AE40" s="15">
        <v>3.5</v>
      </c>
      <c r="AF40" s="15">
        <v>3.6</v>
      </c>
      <c r="AG40" s="15">
        <v>4.4000000000000004</v>
      </c>
      <c r="AH40" s="15">
        <v>5.0999999999999996</v>
      </c>
      <c r="AI40" s="15">
        <v>5.6</v>
      </c>
      <c r="AJ40" s="15">
        <v>5.8</v>
      </c>
      <c r="AK40" s="15">
        <v>5.7</v>
      </c>
      <c r="AL40" s="15">
        <v>5.9</v>
      </c>
      <c r="AM40" s="15">
        <v>6.6</v>
      </c>
      <c r="AN40" s="15">
        <v>6.7</v>
      </c>
      <c r="AO40" s="15">
        <v>6.4</v>
      </c>
      <c r="AP40" s="15">
        <v>6.8</v>
      </c>
      <c r="AQ40" s="15">
        <v>6.1</v>
      </c>
      <c r="AR40" s="15">
        <v>4.8</v>
      </c>
      <c r="AS40" s="15">
        <v>2.8</v>
      </c>
      <c r="AT40" s="15">
        <v>1.3</v>
      </c>
    </row>
    <row r="41" spans="1:46" x14ac:dyDescent="0.2">
      <c r="A41" s="2" t="s">
        <v>150</v>
      </c>
      <c r="B41" s="2" t="s">
        <v>151</v>
      </c>
      <c r="C41" s="7">
        <v>1506</v>
      </c>
      <c r="D41" s="15">
        <v>40.200000000000003</v>
      </c>
      <c r="E41" s="15">
        <v>5.7</v>
      </c>
      <c r="F41" s="15">
        <v>5.8</v>
      </c>
      <c r="G41" s="15">
        <v>6</v>
      </c>
      <c r="H41" s="15">
        <v>6.1</v>
      </c>
      <c r="I41" s="15">
        <v>6.9</v>
      </c>
      <c r="J41" s="15">
        <v>6.1</v>
      </c>
      <c r="K41" s="15">
        <v>6.4</v>
      </c>
      <c r="L41" s="15">
        <v>6.6</v>
      </c>
      <c r="M41" s="15">
        <v>7.2</v>
      </c>
      <c r="N41" s="15">
        <v>6.9</v>
      </c>
      <c r="O41" s="15">
        <v>6.6</v>
      </c>
      <c r="P41" s="15">
        <v>6.3</v>
      </c>
      <c r="Q41" s="15">
        <v>6.3</v>
      </c>
      <c r="R41" s="15">
        <v>4.9000000000000004</v>
      </c>
      <c r="S41" s="15">
        <v>3.4</v>
      </c>
      <c r="T41" s="15">
        <v>3.2</v>
      </c>
      <c r="U41" s="15">
        <v>2.8</v>
      </c>
      <c r="V41" s="15">
        <v>1.9</v>
      </c>
      <c r="W41" s="15">
        <v>0.8</v>
      </c>
      <c r="X41" s="15">
        <v>0.2</v>
      </c>
      <c r="Y41" s="7">
        <v>1968</v>
      </c>
      <c r="Z41" s="15">
        <v>44.2</v>
      </c>
      <c r="AA41" s="15">
        <v>4.9000000000000004</v>
      </c>
      <c r="AB41" s="15">
        <v>5.2</v>
      </c>
      <c r="AC41" s="15">
        <v>5.4</v>
      </c>
      <c r="AD41" s="15">
        <v>5.7</v>
      </c>
      <c r="AE41" s="15">
        <v>6.1</v>
      </c>
      <c r="AF41" s="15">
        <v>5.5</v>
      </c>
      <c r="AG41" s="15">
        <v>5.6</v>
      </c>
      <c r="AH41" s="15">
        <v>6.1</v>
      </c>
      <c r="AI41" s="15">
        <v>6.4</v>
      </c>
      <c r="AJ41" s="15">
        <v>6.2</v>
      </c>
      <c r="AK41" s="15">
        <v>5.9</v>
      </c>
      <c r="AL41" s="15">
        <v>5.7</v>
      </c>
      <c r="AM41" s="15">
        <v>5.7</v>
      </c>
      <c r="AN41" s="15">
        <v>5.5</v>
      </c>
      <c r="AO41" s="15">
        <v>4.9000000000000004</v>
      </c>
      <c r="AP41" s="15">
        <v>5</v>
      </c>
      <c r="AQ41" s="15">
        <v>4.2</v>
      </c>
      <c r="AR41" s="15">
        <v>3.2</v>
      </c>
      <c r="AS41" s="15">
        <v>1.8</v>
      </c>
      <c r="AT41" s="15">
        <v>0.9</v>
      </c>
    </row>
    <row r="42" spans="1:46" x14ac:dyDescent="0.2">
      <c r="A42" s="2" t="s">
        <v>152</v>
      </c>
      <c r="B42" s="2" t="s">
        <v>153</v>
      </c>
      <c r="C42" s="7">
        <v>1092</v>
      </c>
      <c r="D42" s="15">
        <v>40.9</v>
      </c>
      <c r="E42" s="15">
        <v>5.6</v>
      </c>
      <c r="F42" s="15">
        <v>5.6</v>
      </c>
      <c r="G42" s="15">
        <v>5.8</v>
      </c>
      <c r="H42" s="15">
        <v>6.2</v>
      </c>
      <c r="I42" s="15">
        <v>7.1</v>
      </c>
      <c r="J42" s="15">
        <v>6</v>
      </c>
      <c r="K42" s="15">
        <v>6.1</v>
      </c>
      <c r="L42" s="15">
        <v>6</v>
      </c>
      <c r="M42" s="15">
        <v>6.8</v>
      </c>
      <c r="N42" s="15">
        <v>6.7</v>
      </c>
      <c r="O42" s="15">
        <v>6.3</v>
      </c>
      <c r="P42" s="15">
        <v>6.2</v>
      </c>
      <c r="Q42" s="15">
        <v>6.5</v>
      </c>
      <c r="R42" s="15">
        <v>5.6</v>
      </c>
      <c r="S42" s="15">
        <v>4</v>
      </c>
      <c r="T42" s="15">
        <v>3.6</v>
      </c>
      <c r="U42" s="15">
        <v>3</v>
      </c>
      <c r="V42" s="15">
        <v>1.9</v>
      </c>
      <c r="W42" s="15">
        <v>0.9</v>
      </c>
      <c r="X42" s="15">
        <v>0.2</v>
      </c>
      <c r="Y42" s="7">
        <v>1383</v>
      </c>
      <c r="Z42" s="15">
        <v>45.4</v>
      </c>
      <c r="AA42" s="15">
        <v>4.8</v>
      </c>
      <c r="AB42" s="15">
        <v>5.0999999999999996</v>
      </c>
      <c r="AC42" s="15">
        <v>5.3</v>
      </c>
      <c r="AD42" s="15">
        <v>5.5</v>
      </c>
      <c r="AE42" s="15">
        <v>6</v>
      </c>
      <c r="AF42" s="15">
        <v>5.5</v>
      </c>
      <c r="AG42" s="15">
        <v>5.4</v>
      </c>
      <c r="AH42" s="15">
        <v>5.8</v>
      </c>
      <c r="AI42" s="15">
        <v>5.9</v>
      </c>
      <c r="AJ42" s="15">
        <v>5.8</v>
      </c>
      <c r="AK42" s="15">
        <v>5.5</v>
      </c>
      <c r="AL42" s="15">
        <v>5.5</v>
      </c>
      <c r="AM42" s="15">
        <v>5.8</v>
      </c>
      <c r="AN42" s="15">
        <v>5.8</v>
      </c>
      <c r="AO42" s="15">
        <v>5.3</v>
      </c>
      <c r="AP42" s="15">
        <v>5.5</v>
      </c>
      <c r="AQ42" s="15">
        <v>4.7</v>
      </c>
      <c r="AR42" s="15">
        <v>3.6</v>
      </c>
      <c r="AS42" s="15">
        <v>2</v>
      </c>
      <c r="AT42" s="15">
        <v>1.1000000000000001</v>
      </c>
    </row>
    <row r="43" spans="1:46" x14ac:dyDescent="0.2">
      <c r="A43" s="2" t="s">
        <v>154</v>
      </c>
      <c r="B43" s="2" t="s">
        <v>155</v>
      </c>
      <c r="C43" s="7">
        <v>1020</v>
      </c>
      <c r="D43" s="15">
        <v>38.6</v>
      </c>
      <c r="E43" s="15">
        <v>6.4</v>
      </c>
      <c r="F43" s="15">
        <v>6.5</v>
      </c>
      <c r="G43" s="15">
        <v>6.5</v>
      </c>
      <c r="H43" s="15">
        <v>6.5</v>
      </c>
      <c r="I43" s="15">
        <v>7.3</v>
      </c>
      <c r="J43" s="15">
        <v>6.2</v>
      </c>
      <c r="K43" s="15">
        <v>6.5</v>
      </c>
      <c r="L43" s="15">
        <v>6.5</v>
      </c>
      <c r="M43" s="15">
        <v>7.1</v>
      </c>
      <c r="N43" s="15">
        <v>6.7</v>
      </c>
      <c r="O43" s="15">
        <v>6.3</v>
      </c>
      <c r="P43" s="15">
        <v>5.8</v>
      </c>
      <c r="Q43" s="15">
        <v>5.7</v>
      </c>
      <c r="R43" s="15">
        <v>4.3</v>
      </c>
      <c r="S43" s="15">
        <v>3.2</v>
      </c>
      <c r="T43" s="15">
        <v>3.2</v>
      </c>
      <c r="U43" s="15">
        <v>2.7</v>
      </c>
      <c r="V43" s="15">
        <v>1.7</v>
      </c>
      <c r="W43" s="15">
        <v>0.7</v>
      </c>
      <c r="X43" s="15">
        <v>0.1</v>
      </c>
      <c r="Y43" s="7">
        <v>1362</v>
      </c>
      <c r="Z43" s="15">
        <v>43</v>
      </c>
      <c r="AA43" s="15">
        <v>5.5</v>
      </c>
      <c r="AB43" s="15">
        <v>5.7</v>
      </c>
      <c r="AC43" s="15">
        <v>5.8</v>
      </c>
      <c r="AD43" s="15">
        <v>6.1</v>
      </c>
      <c r="AE43" s="15">
        <v>6.4</v>
      </c>
      <c r="AF43" s="15">
        <v>5.7</v>
      </c>
      <c r="AG43" s="15">
        <v>5.7</v>
      </c>
      <c r="AH43" s="15">
        <v>6.1</v>
      </c>
      <c r="AI43" s="15">
        <v>6.2</v>
      </c>
      <c r="AJ43" s="15">
        <v>6.1</v>
      </c>
      <c r="AK43" s="15">
        <v>5.7</v>
      </c>
      <c r="AL43" s="15">
        <v>5.5</v>
      </c>
      <c r="AM43" s="15">
        <v>5.3</v>
      </c>
      <c r="AN43" s="15">
        <v>5.2</v>
      </c>
      <c r="AO43" s="15">
        <v>4.7</v>
      </c>
      <c r="AP43" s="15">
        <v>4.8</v>
      </c>
      <c r="AQ43" s="15">
        <v>4</v>
      </c>
      <c r="AR43" s="15">
        <v>3.1</v>
      </c>
      <c r="AS43" s="15">
        <v>1.7</v>
      </c>
      <c r="AT43" s="15">
        <v>0.8</v>
      </c>
    </row>
    <row r="44" spans="1:46" x14ac:dyDescent="0.2">
      <c r="A44" s="2" t="s">
        <v>156</v>
      </c>
      <c r="B44" s="2" t="s">
        <v>157</v>
      </c>
      <c r="C44" s="7">
        <v>228</v>
      </c>
      <c r="D44" s="15">
        <v>45.1</v>
      </c>
      <c r="E44" s="15">
        <v>4.8</v>
      </c>
      <c r="F44" s="15">
        <v>5.4</v>
      </c>
      <c r="G44" s="15">
        <v>5.7</v>
      </c>
      <c r="H44" s="15">
        <v>5</v>
      </c>
      <c r="I44" s="15">
        <v>4.2</v>
      </c>
      <c r="J44" s="15">
        <v>4.5</v>
      </c>
      <c r="K44" s="15">
        <v>4.8</v>
      </c>
      <c r="L44" s="15">
        <v>5.5</v>
      </c>
      <c r="M44" s="15">
        <v>6.7</v>
      </c>
      <c r="N44" s="15">
        <v>7</v>
      </c>
      <c r="O44" s="15">
        <v>7</v>
      </c>
      <c r="P44" s="15">
        <v>7.1</v>
      </c>
      <c r="Q44" s="15">
        <v>7.7</v>
      </c>
      <c r="R44" s="15">
        <v>6.2</v>
      </c>
      <c r="S44" s="15">
        <v>4.8</v>
      </c>
      <c r="T44" s="15">
        <v>4.9000000000000004</v>
      </c>
      <c r="U44" s="15">
        <v>4.3</v>
      </c>
      <c r="V44" s="15">
        <v>2.8</v>
      </c>
      <c r="W44" s="15">
        <v>1.2</v>
      </c>
      <c r="X44" s="15">
        <v>0.3</v>
      </c>
      <c r="Y44" s="7">
        <v>205</v>
      </c>
      <c r="Z44" s="15">
        <v>49.5</v>
      </c>
      <c r="AA44" s="15">
        <v>4.2</v>
      </c>
      <c r="AB44" s="15">
        <v>4.7</v>
      </c>
      <c r="AC44" s="15">
        <v>5</v>
      </c>
      <c r="AD44" s="15">
        <v>4.8</v>
      </c>
      <c r="AE44" s="15">
        <v>4.0999999999999996</v>
      </c>
      <c r="AF44" s="15">
        <v>4.3</v>
      </c>
      <c r="AG44" s="15">
        <v>4.7</v>
      </c>
      <c r="AH44" s="15">
        <v>5.2</v>
      </c>
      <c r="AI44" s="15">
        <v>5.4</v>
      </c>
      <c r="AJ44" s="15">
        <v>5.4</v>
      </c>
      <c r="AK44" s="15">
        <v>5.3</v>
      </c>
      <c r="AL44" s="15">
        <v>5.4</v>
      </c>
      <c r="AM44" s="15">
        <v>6.2</v>
      </c>
      <c r="AN44" s="15">
        <v>6.6</v>
      </c>
      <c r="AO44" s="15">
        <v>6.3</v>
      </c>
      <c r="AP44" s="15">
        <v>7</v>
      </c>
      <c r="AQ44" s="15">
        <v>6.3</v>
      </c>
      <c r="AR44" s="15">
        <v>5</v>
      </c>
      <c r="AS44" s="15">
        <v>2.9</v>
      </c>
      <c r="AT44" s="15">
        <v>1.3</v>
      </c>
    </row>
    <row r="45" spans="1:46" x14ac:dyDescent="0.2">
      <c r="A45" s="2" t="s">
        <v>158</v>
      </c>
      <c r="B45" s="2" t="s">
        <v>159</v>
      </c>
      <c r="C45" s="7">
        <v>600</v>
      </c>
      <c r="D45" s="15">
        <v>41</v>
      </c>
      <c r="E45" s="15">
        <v>5.8</v>
      </c>
      <c r="F45" s="15">
        <v>5.9</v>
      </c>
      <c r="G45" s="15">
        <v>6.1</v>
      </c>
      <c r="H45" s="15">
        <v>6.4</v>
      </c>
      <c r="I45" s="15">
        <v>6.3</v>
      </c>
      <c r="J45" s="15">
        <v>5.7</v>
      </c>
      <c r="K45" s="15">
        <v>5.8</v>
      </c>
      <c r="L45" s="15">
        <v>6</v>
      </c>
      <c r="M45" s="15">
        <v>6.9</v>
      </c>
      <c r="N45" s="15">
        <v>6.7</v>
      </c>
      <c r="O45" s="15">
        <v>6.5</v>
      </c>
      <c r="P45" s="15">
        <v>6.5</v>
      </c>
      <c r="Q45" s="15">
        <v>6.5</v>
      </c>
      <c r="R45" s="15">
        <v>5.0999999999999996</v>
      </c>
      <c r="S45" s="15">
        <v>3.8</v>
      </c>
      <c r="T45" s="15">
        <v>3.7</v>
      </c>
      <c r="U45" s="15">
        <v>3.2</v>
      </c>
      <c r="V45" s="15">
        <v>2.1</v>
      </c>
      <c r="W45" s="15">
        <v>1</v>
      </c>
      <c r="X45" s="15">
        <v>0.2</v>
      </c>
      <c r="Y45" s="7">
        <v>693</v>
      </c>
      <c r="Z45" s="15">
        <v>45.2</v>
      </c>
      <c r="AA45" s="15">
        <v>5</v>
      </c>
      <c r="AB45" s="15">
        <v>5.3</v>
      </c>
      <c r="AC45" s="15">
        <v>5.5</v>
      </c>
      <c r="AD45" s="15">
        <v>5.9</v>
      </c>
      <c r="AE45" s="15">
        <v>6</v>
      </c>
      <c r="AF45" s="15">
        <v>5.2</v>
      </c>
      <c r="AG45" s="15">
        <v>5.3</v>
      </c>
      <c r="AH45" s="15">
        <v>5.7</v>
      </c>
      <c r="AI45" s="15">
        <v>5.9</v>
      </c>
      <c r="AJ45" s="15">
        <v>5.8</v>
      </c>
      <c r="AK45" s="15">
        <v>5.5</v>
      </c>
      <c r="AL45" s="15">
        <v>5.4</v>
      </c>
      <c r="AM45" s="15">
        <v>5.5</v>
      </c>
      <c r="AN45" s="15">
        <v>5.5</v>
      </c>
      <c r="AO45" s="15">
        <v>5</v>
      </c>
      <c r="AP45" s="15">
        <v>5.4</v>
      </c>
      <c r="AQ45" s="15">
        <v>4.8</v>
      </c>
      <c r="AR45" s="15">
        <v>3.8</v>
      </c>
      <c r="AS45" s="15">
        <v>2.2999999999999998</v>
      </c>
      <c r="AT45" s="15">
        <v>1.2</v>
      </c>
    </row>
    <row r="46" spans="1:46" x14ac:dyDescent="0.2">
      <c r="A46" s="2" t="s">
        <v>160</v>
      </c>
      <c r="B46" s="2" t="s">
        <v>161</v>
      </c>
      <c r="C46" s="7">
        <v>1235</v>
      </c>
      <c r="D46" s="15">
        <v>38.9</v>
      </c>
      <c r="E46" s="15">
        <v>6.5</v>
      </c>
      <c r="F46" s="15">
        <v>6.6</v>
      </c>
      <c r="G46" s="15">
        <v>6.6</v>
      </c>
      <c r="H46" s="15">
        <v>6.3</v>
      </c>
      <c r="I46" s="15">
        <v>6.4</v>
      </c>
      <c r="J46" s="15">
        <v>5.9</v>
      </c>
      <c r="K46" s="15">
        <v>6.4</v>
      </c>
      <c r="L46" s="15">
        <v>6.5</v>
      </c>
      <c r="M46" s="15">
        <v>7.3</v>
      </c>
      <c r="N46" s="15">
        <v>7</v>
      </c>
      <c r="O46" s="15">
        <v>6.5</v>
      </c>
      <c r="P46" s="15">
        <v>6.1</v>
      </c>
      <c r="Q46" s="15">
        <v>5.8</v>
      </c>
      <c r="R46" s="15">
        <v>4.7</v>
      </c>
      <c r="S46" s="15">
        <v>3.4</v>
      </c>
      <c r="T46" s="15">
        <v>3.1</v>
      </c>
      <c r="U46" s="15">
        <v>2.5</v>
      </c>
      <c r="V46" s="15">
        <v>1.6</v>
      </c>
      <c r="W46" s="15">
        <v>0.6</v>
      </c>
      <c r="X46" s="15">
        <v>0.1</v>
      </c>
      <c r="Y46" s="7">
        <v>1511</v>
      </c>
      <c r="Z46" s="15">
        <v>43.1</v>
      </c>
      <c r="AA46" s="15">
        <v>5.6</v>
      </c>
      <c r="AB46" s="15">
        <v>6</v>
      </c>
      <c r="AC46" s="15">
        <v>6.1</v>
      </c>
      <c r="AD46" s="15">
        <v>6.1</v>
      </c>
      <c r="AE46" s="15">
        <v>5.7</v>
      </c>
      <c r="AF46" s="15">
        <v>5.3</v>
      </c>
      <c r="AG46" s="15">
        <v>5.6</v>
      </c>
      <c r="AH46" s="15">
        <v>6.1</v>
      </c>
      <c r="AI46" s="15">
        <v>6.2</v>
      </c>
      <c r="AJ46" s="15">
        <v>6</v>
      </c>
      <c r="AK46" s="15">
        <v>5.6</v>
      </c>
      <c r="AL46" s="15">
        <v>5.6</v>
      </c>
      <c r="AM46" s="15">
        <v>5.6</v>
      </c>
      <c r="AN46" s="15">
        <v>5.3</v>
      </c>
      <c r="AO46" s="15">
        <v>4.7</v>
      </c>
      <c r="AP46" s="15">
        <v>4.8</v>
      </c>
      <c r="AQ46" s="15">
        <v>4.0999999999999996</v>
      </c>
      <c r="AR46" s="15">
        <v>3.2</v>
      </c>
      <c r="AS46" s="15">
        <v>1.8</v>
      </c>
      <c r="AT46" s="15">
        <v>0.8</v>
      </c>
    </row>
    <row r="47" spans="1:46" x14ac:dyDescent="0.2">
      <c r="A47" s="2" t="s">
        <v>162</v>
      </c>
      <c r="B47" s="2" t="s">
        <v>163</v>
      </c>
      <c r="C47" s="7">
        <v>260</v>
      </c>
      <c r="D47" s="15">
        <v>42.1</v>
      </c>
      <c r="E47" s="15">
        <v>5.7</v>
      </c>
      <c r="F47" s="15">
        <v>6.1</v>
      </c>
      <c r="G47" s="15">
        <v>6.5</v>
      </c>
      <c r="H47" s="15">
        <v>5.6</v>
      </c>
      <c r="I47" s="15">
        <v>4.5999999999999996</v>
      </c>
      <c r="J47" s="15">
        <v>4.9000000000000004</v>
      </c>
      <c r="K47" s="15">
        <v>5.5</v>
      </c>
      <c r="L47" s="15">
        <v>5.9</v>
      </c>
      <c r="M47" s="15">
        <v>7</v>
      </c>
      <c r="N47" s="15">
        <v>7.2</v>
      </c>
      <c r="O47" s="15">
        <v>6.8</v>
      </c>
      <c r="P47" s="15">
        <v>6.7</v>
      </c>
      <c r="Q47" s="15">
        <v>6.9</v>
      </c>
      <c r="R47" s="15">
        <v>5.6</v>
      </c>
      <c r="S47" s="15">
        <v>4.2</v>
      </c>
      <c r="T47" s="15">
        <v>3.8</v>
      </c>
      <c r="U47" s="15">
        <v>3.4</v>
      </c>
      <c r="V47" s="15">
        <v>2.2999999999999998</v>
      </c>
      <c r="W47" s="15">
        <v>1</v>
      </c>
      <c r="X47" s="15">
        <v>0.2</v>
      </c>
      <c r="Y47" s="7">
        <v>271</v>
      </c>
      <c r="Z47" s="15">
        <v>47.9</v>
      </c>
      <c r="AA47" s="15">
        <v>4.7</v>
      </c>
      <c r="AB47" s="15">
        <v>5.2</v>
      </c>
      <c r="AC47" s="15">
        <v>5.5</v>
      </c>
      <c r="AD47" s="15">
        <v>5.2</v>
      </c>
      <c r="AE47" s="15">
        <v>4.0999999999999996</v>
      </c>
      <c r="AF47" s="15">
        <v>4.2</v>
      </c>
      <c r="AG47" s="15">
        <v>4.5999999999999996</v>
      </c>
      <c r="AH47" s="15">
        <v>5.3</v>
      </c>
      <c r="AI47" s="15">
        <v>5.6</v>
      </c>
      <c r="AJ47" s="15">
        <v>5.7</v>
      </c>
      <c r="AK47" s="15">
        <v>5.6</v>
      </c>
      <c r="AL47" s="15">
        <v>5.6</v>
      </c>
      <c r="AM47" s="15">
        <v>6.2</v>
      </c>
      <c r="AN47" s="15">
        <v>6.5</v>
      </c>
      <c r="AO47" s="15">
        <v>5.9</v>
      </c>
      <c r="AP47" s="15">
        <v>6.4</v>
      </c>
      <c r="AQ47" s="15">
        <v>5.7</v>
      </c>
      <c r="AR47" s="15">
        <v>4.3</v>
      </c>
      <c r="AS47" s="15">
        <v>2.5</v>
      </c>
      <c r="AT47" s="15">
        <v>1.2</v>
      </c>
    </row>
    <row r="48" spans="1:46" x14ac:dyDescent="0.2">
      <c r="A48" s="2" t="s">
        <v>164</v>
      </c>
      <c r="B48" s="2" t="s">
        <v>165</v>
      </c>
      <c r="C48" s="7">
        <v>397</v>
      </c>
      <c r="D48" s="15">
        <v>43.4</v>
      </c>
      <c r="E48" s="15">
        <v>5.2</v>
      </c>
      <c r="F48" s="15">
        <v>5.7</v>
      </c>
      <c r="G48" s="15">
        <v>6</v>
      </c>
      <c r="H48" s="15">
        <v>5</v>
      </c>
      <c r="I48" s="15">
        <v>4.0999999999999996</v>
      </c>
      <c r="J48" s="15">
        <v>4.7</v>
      </c>
      <c r="K48" s="15">
        <v>5.5</v>
      </c>
      <c r="L48" s="15">
        <v>6.1</v>
      </c>
      <c r="M48" s="15">
        <v>7.2</v>
      </c>
      <c r="N48" s="15">
        <v>7.3</v>
      </c>
      <c r="O48" s="15">
        <v>7</v>
      </c>
      <c r="P48" s="15">
        <v>6.8</v>
      </c>
      <c r="Q48" s="15">
        <v>7.4</v>
      </c>
      <c r="R48" s="15">
        <v>6.2</v>
      </c>
      <c r="S48" s="15">
        <v>4.5</v>
      </c>
      <c r="T48" s="15">
        <v>4.3</v>
      </c>
      <c r="U48" s="15">
        <v>3.5</v>
      </c>
      <c r="V48" s="15">
        <v>2.2000000000000002</v>
      </c>
      <c r="W48" s="15">
        <v>1</v>
      </c>
      <c r="X48" s="15">
        <v>0.2</v>
      </c>
      <c r="Y48" s="7">
        <v>472</v>
      </c>
      <c r="Z48" s="15">
        <v>48.7</v>
      </c>
      <c r="AA48" s="15">
        <v>4.4000000000000004</v>
      </c>
      <c r="AB48" s="15">
        <v>4.9000000000000004</v>
      </c>
      <c r="AC48" s="15">
        <v>5.3</v>
      </c>
      <c r="AD48" s="15">
        <v>5</v>
      </c>
      <c r="AE48" s="15">
        <v>3.8</v>
      </c>
      <c r="AF48" s="15">
        <v>4</v>
      </c>
      <c r="AG48" s="15">
        <v>4.5999999999999996</v>
      </c>
      <c r="AH48" s="15">
        <v>5.3</v>
      </c>
      <c r="AI48" s="15">
        <v>5.7</v>
      </c>
      <c r="AJ48" s="15">
        <v>5.8</v>
      </c>
      <c r="AK48" s="15">
        <v>5.6</v>
      </c>
      <c r="AL48" s="15">
        <v>5.7</v>
      </c>
      <c r="AM48" s="15">
        <v>6.5</v>
      </c>
      <c r="AN48" s="15">
        <v>6.9</v>
      </c>
      <c r="AO48" s="15">
        <v>6.3</v>
      </c>
      <c r="AP48" s="15">
        <v>6.6</v>
      </c>
      <c r="AQ48" s="15">
        <v>5.7</v>
      </c>
      <c r="AR48" s="15">
        <v>4.3</v>
      </c>
      <c r="AS48" s="15">
        <v>2.5</v>
      </c>
      <c r="AT48" s="15">
        <v>1.2</v>
      </c>
    </row>
    <row r="49" spans="1:46" x14ac:dyDescent="0.2">
      <c r="A49" s="2" t="s">
        <v>166</v>
      </c>
      <c r="B49" s="2" t="s">
        <v>167</v>
      </c>
      <c r="C49" s="7">
        <v>332</v>
      </c>
      <c r="D49" s="15">
        <v>43</v>
      </c>
      <c r="E49" s="15">
        <v>5.7</v>
      </c>
      <c r="F49" s="15">
        <v>6</v>
      </c>
      <c r="G49" s="15">
        <v>6.1</v>
      </c>
      <c r="H49" s="15">
        <v>5.4</v>
      </c>
      <c r="I49" s="15">
        <v>4.4000000000000004</v>
      </c>
      <c r="J49" s="15">
        <v>4.9000000000000004</v>
      </c>
      <c r="K49" s="15">
        <v>5.3</v>
      </c>
      <c r="L49" s="15">
        <v>5.9</v>
      </c>
      <c r="M49" s="15">
        <v>6.8</v>
      </c>
      <c r="N49" s="15">
        <v>6.8</v>
      </c>
      <c r="O49" s="15">
        <v>6.8</v>
      </c>
      <c r="P49" s="15">
        <v>6.8</v>
      </c>
      <c r="Q49" s="15">
        <v>7.3</v>
      </c>
      <c r="R49" s="15">
        <v>5.7</v>
      </c>
      <c r="S49" s="15">
        <v>4.3</v>
      </c>
      <c r="T49" s="15">
        <v>4.3</v>
      </c>
      <c r="U49" s="15">
        <v>3.7</v>
      </c>
      <c r="V49" s="15">
        <v>2.5</v>
      </c>
      <c r="W49" s="15">
        <v>1.1000000000000001</v>
      </c>
      <c r="X49" s="15">
        <v>0.3</v>
      </c>
      <c r="Y49" s="7">
        <v>337</v>
      </c>
      <c r="Z49" s="15">
        <v>47.8</v>
      </c>
      <c r="AA49" s="15">
        <v>4.7</v>
      </c>
      <c r="AB49" s="15">
        <v>5.2</v>
      </c>
      <c r="AC49" s="15">
        <v>5.4</v>
      </c>
      <c r="AD49" s="15">
        <v>5.2</v>
      </c>
      <c r="AE49" s="15">
        <v>4.4000000000000004</v>
      </c>
      <c r="AF49" s="15">
        <v>4.5</v>
      </c>
      <c r="AG49" s="15">
        <v>4.8</v>
      </c>
      <c r="AH49" s="15">
        <v>5.3</v>
      </c>
      <c r="AI49" s="15">
        <v>5.6</v>
      </c>
      <c r="AJ49" s="15">
        <v>5.6</v>
      </c>
      <c r="AK49" s="15">
        <v>5.3</v>
      </c>
      <c r="AL49" s="15">
        <v>5.2</v>
      </c>
      <c r="AM49" s="15">
        <v>5.9</v>
      </c>
      <c r="AN49" s="15">
        <v>6.2</v>
      </c>
      <c r="AO49" s="15">
        <v>5.9</v>
      </c>
      <c r="AP49" s="15">
        <v>6.4</v>
      </c>
      <c r="AQ49" s="15">
        <v>5.7</v>
      </c>
      <c r="AR49" s="15">
        <v>4.5</v>
      </c>
      <c r="AS49" s="15">
        <v>2.8</v>
      </c>
      <c r="AT49" s="15">
        <v>1.4</v>
      </c>
    </row>
    <row r="50" spans="1:46" x14ac:dyDescent="0.2">
      <c r="A50" s="2" t="s">
        <v>168</v>
      </c>
      <c r="B50" s="2" t="s">
        <v>169</v>
      </c>
      <c r="C50" s="7">
        <v>757</v>
      </c>
      <c r="D50" s="15">
        <v>41.3</v>
      </c>
      <c r="E50" s="15">
        <v>6.1</v>
      </c>
      <c r="F50" s="15">
        <v>6.1</v>
      </c>
      <c r="G50" s="15">
        <v>6.2</v>
      </c>
      <c r="H50" s="15">
        <v>6</v>
      </c>
      <c r="I50" s="15">
        <v>5.7</v>
      </c>
      <c r="J50" s="15">
        <v>5.4</v>
      </c>
      <c r="K50" s="15">
        <v>5.8</v>
      </c>
      <c r="L50" s="15">
        <v>5.9</v>
      </c>
      <c r="M50" s="15">
        <v>6.7</v>
      </c>
      <c r="N50" s="15">
        <v>6.6</v>
      </c>
      <c r="O50" s="15">
        <v>6.4</v>
      </c>
      <c r="P50" s="15">
        <v>6.4</v>
      </c>
      <c r="Q50" s="15">
        <v>6.7</v>
      </c>
      <c r="R50" s="15">
        <v>5.3</v>
      </c>
      <c r="S50" s="15">
        <v>4</v>
      </c>
      <c r="T50" s="15">
        <v>4</v>
      </c>
      <c r="U50" s="15">
        <v>3.4</v>
      </c>
      <c r="V50" s="15">
        <v>2.2000000000000002</v>
      </c>
      <c r="W50" s="15">
        <v>0.9</v>
      </c>
      <c r="X50" s="15">
        <v>0.2</v>
      </c>
      <c r="Y50" s="7">
        <v>834</v>
      </c>
      <c r="Z50" s="15">
        <v>44.1</v>
      </c>
      <c r="AA50" s="15">
        <v>5.7</v>
      </c>
      <c r="AB50" s="15">
        <v>5.9</v>
      </c>
      <c r="AC50" s="15">
        <v>6</v>
      </c>
      <c r="AD50" s="15">
        <v>6</v>
      </c>
      <c r="AE50" s="15">
        <v>5.6</v>
      </c>
      <c r="AF50" s="15">
        <v>5.2</v>
      </c>
      <c r="AG50" s="15">
        <v>5.4</v>
      </c>
      <c r="AH50" s="15">
        <v>5.7</v>
      </c>
      <c r="AI50" s="15">
        <v>5.8</v>
      </c>
      <c r="AJ50" s="15">
        <v>5.7</v>
      </c>
      <c r="AK50" s="15">
        <v>5.4</v>
      </c>
      <c r="AL50" s="15">
        <v>5.3</v>
      </c>
      <c r="AM50" s="15">
        <v>5.4</v>
      </c>
      <c r="AN50" s="15">
        <v>5.4</v>
      </c>
      <c r="AO50" s="15">
        <v>4.9000000000000004</v>
      </c>
      <c r="AP50" s="15">
        <v>5.2</v>
      </c>
      <c r="AQ50" s="15">
        <v>4.5999999999999996</v>
      </c>
      <c r="AR50" s="15">
        <v>3.6</v>
      </c>
      <c r="AS50" s="15">
        <v>2.2000000000000002</v>
      </c>
      <c r="AT50" s="15">
        <v>1.1000000000000001</v>
      </c>
    </row>
    <row r="51" spans="1:46" x14ac:dyDescent="0.2">
      <c r="A51" s="2" t="s">
        <v>170</v>
      </c>
      <c r="B51" s="2" t="s">
        <v>171</v>
      </c>
      <c r="C51" s="7">
        <v>226</v>
      </c>
      <c r="D51" s="15">
        <v>42.8</v>
      </c>
      <c r="E51" s="15">
        <v>5.4</v>
      </c>
      <c r="F51" s="15">
        <v>6</v>
      </c>
      <c r="G51" s="15">
        <v>6.3</v>
      </c>
      <c r="H51" s="15">
        <v>5.6</v>
      </c>
      <c r="I51" s="15">
        <v>4.3</v>
      </c>
      <c r="J51" s="15">
        <v>4.5999999999999996</v>
      </c>
      <c r="K51" s="15">
        <v>5.3</v>
      </c>
      <c r="L51" s="15">
        <v>6</v>
      </c>
      <c r="M51" s="15">
        <v>7.1</v>
      </c>
      <c r="N51" s="15">
        <v>7</v>
      </c>
      <c r="O51" s="15">
        <v>6.9</v>
      </c>
      <c r="P51" s="15">
        <v>7</v>
      </c>
      <c r="Q51" s="15">
        <v>7.3</v>
      </c>
      <c r="R51" s="15">
        <v>5.7</v>
      </c>
      <c r="S51" s="15">
        <v>4.3</v>
      </c>
      <c r="T51" s="15">
        <v>4.2</v>
      </c>
      <c r="U51" s="15">
        <v>3.5</v>
      </c>
      <c r="V51" s="15">
        <v>2.2999999999999998</v>
      </c>
      <c r="W51" s="15">
        <v>1</v>
      </c>
      <c r="X51" s="15">
        <v>0.2</v>
      </c>
      <c r="Y51" s="7">
        <v>246</v>
      </c>
      <c r="Z51" s="15">
        <v>48.4</v>
      </c>
      <c r="AA51" s="15">
        <v>4.5</v>
      </c>
      <c r="AB51" s="15">
        <v>5</v>
      </c>
      <c r="AC51" s="15">
        <v>5.3</v>
      </c>
      <c r="AD51" s="15">
        <v>5.2</v>
      </c>
      <c r="AE51" s="15">
        <v>4.0999999999999996</v>
      </c>
      <c r="AF51" s="15">
        <v>4.2</v>
      </c>
      <c r="AG51" s="15">
        <v>4.5999999999999996</v>
      </c>
      <c r="AH51" s="15">
        <v>5.3</v>
      </c>
      <c r="AI51" s="15">
        <v>5.7</v>
      </c>
      <c r="AJ51" s="15">
        <v>5.7</v>
      </c>
      <c r="AK51" s="15">
        <v>5.5</v>
      </c>
      <c r="AL51" s="15">
        <v>5.5</v>
      </c>
      <c r="AM51" s="15">
        <v>6.2</v>
      </c>
      <c r="AN51" s="15">
        <v>6.4</v>
      </c>
      <c r="AO51" s="15">
        <v>6.2</v>
      </c>
      <c r="AP51" s="15">
        <v>6.7</v>
      </c>
      <c r="AQ51" s="15">
        <v>5.8</v>
      </c>
      <c r="AR51" s="15">
        <v>4.5</v>
      </c>
      <c r="AS51" s="15">
        <v>2.6</v>
      </c>
      <c r="AT51" s="15">
        <v>1.1000000000000001</v>
      </c>
    </row>
    <row r="52" spans="1:46" x14ac:dyDescent="0.2">
      <c r="A52" s="2" t="s">
        <v>172</v>
      </c>
      <c r="B52" s="2" t="s">
        <v>173</v>
      </c>
      <c r="C52" s="7">
        <v>1329</v>
      </c>
      <c r="D52" s="15">
        <v>39.1</v>
      </c>
      <c r="E52" s="15">
        <v>6.4</v>
      </c>
      <c r="F52" s="15">
        <v>6.6</v>
      </c>
      <c r="G52" s="15">
        <v>6.6</v>
      </c>
      <c r="H52" s="15">
        <v>6.2</v>
      </c>
      <c r="I52" s="15">
        <v>6.2</v>
      </c>
      <c r="J52" s="15">
        <v>6</v>
      </c>
      <c r="K52" s="15">
        <v>6.5</v>
      </c>
      <c r="L52" s="15">
        <v>6.6</v>
      </c>
      <c r="M52" s="15">
        <v>7.1</v>
      </c>
      <c r="N52" s="15">
        <v>6.8</v>
      </c>
      <c r="O52" s="15">
        <v>6.5</v>
      </c>
      <c r="P52" s="15">
        <v>6.1</v>
      </c>
      <c r="Q52" s="15">
        <v>6.1</v>
      </c>
      <c r="R52" s="15">
        <v>4.5999999999999996</v>
      </c>
      <c r="S52" s="15">
        <v>3.3</v>
      </c>
      <c r="T52" s="15">
        <v>3.2</v>
      </c>
      <c r="U52" s="15">
        <v>2.6</v>
      </c>
      <c r="V52" s="15">
        <v>1.7</v>
      </c>
      <c r="W52" s="15">
        <v>0.7</v>
      </c>
      <c r="X52" s="15">
        <v>0.2</v>
      </c>
      <c r="Y52" s="7">
        <v>1774</v>
      </c>
      <c r="Z52" s="15">
        <v>43.5</v>
      </c>
      <c r="AA52" s="15">
        <v>5.4</v>
      </c>
      <c r="AB52" s="15">
        <v>5.7</v>
      </c>
      <c r="AC52" s="15">
        <v>5.8</v>
      </c>
      <c r="AD52" s="15">
        <v>5.9</v>
      </c>
      <c r="AE52" s="15">
        <v>5.7</v>
      </c>
      <c r="AF52" s="15">
        <v>5.3</v>
      </c>
      <c r="AG52" s="15">
        <v>5.6</v>
      </c>
      <c r="AH52" s="15">
        <v>6.1</v>
      </c>
      <c r="AI52" s="15">
        <v>6.4</v>
      </c>
      <c r="AJ52" s="15">
        <v>6.2</v>
      </c>
      <c r="AK52" s="15">
        <v>5.8</v>
      </c>
      <c r="AL52" s="15">
        <v>5.5</v>
      </c>
      <c r="AM52" s="15">
        <v>5.5</v>
      </c>
      <c r="AN52" s="15">
        <v>5.4</v>
      </c>
      <c r="AO52" s="15">
        <v>4.9000000000000004</v>
      </c>
      <c r="AP52" s="15">
        <v>4.9000000000000004</v>
      </c>
      <c r="AQ52" s="15">
        <v>4.0999999999999996</v>
      </c>
      <c r="AR52" s="15">
        <v>3.1</v>
      </c>
      <c r="AS52" s="15">
        <v>1.8</v>
      </c>
      <c r="AT52" s="15">
        <v>0.9</v>
      </c>
    </row>
    <row r="53" spans="1:46" x14ac:dyDescent="0.2">
      <c r="A53" s="2" t="s">
        <v>174</v>
      </c>
      <c r="B53" s="2" t="s">
        <v>175</v>
      </c>
      <c r="C53" s="7">
        <v>666</v>
      </c>
      <c r="D53" s="15">
        <v>40</v>
      </c>
      <c r="E53" s="15">
        <v>6.5</v>
      </c>
      <c r="F53" s="15">
        <v>6.5</v>
      </c>
      <c r="G53" s="15">
        <v>6.4</v>
      </c>
      <c r="H53" s="15">
        <v>5.9</v>
      </c>
      <c r="I53" s="15">
        <v>5.6</v>
      </c>
      <c r="J53" s="15">
        <v>5.8</v>
      </c>
      <c r="K53" s="15">
        <v>6.2</v>
      </c>
      <c r="L53" s="15">
        <v>6.3</v>
      </c>
      <c r="M53" s="15">
        <v>6.9</v>
      </c>
      <c r="N53" s="15">
        <v>6.7</v>
      </c>
      <c r="O53" s="15">
        <v>6.5</v>
      </c>
      <c r="P53" s="15">
        <v>6.4</v>
      </c>
      <c r="Q53" s="15">
        <v>6.4</v>
      </c>
      <c r="R53" s="15">
        <v>5</v>
      </c>
      <c r="S53" s="15">
        <v>3.5</v>
      </c>
      <c r="T53" s="15">
        <v>3.4</v>
      </c>
      <c r="U53" s="15">
        <v>2.9</v>
      </c>
      <c r="V53" s="15">
        <v>1.9</v>
      </c>
      <c r="W53" s="15">
        <v>0.8</v>
      </c>
      <c r="X53" s="15">
        <v>0.2</v>
      </c>
      <c r="Y53" s="7">
        <v>731</v>
      </c>
      <c r="Z53" s="15">
        <v>44.2</v>
      </c>
      <c r="AA53" s="15">
        <v>5.6</v>
      </c>
      <c r="AB53" s="15">
        <v>6</v>
      </c>
      <c r="AC53" s="15">
        <v>6.1</v>
      </c>
      <c r="AD53" s="15">
        <v>6</v>
      </c>
      <c r="AE53" s="15">
        <v>5.0999999999999996</v>
      </c>
      <c r="AF53" s="15">
        <v>5.0999999999999996</v>
      </c>
      <c r="AG53" s="15">
        <v>5.3</v>
      </c>
      <c r="AH53" s="15">
        <v>5.8</v>
      </c>
      <c r="AI53" s="15">
        <v>5.9</v>
      </c>
      <c r="AJ53" s="15">
        <v>5.7</v>
      </c>
      <c r="AK53" s="15">
        <v>5.4</v>
      </c>
      <c r="AL53" s="15">
        <v>5.3</v>
      </c>
      <c r="AM53" s="15">
        <v>5.6</v>
      </c>
      <c r="AN53" s="15">
        <v>5.6</v>
      </c>
      <c r="AO53" s="15">
        <v>5.0999999999999996</v>
      </c>
      <c r="AP53" s="15">
        <v>5.3</v>
      </c>
      <c r="AQ53" s="15">
        <v>4.5999999999999996</v>
      </c>
      <c r="AR53" s="15">
        <v>3.5</v>
      </c>
      <c r="AS53" s="15">
        <v>2</v>
      </c>
      <c r="AT53" s="15">
        <v>1</v>
      </c>
    </row>
    <row r="54" spans="1:46" x14ac:dyDescent="0.2">
      <c r="A54" s="2" t="s">
        <v>176</v>
      </c>
      <c r="B54" s="2" t="s">
        <v>177</v>
      </c>
      <c r="C54" s="7">
        <v>174</v>
      </c>
      <c r="D54" s="15">
        <v>46.3</v>
      </c>
      <c r="E54" s="15">
        <v>4.5</v>
      </c>
      <c r="F54" s="15">
        <v>5</v>
      </c>
      <c r="G54" s="15">
        <v>5.5</v>
      </c>
      <c r="H54" s="15">
        <v>4.9000000000000004</v>
      </c>
      <c r="I54" s="15">
        <v>3.7</v>
      </c>
      <c r="J54" s="15">
        <v>4</v>
      </c>
      <c r="K54" s="15">
        <v>4.5999999999999996</v>
      </c>
      <c r="L54" s="15">
        <v>5.4</v>
      </c>
      <c r="M54" s="15">
        <v>6.4</v>
      </c>
      <c r="N54" s="15">
        <v>6.9</v>
      </c>
      <c r="O54" s="15">
        <v>7.2</v>
      </c>
      <c r="P54" s="15">
        <v>7.5</v>
      </c>
      <c r="Q54" s="15">
        <v>8.3000000000000007</v>
      </c>
      <c r="R54" s="15">
        <v>6.9</v>
      </c>
      <c r="S54" s="15">
        <v>5.3</v>
      </c>
      <c r="T54" s="15">
        <v>5.0999999999999996</v>
      </c>
      <c r="U54" s="15">
        <v>4.3</v>
      </c>
      <c r="V54" s="15">
        <v>3</v>
      </c>
      <c r="W54" s="15">
        <v>1.3</v>
      </c>
      <c r="X54" s="15">
        <v>0.3</v>
      </c>
      <c r="Y54" s="7">
        <v>187</v>
      </c>
      <c r="Z54" s="15">
        <v>52.6</v>
      </c>
      <c r="AA54" s="15">
        <v>3.6</v>
      </c>
      <c r="AB54" s="15">
        <v>4</v>
      </c>
      <c r="AC54" s="15">
        <v>4.4000000000000004</v>
      </c>
      <c r="AD54" s="15">
        <v>4.3</v>
      </c>
      <c r="AE54" s="15">
        <v>3.2</v>
      </c>
      <c r="AF54" s="15">
        <v>3.5</v>
      </c>
      <c r="AG54" s="15">
        <v>3.9</v>
      </c>
      <c r="AH54" s="15">
        <v>4.5999999999999996</v>
      </c>
      <c r="AI54" s="15">
        <v>5</v>
      </c>
      <c r="AJ54" s="15">
        <v>5.2</v>
      </c>
      <c r="AK54" s="15">
        <v>5.3</v>
      </c>
      <c r="AL54" s="15">
        <v>5.9</v>
      </c>
      <c r="AM54" s="15">
        <v>7.1</v>
      </c>
      <c r="AN54" s="15">
        <v>7.6</v>
      </c>
      <c r="AO54" s="15">
        <v>7.4</v>
      </c>
      <c r="AP54" s="15">
        <v>7.7</v>
      </c>
      <c r="AQ54" s="15">
        <v>6.8</v>
      </c>
      <c r="AR54" s="15">
        <v>5.5</v>
      </c>
      <c r="AS54" s="15">
        <v>3.3</v>
      </c>
      <c r="AT54" s="15">
        <v>1.6</v>
      </c>
    </row>
    <row r="55" spans="1:46" x14ac:dyDescent="0.2">
      <c r="A55" s="2" t="s">
        <v>178</v>
      </c>
      <c r="B55" s="2" t="s">
        <v>179</v>
      </c>
      <c r="C55" s="7">
        <v>333</v>
      </c>
      <c r="D55" s="15">
        <v>44.1</v>
      </c>
      <c r="E55" s="15">
        <v>5.2</v>
      </c>
      <c r="F55" s="15">
        <v>5.6</v>
      </c>
      <c r="G55" s="15">
        <v>5.8</v>
      </c>
      <c r="H55" s="15">
        <v>5.2</v>
      </c>
      <c r="I55" s="15">
        <v>4.5</v>
      </c>
      <c r="J55" s="15">
        <v>4.9000000000000004</v>
      </c>
      <c r="K55" s="15">
        <v>5.2</v>
      </c>
      <c r="L55" s="15">
        <v>5.5</v>
      </c>
      <c r="M55" s="15">
        <v>6.5</v>
      </c>
      <c r="N55" s="15">
        <v>6.9</v>
      </c>
      <c r="O55" s="15">
        <v>6.9</v>
      </c>
      <c r="P55" s="15">
        <v>6.9</v>
      </c>
      <c r="Q55" s="15">
        <v>7.5</v>
      </c>
      <c r="R55" s="15">
        <v>6.1</v>
      </c>
      <c r="S55" s="15">
        <v>4.8</v>
      </c>
      <c r="T55" s="15">
        <v>4.5999999999999996</v>
      </c>
      <c r="U55" s="15">
        <v>3.9</v>
      </c>
      <c r="V55" s="15">
        <v>2.7</v>
      </c>
      <c r="W55" s="15">
        <v>1.2</v>
      </c>
      <c r="X55" s="15">
        <v>0.3</v>
      </c>
      <c r="Y55" s="7">
        <v>363</v>
      </c>
      <c r="Z55" s="15">
        <v>48.2</v>
      </c>
      <c r="AA55" s="15">
        <v>4.7</v>
      </c>
      <c r="AB55" s="15">
        <v>5.0999999999999996</v>
      </c>
      <c r="AC55" s="15">
        <v>5.4</v>
      </c>
      <c r="AD55" s="15">
        <v>5.2</v>
      </c>
      <c r="AE55" s="15">
        <v>4.0999999999999996</v>
      </c>
      <c r="AF55" s="15">
        <v>4.2</v>
      </c>
      <c r="AG55" s="15">
        <v>4.7</v>
      </c>
      <c r="AH55" s="15">
        <v>5.2</v>
      </c>
      <c r="AI55" s="15">
        <v>5.5</v>
      </c>
      <c r="AJ55" s="15">
        <v>5.5</v>
      </c>
      <c r="AK55" s="15">
        <v>5.4</v>
      </c>
      <c r="AL55" s="15">
        <v>5.5</v>
      </c>
      <c r="AM55" s="15">
        <v>6.2</v>
      </c>
      <c r="AN55" s="15">
        <v>6.5</v>
      </c>
      <c r="AO55" s="15">
        <v>6.1</v>
      </c>
      <c r="AP55" s="15">
        <v>6.4</v>
      </c>
      <c r="AQ55" s="15">
        <v>5.7</v>
      </c>
      <c r="AR55" s="15">
        <v>4.5999999999999996</v>
      </c>
      <c r="AS55" s="15">
        <v>2.7</v>
      </c>
      <c r="AT55" s="15">
        <v>1.3</v>
      </c>
    </row>
    <row r="56" spans="1:46" x14ac:dyDescent="0.2">
      <c r="A56" s="2" t="s">
        <v>180</v>
      </c>
      <c r="B56" s="2" t="s">
        <v>181</v>
      </c>
      <c r="C56" s="7">
        <v>77</v>
      </c>
      <c r="D56" s="15">
        <v>44</v>
      </c>
      <c r="E56" s="15">
        <v>4.9000000000000004</v>
      </c>
      <c r="F56" s="15">
        <v>5.5</v>
      </c>
      <c r="G56" s="15">
        <v>5.5</v>
      </c>
      <c r="H56" s="15">
        <v>5.4</v>
      </c>
      <c r="I56" s="15">
        <v>4.5999999999999996</v>
      </c>
      <c r="J56" s="15">
        <v>4.9000000000000004</v>
      </c>
      <c r="K56" s="15">
        <v>5.3</v>
      </c>
      <c r="L56" s="15">
        <v>5.7</v>
      </c>
      <c r="M56" s="15">
        <v>6.9</v>
      </c>
      <c r="N56" s="15">
        <v>7</v>
      </c>
      <c r="O56" s="15">
        <v>7.2</v>
      </c>
      <c r="P56" s="15">
        <v>7.2</v>
      </c>
      <c r="Q56" s="15">
        <v>7.4</v>
      </c>
      <c r="R56" s="15">
        <v>5.9</v>
      </c>
      <c r="S56" s="15">
        <v>4.5999999999999996</v>
      </c>
      <c r="T56" s="15">
        <v>4.3</v>
      </c>
      <c r="U56" s="15">
        <v>3.7</v>
      </c>
      <c r="V56" s="15">
        <v>2.6</v>
      </c>
      <c r="W56" s="15">
        <v>1.1000000000000001</v>
      </c>
      <c r="X56" s="15">
        <v>0.3</v>
      </c>
      <c r="Y56" s="7">
        <v>87</v>
      </c>
      <c r="Z56" s="15">
        <v>48.7</v>
      </c>
      <c r="AA56" s="15">
        <v>4.5999999999999996</v>
      </c>
      <c r="AB56" s="15">
        <v>4.7</v>
      </c>
      <c r="AC56" s="15">
        <v>4.9000000000000004</v>
      </c>
      <c r="AD56" s="15">
        <v>4.9000000000000004</v>
      </c>
      <c r="AE56" s="15">
        <v>4.8</v>
      </c>
      <c r="AF56" s="15">
        <v>4.7</v>
      </c>
      <c r="AG56" s="15">
        <v>4.7</v>
      </c>
      <c r="AH56" s="15">
        <v>5.2</v>
      </c>
      <c r="AI56" s="15">
        <v>5.4</v>
      </c>
      <c r="AJ56" s="15">
        <v>5.4</v>
      </c>
      <c r="AK56" s="15">
        <v>5.3</v>
      </c>
      <c r="AL56" s="15">
        <v>5.4</v>
      </c>
      <c r="AM56" s="15">
        <v>6</v>
      </c>
      <c r="AN56" s="15">
        <v>6.3</v>
      </c>
      <c r="AO56" s="15">
        <v>5.9</v>
      </c>
      <c r="AP56" s="15">
        <v>6.5</v>
      </c>
      <c r="AQ56" s="15">
        <v>5.8</v>
      </c>
      <c r="AR56" s="15">
        <v>4.9000000000000004</v>
      </c>
      <c r="AS56" s="15">
        <v>3</v>
      </c>
      <c r="AT56" s="15">
        <v>1.5</v>
      </c>
    </row>
    <row r="57" spans="1:46" x14ac:dyDescent="0.2">
      <c r="A57" s="2" t="s">
        <v>182</v>
      </c>
      <c r="B57" s="2" t="s">
        <v>183</v>
      </c>
      <c r="C57" s="7">
        <v>800</v>
      </c>
      <c r="D57" s="15">
        <v>39.4</v>
      </c>
      <c r="E57" s="15">
        <v>6.5</v>
      </c>
      <c r="F57" s="15">
        <v>6.7</v>
      </c>
      <c r="G57" s="15">
        <v>6.7</v>
      </c>
      <c r="H57" s="15">
        <v>6.4</v>
      </c>
      <c r="I57" s="15">
        <v>6.3</v>
      </c>
      <c r="J57" s="15">
        <v>5.7</v>
      </c>
      <c r="K57" s="15">
        <v>6.1</v>
      </c>
      <c r="L57" s="15">
        <v>6.2</v>
      </c>
      <c r="M57" s="15">
        <v>6.7</v>
      </c>
      <c r="N57" s="15">
        <v>6.6</v>
      </c>
      <c r="O57" s="15">
        <v>6.5</v>
      </c>
      <c r="P57" s="15">
        <v>6.2</v>
      </c>
      <c r="Q57" s="15">
        <v>6.1</v>
      </c>
      <c r="R57" s="15">
        <v>4.5999999999999996</v>
      </c>
      <c r="S57" s="15">
        <v>3.5</v>
      </c>
      <c r="T57" s="15">
        <v>3.4</v>
      </c>
      <c r="U57" s="15">
        <v>2.9</v>
      </c>
      <c r="V57" s="15">
        <v>1.9</v>
      </c>
      <c r="W57" s="15">
        <v>0.9</v>
      </c>
      <c r="X57" s="15">
        <v>0.2</v>
      </c>
      <c r="Y57" s="7">
        <v>985</v>
      </c>
      <c r="Z57" s="15">
        <v>43.5</v>
      </c>
      <c r="AA57" s="15">
        <v>5.7</v>
      </c>
      <c r="AB57" s="15">
        <v>5.9</v>
      </c>
      <c r="AC57" s="15">
        <v>6.1</v>
      </c>
      <c r="AD57" s="15">
        <v>6.3</v>
      </c>
      <c r="AE57" s="15">
        <v>6</v>
      </c>
      <c r="AF57" s="15">
        <v>5.2</v>
      </c>
      <c r="AG57" s="15">
        <v>5.3</v>
      </c>
      <c r="AH57" s="15">
        <v>5.7</v>
      </c>
      <c r="AI57" s="15">
        <v>5.9</v>
      </c>
      <c r="AJ57" s="15">
        <v>5.8</v>
      </c>
      <c r="AK57" s="15">
        <v>5.4</v>
      </c>
      <c r="AL57" s="15">
        <v>5.2</v>
      </c>
      <c r="AM57" s="15">
        <v>5.3</v>
      </c>
      <c r="AN57" s="15">
        <v>5.3</v>
      </c>
      <c r="AO57" s="15">
        <v>4.9000000000000004</v>
      </c>
      <c r="AP57" s="15">
        <v>5</v>
      </c>
      <c r="AQ57" s="15">
        <v>4.3</v>
      </c>
      <c r="AR57" s="15">
        <v>3.4</v>
      </c>
      <c r="AS57" s="15">
        <v>2.1</v>
      </c>
      <c r="AT57" s="15">
        <v>1</v>
      </c>
    </row>
    <row r="58" spans="1:46" x14ac:dyDescent="0.2">
      <c r="A58" s="2" t="s">
        <v>184</v>
      </c>
      <c r="B58" s="2" t="s">
        <v>185</v>
      </c>
      <c r="C58" s="7">
        <v>500</v>
      </c>
      <c r="D58" s="15">
        <v>42.9</v>
      </c>
      <c r="E58" s="15">
        <v>5.4</v>
      </c>
      <c r="F58" s="15">
        <v>5.8</v>
      </c>
      <c r="G58" s="15">
        <v>6.2</v>
      </c>
      <c r="H58" s="15">
        <v>5.6</v>
      </c>
      <c r="I58" s="15">
        <v>4.5999999999999996</v>
      </c>
      <c r="J58" s="15">
        <v>5</v>
      </c>
      <c r="K58" s="15">
        <v>5.4</v>
      </c>
      <c r="L58" s="15">
        <v>5.6</v>
      </c>
      <c r="M58" s="15">
        <v>6.5</v>
      </c>
      <c r="N58" s="15">
        <v>7</v>
      </c>
      <c r="O58" s="15">
        <v>7.2</v>
      </c>
      <c r="P58" s="15">
        <v>6.9</v>
      </c>
      <c r="Q58" s="15">
        <v>7.1</v>
      </c>
      <c r="R58" s="15">
        <v>5.6</v>
      </c>
      <c r="S58" s="15">
        <v>4.2</v>
      </c>
      <c r="T58" s="15">
        <v>4.5</v>
      </c>
      <c r="U58" s="15">
        <v>3.8</v>
      </c>
      <c r="V58" s="15">
        <v>2.4</v>
      </c>
      <c r="W58" s="15">
        <v>1</v>
      </c>
      <c r="X58" s="15">
        <v>0.2</v>
      </c>
      <c r="Y58" s="7">
        <v>504</v>
      </c>
      <c r="Z58" s="15">
        <v>49.4</v>
      </c>
      <c r="AA58" s="15">
        <v>4.4000000000000004</v>
      </c>
      <c r="AB58" s="15">
        <v>4.8</v>
      </c>
      <c r="AC58" s="15">
        <v>5.0999999999999996</v>
      </c>
      <c r="AD58" s="15">
        <v>4.9000000000000004</v>
      </c>
      <c r="AE58" s="15">
        <v>3.9</v>
      </c>
      <c r="AF58" s="15">
        <v>4.0999999999999996</v>
      </c>
      <c r="AG58" s="15">
        <v>4.5999999999999996</v>
      </c>
      <c r="AH58" s="15">
        <v>5.0999999999999996</v>
      </c>
      <c r="AI58" s="15">
        <v>5.4</v>
      </c>
      <c r="AJ58" s="15">
        <v>5.5</v>
      </c>
      <c r="AK58" s="15">
        <v>5.4</v>
      </c>
      <c r="AL58" s="15">
        <v>5.5</v>
      </c>
      <c r="AM58" s="15">
        <v>6.3</v>
      </c>
      <c r="AN58" s="15">
        <v>6.7</v>
      </c>
      <c r="AO58" s="15">
        <v>6.3</v>
      </c>
      <c r="AP58" s="15">
        <v>6.7</v>
      </c>
      <c r="AQ58" s="15">
        <v>6.1</v>
      </c>
      <c r="AR58" s="15">
        <v>5</v>
      </c>
      <c r="AS58" s="15">
        <v>2.9</v>
      </c>
      <c r="AT58" s="15">
        <v>1.4</v>
      </c>
    </row>
    <row r="59" spans="1:46" x14ac:dyDescent="0.2">
      <c r="A59" s="2" t="s">
        <v>186</v>
      </c>
      <c r="B59" s="2" t="s">
        <v>187</v>
      </c>
      <c r="C59" s="7">
        <v>570</v>
      </c>
      <c r="D59" s="15">
        <v>39.6</v>
      </c>
      <c r="E59" s="15">
        <v>6.1</v>
      </c>
      <c r="F59" s="15">
        <v>6.1</v>
      </c>
      <c r="G59" s="15">
        <v>6</v>
      </c>
      <c r="H59" s="15">
        <v>6.3</v>
      </c>
      <c r="I59" s="15">
        <v>7.1</v>
      </c>
      <c r="J59" s="15">
        <v>6.3</v>
      </c>
      <c r="K59" s="15">
        <v>6.2</v>
      </c>
      <c r="L59" s="15">
        <v>6.2</v>
      </c>
      <c r="M59" s="15">
        <v>6.8</v>
      </c>
      <c r="N59" s="15">
        <v>6.7</v>
      </c>
      <c r="O59" s="15">
        <v>6.6</v>
      </c>
      <c r="P59" s="15">
        <v>6.5</v>
      </c>
      <c r="Q59" s="15">
        <v>6.4</v>
      </c>
      <c r="R59" s="15">
        <v>4.8</v>
      </c>
      <c r="S59" s="15">
        <v>3.4</v>
      </c>
      <c r="T59" s="15">
        <v>3.2</v>
      </c>
      <c r="U59" s="15">
        <v>2.6</v>
      </c>
      <c r="V59" s="15">
        <v>1.7</v>
      </c>
      <c r="W59" s="15">
        <v>0.7</v>
      </c>
      <c r="X59" s="15">
        <v>0.2</v>
      </c>
      <c r="Y59" s="7">
        <v>635</v>
      </c>
      <c r="Z59" s="15">
        <v>43.3</v>
      </c>
      <c r="AA59" s="15">
        <v>5.5</v>
      </c>
      <c r="AB59" s="15">
        <v>5.7</v>
      </c>
      <c r="AC59" s="15">
        <v>5.7</v>
      </c>
      <c r="AD59" s="15">
        <v>5.9</v>
      </c>
      <c r="AE59" s="15">
        <v>6.5</v>
      </c>
      <c r="AF59" s="15">
        <v>6</v>
      </c>
      <c r="AG59" s="15">
        <v>5.9</v>
      </c>
      <c r="AH59" s="15">
        <v>6.1</v>
      </c>
      <c r="AI59" s="15">
        <v>6</v>
      </c>
      <c r="AJ59" s="15">
        <v>5.8</v>
      </c>
      <c r="AK59" s="15">
        <v>5.4</v>
      </c>
      <c r="AL59" s="15">
        <v>5.4</v>
      </c>
      <c r="AM59" s="15">
        <v>5.3</v>
      </c>
      <c r="AN59" s="15">
        <v>5</v>
      </c>
      <c r="AO59" s="15">
        <v>4.5</v>
      </c>
      <c r="AP59" s="15">
        <v>4.7</v>
      </c>
      <c r="AQ59" s="15">
        <v>4.0999999999999996</v>
      </c>
      <c r="AR59" s="15">
        <v>3.3</v>
      </c>
      <c r="AS59" s="15">
        <v>2.1</v>
      </c>
      <c r="AT59" s="15">
        <v>1.1000000000000001</v>
      </c>
    </row>
    <row r="60" spans="1:46" x14ac:dyDescent="0.2">
      <c r="A60" s="2" t="s">
        <v>188</v>
      </c>
      <c r="B60" s="2" t="s">
        <v>189</v>
      </c>
      <c r="C60" s="7">
        <v>182</v>
      </c>
      <c r="D60" s="15">
        <v>43</v>
      </c>
      <c r="E60" s="15">
        <v>5.3</v>
      </c>
      <c r="F60" s="15">
        <v>5.6</v>
      </c>
      <c r="G60" s="15">
        <v>5.9</v>
      </c>
      <c r="H60" s="15">
        <v>5.3</v>
      </c>
      <c r="I60" s="15">
        <v>5.0999999999999996</v>
      </c>
      <c r="J60" s="15">
        <v>5.4</v>
      </c>
      <c r="K60" s="15">
        <v>5.5</v>
      </c>
      <c r="L60" s="15">
        <v>5.5</v>
      </c>
      <c r="M60" s="15">
        <v>6.4</v>
      </c>
      <c r="N60" s="15">
        <v>7.1</v>
      </c>
      <c r="O60" s="15">
        <v>7</v>
      </c>
      <c r="P60" s="15">
        <v>7.2</v>
      </c>
      <c r="Q60" s="15">
        <v>7.4</v>
      </c>
      <c r="R60" s="15">
        <v>5.7</v>
      </c>
      <c r="S60" s="15">
        <v>4.3</v>
      </c>
      <c r="T60" s="15">
        <v>4.2</v>
      </c>
      <c r="U60" s="15">
        <v>3.6</v>
      </c>
      <c r="V60" s="15">
        <v>2.2999999999999998</v>
      </c>
      <c r="W60" s="15">
        <v>1</v>
      </c>
      <c r="X60" s="15">
        <v>0.2</v>
      </c>
      <c r="Y60" s="7">
        <v>163</v>
      </c>
      <c r="Z60" s="15">
        <v>47.8</v>
      </c>
      <c r="AA60" s="15">
        <v>4.4000000000000004</v>
      </c>
      <c r="AB60" s="15">
        <v>4.9000000000000004</v>
      </c>
      <c r="AC60" s="15">
        <v>5.0999999999999996</v>
      </c>
      <c r="AD60" s="15">
        <v>4.8</v>
      </c>
      <c r="AE60" s="15">
        <v>4.3</v>
      </c>
      <c r="AF60" s="15">
        <v>5</v>
      </c>
      <c r="AG60" s="15">
        <v>5.4</v>
      </c>
      <c r="AH60" s="15">
        <v>5.8</v>
      </c>
      <c r="AI60" s="15">
        <v>5.8</v>
      </c>
      <c r="AJ60" s="15">
        <v>5.7</v>
      </c>
      <c r="AK60" s="15">
        <v>5.6</v>
      </c>
      <c r="AL60" s="15">
        <v>5.6</v>
      </c>
      <c r="AM60" s="15">
        <v>6</v>
      </c>
      <c r="AN60" s="15">
        <v>6</v>
      </c>
      <c r="AO60" s="15">
        <v>5.4</v>
      </c>
      <c r="AP60" s="15">
        <v>6</v>
      </c>
      <c r="AQ60" s="15">
        <v>5.6</v>
      </c>
      <c r="AR60" s="15">
        <v>4.5</v>
      </c>
      <c r="AS60" s="15">
        <v>2.7</v>
      </c>
      <c r="AT60" s="15">
        <v>1.3</v>
      </c>
    </row>
    <row r="61" spans="1:46" x14ac:dyDescent="0.2">
      <c r="A61" s="2" t="s">
        <v>190</v>
      </c>
      <c r="B61" s="2" t="s">
        <v>191</v>
      </c>
      <c r="C61" s="7">
        <v>308</v>
      </c>
      <c r="D61" s="15">
        <v>40.799999999999997</v>
      </c>
      <c r="E61" s="15">
        <v>6.4</v>
      </c>
      <c r="F61" s="15">
        <v>6.8</v>
      </c>
      <c r="G61" s="15">
        <v>6.8</v>
      </c>
      <c r="H61" s="15">
        <v>5.9</v>
      </c>
      <c r="I61" s="15">
        <v>4.8</v>
      </c>
      <c r="J61" s="15">
        <v>5.0999999999999996</v>
      </c>
      <c r="K61" s="15">
        <v>5.7</v>
      </c>
      <c r="L61" s="15">
        <v>6.1</v>
      </c>
      <c r="M61" s="15">
        <v>6.8</v>
      </c>
      <c r="N61" s="15">
        <v>6.8</v>
      </c>
      <c r="O61" s="15">
        <v>6.6</v>
      </c>
      <c r="P61" s="15">
        <v>6.4</v>
      </c>
      <c r="Q61" s="15">
        <v>6.5</v>
      </c>
      <c r="R61" s="15">
        <v>4.8</v>
      </c>
      <c r="S61" s="15">
        <v>3.7</v>
      </c>
      <c r="T61" s="15">
        <v>3.9</v>
      </c>
      <c r="U61" s="15">
        <v>3.4</v>
      </c>
      <c r="V61" s="15">
        <v>2.2999999999999998</v>
      </c>
      <c r="W61" s="15">
        <v>0.9</v>
      </c>
      <c r="X61" s="15">
        <v>0.2</v>
      </c>
      <c r="Y61" s="7">
        <v>339</v>
      </c>
      <c r="Z61" s="15">
        <v>45.3</v>
      </c>
      <c r="AA61" s="15">
        <v>5.7</v>
      </c>
      <c r="AB61" s="15">
        <v>6.1</v>
      </c>
      <c r="AC61" s="15">
        <v>6.2</v>
      </c>
      <c r="AD61" s="15">
        <v>6</v>
      </c>
      <c r="AE61" s="15">
        <v>4.7</v>
      </c>
      <c r="AF61" s="15">
        <v>4.5999999999999996</v>
      </c>
      <c r="AG61" s="15">
        <v>4.9000000000000004</v>
      </c>
      <c r="AH61" s="15">
        <v>5.3</v>
      </c>
      <c r="AI61" s="15">
        <v>5.6</v>
      </c>
      <c r="AJ61" s="15">
        <v>5.5</v>
      </c>
      <c r="AK61" s="15">
        <v>5.2</v>
      </c>
      <c r="AL61" s="15">
        <v>5.0999999999999996</v>
      </c>
      <c r="AM61" s="15">
        <v>5.5</v>
      </c>
      <c r="AN61" s="15">
        <v>5.6</v>
      </c>
      <c r="AO61" s="15">
        <v>5.3</v>
      </c>
      <c r="AP61" s="15">
        <v>5.7</v>
      </c>
      <c r="AQ61" s="15">
        <v>5.0999999999999996</v>
      </c>
      <c r="AR61" s="15">
        <v>4.0999999999999996</v>
      </c>
      <c r="AS61" s="15">
        <v>2.5</v>
      </c>
      <c r="AT61" s="15">
        <v>1.2</v>
      </c>
    </row>
    <row r="62" spans="1:46" x14ac:dyDescent="0.2">
      <c r="A62" s="2" t="s">
        <v>192</v>
      </c>
      <c r="B62" s="2" t="s">
        <v>193</v>
      </c>
      <c r="C62" s="7">
        <v>731</v>
      </c>
      <c r="D62" s="15">
        <v>39.9</v>
      </c>
      <c r="E62" s="15">
        <v>5.7</v>
      </c>
      <c r="F62" s="15">
        <v>5.8</v>
      </c>
      <c r="G62" s="15">
        <v>5.9</v>
      </c>
      <c r="H62" s="15">
        <v>6.4</v>
      </c>
      <c r="I62" s="15">
        <v>7.6</v>
      </c>
      <c r="J62" s="15">
        <v>6.3</v>
      </c>
      <c r="K62" s="15">
        <v>6.3</v>
      </c>
      <c r="L62" s="15">
        <v>6.2</v>
      </c>
      <c r="M62" s="15">
        <v>6.6</v>
      </c>
      <c r="N62" s="15">
        <v>6.6</v>
      </c>
      <c r="O62" s="15">
        <v>6.7</v>
      </c>
      <c r="P62" s="15">
        <v>6.5</v>
      </c>
      <c r="Q62" s="15">
        <v>6.2</v>
      </c>
      <c r="R62" s="15">
        <v>4.7</v>
      </c>
      <c r="S62" s="15">
        <v>3.5</v>
      </c>
      <c r="T62" s="15">
        <v>3.4</v>
      </c>
      <c r="U62" s="15">
        <v>2.9</v>
      </c>
      <c r="V62" s="15">
        <v>1.7</v>
      </c>
      <c r="W62" s="15">
        <v>0.7</v>
      </c>
      <c r="X62" s="15">
        <v>0.1</v>
      </c>
      <c r="Y62" s="7">
        <v>735</v>
      </c>
      <c r="Z62" s="15">
        <v>43.4</v>
      </c>
      <c r="AA62" s="15">
        <v>5.2</v>
      </c>
      <c r="AB62" s="15">
        <v>5.4</v>
      </c>
      <c r="AC62" s="15">
        <v>5.5</v>
      </c>
      <c r="AD62" s="15">
        <v>5.9</v>
      </c>
      <c r="AE62" s="15">
        <v>6.8</v>
      </c>
      <c r="AF62" s="15">
        <v>5.9</v>
      </c>
      <c r="AG62" s="15">
        <v>5.8</v>
      </c>
      <c r="AH62" s="15">
        <v>6</v>
      </c>
      <c r="AI62" s="15">
        <v>6.1</v>
      </c>
      <c r="AJ62" s="15">
        <v>5.9</v>
      </c>
      <c r="AK62" s="15">
        <v>5.6</v>
      </c>
      <c r="AL62" s="15">
        <v>5.6</v>
      </c>
      <c r="AM62" s="15">
        <v>5.5</v>
      </c>
      <c r="AN62" s="15">
        <v>5.3</v>
      </c>
      <c r="AO62" s="15">
        <v>4.7</v>
      </c>
      <c r="AP62" s="15">
        <v>4.8</v>
      </c>
      <c r="AQ62" s="15">
        <v>4.0999999999999996</v>
      </c>
      <c r="AR62" s="15">
        <v>3.2</v>
      </c>
      <c r="AS62" s="15">
        <v>1.8</v>
      </c>
      <c r="AT62" s="15">
        <v>0.8</v>
      </c>
    </row>
    <row r="63" spans="1:46" x14ac:dyDescent="0.2">
      <c r="A63" s="2" t="s">
        <v>194</v>
      </c>
      <c r="B63" s="2" t="s">
        <v>195</v>
      </c>
      <c r="C63" s="7">
        <v>192</v>
      </c>
      <c r="D63" s="15">
        <v>41.6</v>
      </c>
      <c r="E63" s="15">
        <v>5.7</v>
      </c>
      <c r="F63" s="15">
        <v>6</v>
      </c>
      <c r="G63" s="15">
        <v>6.4</v>
      </c>
      <c r="H63" s="15">
        <v>5.5</v>
      </c>
      <c r="I63" s="15">
        <v>5.2</v>
      </c>
      <c r="J63" s="15">
        <v>5.7</v>
      </c>
      <c r="K63" s="15">
        <v>5.8</v>
      </c>
      <c r="L63" s="15">
        <v>5.8</v>
      </c>
      <c r="M63" s="15">
        <v>6.6</v>
      </c>
      <c r="N63" s="15">
        <v>7</v>
      </c>
      <c r="O63" s="15">
        <v>7</v>
      </c>
      <c r="P63" s="15">
        <v>7.2</v>
      </c>
      <c r="Q63" s="15">
        <v>7</v>
      </c>
      <c r="R63" s="15">
        <v>5.0999999999999996</v>
      </c>
      <c r="S63" s="15">
        <v>3.7</v>
      </c>
      <c r="T63" s="15">
        <v>3.9</v>
      </c>
      <c r="U63" s="15">
        <v>3.3</v>
      </c>
      <c r="V63" s="15">
        <v>2.1</v>
      </c>
      <c r="W63" s="15">
        <v>0.8</v>
      </c>
      <c r="X63" s="15">
        <v>0.2</v>
      </c>
      <c r="Y63" s="7">
        <v>166</v>
      </c>
      <c r="Z63" s="15">
        <v>46.6</v>
      </c>
      <c r="AA63" s="15">
        <v>5</v>
      </c>
      <c r="AB63" s="15">
        <v>5.4</v>
      </c>
      <c r="AC63" s="15">
        <v>5.6</v>
      </c>
      <c r="AD63" s="15">
        <v>5.4</v>
      </c>
      <c r="AE63" s="15">
        <v>4.5999999999999996</v>
      </c>
      <c r="AF63" s="15">
        <v>4.8</v>
      </c>
      <c r="AG63" s="15">
        <v>5.2</v>
      </c>
      <c r="AH63" s="15">
        <v>5.6</v>
      </c>
      <c r="AI63" s="15">
        <v>5.5</v>
      </c>
      <c r="AJ63" s="15">
        <v>5.4</v>
      </c>
      <c r="AK63" s="15">
        <v>5.3</v>
      </c>
      <c r="AL63" s="15">
        <v>5.4</v>
      </c>
      <c r="AM63" s="15">
        <v>6</v>
      </c>
      <c r="AN63" s="15">
        <v>6.1</v>
      </c>
      <c r="AO63" s="15">
        <v>5.6</v>
      </c>
      <c r="AP63" s="15">
        <v>6</v>
      </c>
      <c r="AQ63" s="15">
        <v>5.6</v>
      </c>
      <c r="AR63" s="15">
        <v>4.3</v>
      </c>
      <c r="AS63" s="15">
        <v>2.4</v>
      </c>
      <c r="AT63" s="15">
        <v>1</v>
      </c>
    </row>
    <row r="64" spans="1:46" x14ac:dyDescent="0.2">
      <c r="A64" s="2" t="s">
        <v>196</v>
      </c>
      <c r="B64" s="2" t="s">
        <v>197</v>
      </c>
      <c r="C64" s="7">
        <v>738</v>
      </c>
      <c r="D64" s="15">
        <v>42.4</v>
      </c>
      <c r="E64" s="15">
        <v>5.6</v>
      </c>
      <c r="F64" s="15">
        <v>6</v>
      </c>
      <c r="G64" s="15">
        <v>6.2</v>
      </c>
      <c r="H64" s="15">
        <v>5.6</v>
      </c>
      <c r="I64" s="15">
        <v>4.7</v>
      </c>
      <c r="J64" s="15">
        <v>4.9000000000000004</v>
      </c>
      <c r="K64" s="15">
        <v>5.5</v>
      </c>
      <c r="L64" s="15">
        <v>6</v>
      </c>
      <c r="M64" s="15">
        <v>6.8</v>
      </c>
      <c r="N64" s="15">
        <v>6.9</v>
      </c>
      <c r="O64" s="15">
        <v>7</v>
      </c>
      <c r="P64" s="15">
        <v>6.8</v>
      </c>
      <c r="Q64" s="15">
        <v>7.2</v>
      </c>
      <c r="R64" s="15">
        <v>5.8</v>
      </c>
      <c r="S64" s="15">
        <v>4.3</v>
      </c>
      <c r="T64" s="15">
        <v>4.2</v>
      </c>
      <c r="U64" s="15">
        <v>3.4</v>
      </c>
      <c r="V64" s="15">
        <v>2.1</v>
      </c>
      <c r="W64" s="15">
        <v>0.9</v>
      </c>
      <c r="X64" s="15">
        <v>0.2</v>
      </c>
      <c r="Y64" s="7">
        <v>890</v>
      </c>
      <c r="Z64" s="15">
        <v>49</v>
      </c>
      <c r="AA64" s="15">
        <v>4.4000000000000004</v>
      </c>
      <c r="AB64" s="15">
        <v>4.8</v>
      </c>
      <c r="AC64" s="15">
        <v>5.2</v>
      </c>
      <c r="AD64" s="15">
        <v>5.0999999999999996</v>
      </c>
      <c r="AE64" s="15">
        <v>4.2</v>
      </c>
      <c r="AF64" s="15">
        <v>4</v>
      </c>
      <c r="AG64" s="15">
        <v>4.4000000000000004</v>
      </c>
      <c r="AH64" s="15">
        <v>5</v>
      </c>
      <c r="AI64" s="15">
        <v>5.4</v>
      </c>
      <c r="AJ64" s="15">
        <v>5.6</v>
      </c>
      <c r="AK64" s="15">
        <v>5.5</v>
      </c>
      <c r="AL64" s="15">
        <v>5.6</v>
      </c>
      <c r="AM64" s="15">
        <v>6.5</v>
      </c>
      <c r="AN64" s="15">
        <v>7</v>
      </c>
      <c r="AO64" s="15">
        <v>6.5</v>
      </c>
      <c r="AP64" s="15">
        <v>6.7</v>
      </c>
      <c r="AQ64" s="15">
        <v>5.8</v>
      </c>
      <c r="AR64" s="15">
        <v>4.5999999999999996</v>
      </c>
      <c r="AS64" s="15">
        <v>2.7</v>
      </c>
      <c r="AT64" s="15">
        <v>1.3</v>
      </c>
    </row>
    <row r="65" spans="1:46" x14ac:dyDescent="0.2">
      <c r="A65" s="2" t="s">
        <v>198</v>
      </c>
      <c r="B65" s="2" t="s">
        <v>199</v>
      </c>
      <c r="C65" s="7">
        <v>1047</v>
      </c>
      <c r="D65" s="15">
        <v>40.5</v>
      </c>
      <c r="E65" s="15">
        <v>5.7</v>
      </c>
      <c r="F65" s="15">
        <v>5.8</v>
      </c>
      <c r="G65" s="15">
        <v>5.9</v>
      </c>
      <c r="H65" s="15">
        <v>5.6</v>
      </c>
      <c r="I65" s="15">
        <v>5.9</v>
      </c>
      <c r="J65" s="15">
        <v>6.3</v>
      </c>
      <c r="K65" s="15">
        <v>6.4</v>
      </c>
      <c r="L65" s="15">
        <v>6.2</v>
      </c>
      <c r="M65" s="15">
        <v>7</v>
      </c>
      <c r="N65" s="15">
        <v>7.4</v>
      </c>
      <c r="O65" s="15">
        <v>7.4</v>
      </c>
      <c r="P65" s="15">
        <v>7</v>
      </c>
      <c r="Q65" s="15">
        <v>6.4</v>
      </c>
      <c r="R65" s="15">
        <v>4.5999999999999996</v>
      </c>
      <c r="S65" s="15">
        <v>3.8</v>
      </c>
      <c r="T65" s="15">
        <v>3.6</v>
      </c>
      <c r="U65" s="15">
        <v>2.8</v>
      </c>
      <c r="V65" s="15">
        <v>1.5</v>
      </c>
      <c r="W65" s="15">
        <v>0.6</v>
      </c>
      <c r="X65" s="15">
        <v>0.1</v>
      </c>
      <c r="Y65" s="7">
        <v>1043</v>
      </c>
      <c r="Z65" s="15">
        <v>46.6</v>
      </c>
      <c r="AA65" s="15">
        <v>4.5999999999999996</v>
      </c>
      <c r="AB65" s="15">
        <v>5</v>
      </c>
      <c r="AC65" s="15">
        <v>5.2</v>
      </c>
      <c r="AD65" s="15">
        <v>5</v>
      </c>
      <c r="AE65" s="15">
        <v>4.5</v>
      </c>
      <c r="AF65" s="15">
        <v>4.9000000000000004</v>
      </c>
      <c r="AG65" s="15">
        <v>5.4</v>
      </c>
      <c r="AH65" s="15">
        <v>5.9</v>
      </c>
      <c r="AI65" s="15">
        <v>6</v>
      </c>
      <c r="AJ65" s="15">
        <v>6</v>
      </c>
      <c r="AK65" s="15">
        <v>5.9</v>
      </c>
      <c r="AL65" s="15">
        <v>6</v>
      </c>
      <c r="AM65" s="15">
        <v>6.4</v>
      </c>
      <c r="AN65" s="15">
        <v>6.2</v>
      </c>
      <c r="AO65" s="15">
        <v>5.4</v>
      </c>
      <c r="AP65" s="15">
        <v>5.6</v>
      </c>
      <c r="AQ65" s="15">
        <v>4.9000000000000004</v>
      </c>
      <c r="AR65" s="15">
        <v>3.8</v>
      </c>
      <c r="AS65" s="15">
        <v>2.1</v>
      </c>
      <c r="AT65" s="15">
        <v>1</v>
      </c>
    </row>
    <row r="66" spans="1:46" x14ac:dyDescent="0.2">
      <c r="A66" s="2" t="s">
        <v>200</v>
      </c>
      <c r="B66" s="2" t="s">
        <v>201</v>
      </c>
      <c r="C66" s="7">
        <v>215</v>
      </c>
      <c r="D66" s="15">
        <v>45.8</v>
      </c>
      <c r="E66" s="15">
        <v>4.5999999999999996</v>
      </c>
      <c r="F66" s="15">
        <v>5.0999999999999996</v>
      </c>
      <c r="G66" s="15">
        <v>5.3</v>
      </c>
      <c r="H66" s="15">
        <v>5</v>
      </c>
      <c r="I66" s="15">
        <v>4.4000000000000004</v>
      </c>
      <c r="J66" s="15">
        <v>4.5</v>
      </c>
      <c r="K66" s="15">
        <v>4.9000000000000004</v>
      </c>
      <c r="L66" s="15">
        <v>5.2</v>
      </c>
      <c r="M66" s="15">
        <v>6</v>
      </c>
      <c r="N66" s="15">
        <v>6.6</v>
      </c>
      <c r="O66" s="15">
        <v>7</v>
      </c>
      <c r="P66" s="15">
        <v>7.6</v>
      </c>
      <c r="Q66" s="15">
        <v>8.3000000000000007</v>
      </c>
      <c r="R66" s="15">
        <v>6.6</v>
      </c>
      <c r="S66" s="15">
        <v>5.0999999999999996</v>
      </c>
      <c r="T66" s="15">
        <v>5.0999999999999996</v>
      </c>
      <c r="U66" s="15">
        <v>4.2</v>
      </c>
      <c r="V66" s="15">
        <v>2.9</v>
      </c>
      <c r="W66" s="15">
        <v>1.2</v>
      </c>
      <c r="X66" s="15">
        <v>0.3</v>
      </c>
      <c r="Y66" s="7">
        <v>197</v>
      </c>
      <c r="Z66" s="15">
        <v>50.6</v>
      </c>
      <c r="AA66" s="15">
        <v>4.0999999999999996</v>
      </c>
      <c r="AB66" s="15">
        <v>4.5</v>
      </c>
      <c r="AC66" s="15">
        <v>4.7</v>
      </c>
      <c r="AD66" s="15">
        <v>4.7</v>
      </c>
      <c r="AE66" s="15">
        <v>4.2</v>
      </c>
      <c r="AF66" s="15">
        <v>4.0999999999999996</v>
      </c>
      <c r="AG66" s="15">
        <v>4.3</v>
      </c>
      <c r="AH66" s="15">
        <v>4.8</v>
      </c>
      <c r="AI66" s="15">
        <v>5.0999999999999996</v>
      </c>
      <c r="AJ66" s="15">
        <v>5.2</v>
      </c>
      <c r="AK66" s="15">
        <v>5.2</v>
      </c>
      <c r="AL66" s="15">
        <v>5.5</v>
      </c>
      <c r="AM66" s="15">
        <v>6.5</v>
      </c>
      <c r="AN66" s="15">
        <v>7.1</v>
      </c>
      <c r="AO66" s="15">
        <v>6.8</v>
      </c>
      <c r="AP66" s="15">
        <v>7.1</v>
      </c>
      <c r="AQ66" s="15">
        <v>6.3</v>
      </c>
      <c r="AR66" s="15">
        <v>5.0999999999999996</v>
      </c>
      <c r="AS66" s="15">
        <v>3.1</v>
      </c>
      <c r="AT66" s="15">
        <v>1.6</v>
      </c>
    </row>
    <row r="67" spans="1:46" x14ac:dyDescent="0.2">
      <c r="A67" s="2" t="s">
        <v>202</v>
      </c>
      <c r="B67" s="2" t="s">
        <v>203</v>
      </c>
      <c r="C67" s="7">
        <v>2596</v>
      </c>
      <c r="D67" s="15">
        <v>37.799999999999997</v>
      </c>
      <c r="E67" s="15">
        <v>6.8</v>
      </c>
      <c r="F67" s="15">
        <v>6.7</v>
      </c>
      <c r="G67" s="15">
        <v>6.7</v>
      </c>
      <c r="H67" s="15">
        <v>6.6</v>
      </c>
      <c r="I67" s="15">
        <v>7.2</v>
      </c>
      <c r="J67" s="15">
        <v>6.7</v>
      </c>
      <c r="K67" s="15">
        <v>6.6</v>
      </c>
      <c r="L67" s="15">
        <v>6.4</v>
      </c>
      <c r="M67" s="15">
        <v>6.7</v>
      </c>
      <c r="N67" s="15">
        <v>6.5</v>
      </c>
      <c r="O67" s="15">
        <v>6.4</v>
      </c>
      <c r="P67" s="15">
        <v>6.1</v>
      </c>
      <c r="Q67" s="15">
        <v>5.8</v>
      </c>
      <c r="R67" s="15">
        <v>4.3</v>
      </c>
      <c r="S67" s="15">
        <v>2.9</v>
      </c>
      <c r="T67" s="15">
        <v>2.9</v>
      </c>
      <c r="U67" s="15">
        <v>2.4</v>
      </c>
      <c r="V67" s="15">
        <v>1.5</v>
      </c>
      <c r="W67" s="15">
        <v>0.6</v>
      </c>
      <c r="X67" s="15">
        <v>0.1</v>
      </c>
      <c r="Y67" s="7">
        <v>2750</v>
      </c>
      <c r="Z67" s="15">
        <v>42</v>
      </c>
      <c r="AA67" s="15">
        <v>5.9</v>
      </c>
      <c r="AB67" s="15">
        <v>6</v>
      </c>
      <c r="AC67" s="15">
        <v>6</v>
      </c>
      <c r="AD67" s="15">
        <v>6.2</v>
      </c>
      <c r="AE67" s="15">
        <v>6.4</v>
      </c>
      <c r="AF67" s="15">
        <v>5.9</v>
      </c>
      <c r="AG67" s="15">
        <v>5.9</v>
      </c>
      <c r="AH67" s="15">
        <v>6.1</v>
      </c>
      <c r="AI67" s="15">
        <v>6.1</v>
      </c>
      <c r="AJ67" s="15">
        <v>5.9</v>
      </c>
      <c r="AK67" s="15">
        <v>5.6</v>
      </c>
      <c r="AL67" s="15">
        <v>5.4</v>
      </c>
      <c r="AM67" s="15">
        <v>5.4</v>
      </c>
      <c r="AN67" s="15">
        <v>5.2</v>
      </c>
      <c r="AO67" s="15">
        <v>4.5</v>
      </c>
      <c r="AP67" s="15">
        <v>4.5</v>
      </c>
      <c r="AQ67" s="15">
        <v>3.7</v>
      </c>
      <c r="AR67" s="15">
        <v>2.8</v>
      </c>
      <c r="AS67" s="15">
        <v>1.6</v>
      </c>
      <c r="AT67" s="15">
        <v>0.7</v>
      </c>
    </row>
    <row r="68" spans="1:46" x14ac:dyDescent="0.2">
      <c r="A68" s="2" t="s">
        <v>204</v>
      </c>
      <c r="B68" s="2" t="s">
        <v>205</v>
      </c>
      <c r="C68" s="7">
        <v>815</v>
      </c>
      <c r="D68" s="15">
        <v>38.200000000000003</v>
      </c>
      <c r="E68" s="15">
        <v>6.8</v>
      </c>
      <c r="F68" s="15">
        <v>6.9</v>
      </c>
      <c r="G68" s="15">
        <v>7</v>
      </c>
      <c r="H68" s="15">
        <v>6.1</v>
      </c>
      <c r="I68" s="15">
        <v>5.8</v>
      </c>
      <c r="J68" s="15">
        <v>6.1</v>
      </c>
      <c r="K68" s="15">
        <v>6.4</v>
      </c>
      <c r="L68" s="15">
        <v>6.6</v>
      </c>
      <c r="M68" s="15">
        <v>7.4</v>
      </c>
      <c r="N68" s="15">
        <v>7.3</v>
      </c>
      <c r="O68" s="15">
        <v>6.8</v>
      </c>
      <c r="P68" s="15">
        <v>6.4</v>
      </c>
      <c r="Q68" s="15">
        <v>6.1</v>
      </c>
      <c r="R68" s="15">
        <v>4.3</v>
      </c>
      <c r="S68" s="15">
        <v>3</v>
      </c>
      <c r="T68" s="15">
        <v>2.7</v>
      </c>
      <c r="U68" s="15">
        <v>2.2000000000000002</v>
      </c>
      <c r="V68" s="15">
        <v>1.3</v>
      </c>
      <c r="W68" s="15">
        <v>0.5</v>
      </c>
      <c r="X68" s="15">
        <v>0.1</v>
      </c>
      <c r="Y68" s="7">
        <v>896</v>
      </c>
      <c r="Z68" s="15">
        <v>43.7</v>
      </c>
      <c r="AA68" s="15">
        <v>5.6</v>
      </c>
      <c r="AB68" s="15">
        <v>6</v>
      </c>
      <c r="AC68" s="15">
        <v>6.2</v>
      </c>
      <c r="AD68" s="15">
        <v>5.9</v>
      </c>
      <c r="AE68" s="15">
        <v>4.9000000000000004</v>
      </c>
      <c r="AF68" s="15">
        <v>4.9000000000000004</v>
      </c>
      <c r="AG68" s="15">
        <v>5.4</v>
      </c>
      <c r="AH68" s="15">
        <v>6.1</v>
      </c>
      <c r="AI68" s="15">
        <v>6.2</v>
      </c>
      <c r="AJ68" s="15">
        <v>6.1</v>
      </c>
      <c r="AK68" s="15">
        <v>5.7</v>
      </c>
      <c r="AL68" s="15">
        <v>5.6</v>
      </c>
      <c r="AM68" s="15">
        <v>5.9</v>
      </c>
      <c r="AN68" s="15">
        <v>5.6</v>
      </c>
      <c r="AO68" s="15">
        <v>5</v>
      </c>
      <c r="AP68" s="15">
        <v>5</v>
      </c>
      <c r="AQ68" s="15">
        <v>4.2</v>
      </c>
      <c r="AR68" s="15">
        <v>3.2</v>
      </c>
      <c r="AS68" s="15">
        <v>1.7</v>
      </c>
      <c r="AT68" s="15">
        <v>0.7</v>
      </c>
    </row>
    <row r="69" spans="1:46" x14ac:dyDescent="0.2">
      <c r="A69" s="2" t="s">
        <v>206</v>
      </c>
      <c r="B69" s="2" t="s">
        <v>207</v>
      </c>
      <c r="C69" s="7">
        <v>289</v>
      </c>
      <c r="D69" s="15">
        <v>43.2</v>
      </c>
      <c r="E69" s="15">
        <v>5.4</v>
      </c>
      <c r="F69" s="15">
        <v>5.9</v>
      </c>
      <c r="G69" s="15">
        <v>6.3</v>
      </c>
      <c r="H69" s="15">
        <v>5.6</v>
      </c>
      <c r="I69" s="15">
        <v>4.5999999999999996</v>
      </c>
      <c r="J69" s="15">
        <v>4.8</v>
      </c>
      <c r="K69" s="15">
        <v>5.2</v>
      </c>
      <c r="L69" s="15">
        <v>5.4</v>
      </c>
      <c r="M69" s="15">
        <v>6.5</v>
      </c>
      <c r="N69" s="15">
        <v>6.7</v>
      </c>
      <c r="O69" s="15">
        <v>6.9</v>
      </c>
      <c r="P69" s="15">
        <v>7.1</v>
      </c>
      <c r="Q69" s="15">
        <v>7.5</v>
      </c>
      <c r="R69" s="15">
        <v>5.7</v>
      </c>
      <c r="S69" s="15">
        <v>4.2</v>
      </c>
      <c r="T69" s="15">
        <v>4.5</v>
      </c>
      <c r="U69" s="15">
        <v>3.8</v>
      </c>
      <c r="V69" s="15">
        <v>2.5</v>
      </c>
      <c r="W69" s="15">
        <v>1.1000000000000001</v>
      </c>
      <c r="X69" s="15">
        <v>0.2</v>
      </c>
      <c r="Y69" s="7">
        <v>268</v>
      </c>
      <c r="Z69" s="15">
        <v>48.8</v>
      </c>
      <c r="AA69" s="15">
        <v>4.5999999999999996</v>
      </c>
      <c r="AB69" s="15">
        <v>5</v>
      </c>
      <c r="AC69" s="15">
        <v>5.3</v>
      </c>
      <c r="AD69" s="15">
        <v>5.0999999999999996</v>
      </c>
      <c r="AE69" s="15">
        <v>4.4000000000000004</v>
      </c>
      <c r="AF69" s="15">
        <v>4.3</v>
      </c>
      <c r="AG69" s="15">
        <v>4.5</v>
      </c>
      <c r="AH69" s="15">
        <v>5</v>
      </c>
      <c r="AI69" s="15">
        <v>5.3</v>
      </c>
      <c r="AJ69" s="15">
        <v>5.3</v>
      </c>
      <c r="AK69" s="15">
        <v>5.2</v>
      </c>
      <c r="AL69" s="15">
        <v>5.4</v>
      </c>
      <c r="AM69" s="15">
        <v>6.1</v>
      </c>
      <c r="AN69" s="15">
        <v>6.5</v>
      </c>
      <c r="AO69" s="15">
        <v>6.1</v>
      </c>
      <c r="AP69" s="15">
        <v>6.7</v>
      </c>
      <c r="AQ69" s="15">
        <v>6.1</v>
      </c>
      <c r="AR69" s="15">
        <v>4.9000000000000004</v>
      </c>
      <c r="AS69" s="15">
        <v>2.9</v>
      </c>
      <c r="AT69" s="15">
        <v>1.3</v>
      </c>
    </row>
    <row r="70" spans="1:46" x14ac:dyDescent="0.2">
      <c r="A70" s="2" t="s">
        <v>208</v>
      </c>
      <c r="B70" s="2" t="s">
        <v>209</v>
      </c>
      <c r="C70" s="7">
        <v>1465</v>
      </c>
      <c r="D70" s="15">
        <v>39</v>
      </c>
      <c r="E70" s="15">
        <v>6.6</v>
      </c>
      <c r="F70" s="15">
        <v>6.7</v>
      </c>
      <c r="G70" s="15">
        <v>6.8</v>
      </c>
      <c r="H70" s="15">
        <v>6.2</v>
      </c>
      <c r="I70" s="15">
        <v>5.8</v>
      </c>
      <c r="J70" s="15">
        <v>6</v>
      </c>
      <c r="K70" s="15">
        <v>6.2</v>
      </c>
      <c r="L70" s="15">
        <v>6.3</v>
      </c>
      <c r="M70" s="15">
        <v>6.8</v>
      </c>
      <c r="N70" s="15">
        <v>6.8</v>
      </c>
      <c r="O70" s="15">
        <v>6.7</v>
      </c>
      <c r="P70" s="15">
        <v>6.6</v>
      </c>
      <c r="Q70" s="15">
        <v>6.4</v>
      </c>
      <c r="R70" s="15">
        <v>4.5</v>
      </c>
      <c r="S70" s="15">
        <v>3.2</v>
      </c>
      <c r="T70" s="15">
        <v>3.2</v>
      </c>
      <c r="U70" s="15">
        <v>2.7</v>
      </c>
      <c r="V70" s="15">
        <v>1.6</v>
      </c>
      <c r="W70" s="15">
        <v>0.6</v>
      </c>
      <c r="X70" s="15">
        <v>0.1</v>
      </c>
      <c r="Y70" s="7">
        <v>1474</v>
      </c>
      <c r="Z70" s="15">
        <v>44.2</v>
      </c>
      <c r="AA70" s="15">
        <v>5.5</v>
      </c>
      <c r="AB70" s="15">
        <v>5.8</v>
      </c>
      <c r="AC70" s="15">
        <v>6</v>
      </c>
      <c r="AD70" s="15">
        <v>5.8</v>
      </c>
      <c r="AE70" s="15">
        <v>5.0999999999999996</v>
      </c>
      <c r="AF70" s="15">
        <v>5</v>
      </c>
      <c r="AG70" s="15">
        <v>5.3</v>
      </c>
      <c r="AH70" s="15">
        <v>5.8</v>
      </c>
      <c r="AI70" s="15">
        <v>5.9</v>
      </c>
      <c r="AJ70" s="15">
        <v>5.9</v>
      </c>
      <c r="AK70" s="15">
        <v>5.6</v>
      </c>
      <c r="AL70" s="15">
        <v>5.5</v>
      </c>
      <c r="AM70" s="15">
        <v>5.9</v>
      </c>
      <c r="AN70" s="15">
        <v>5.9</v>
      </c>
      <c r="AO70" s="15">
        <v>5.2</v>
      </c>
      <c r="AP70" s="15">
        <v>5.3</v>
      </c>
      <c r="AQ70" s="15">
        <v>4.4000000000000004</v>
      </c>
      <c r="AR70" s="15">
        <v>3.3</v>
      </c>
      <c r="AS70" s="15">
        <v>1.8</v>
      </c>
      <c r="AT70" s="15">
        <v>0.8</v>
      </c>
    </row>
    <row r="71" spans="1:46" x14ac:dyDescent="0.2">
      <c r="A71" s="2" t="s">
        <v>210</v>
      </c>
      <c r="B71" s="2" t="s">
        <v>211</v>
      </c>
      <c r="C71" s="7">
        <v>641</v>
      </c>
      <c r="D71" s="15">
        <v>41.6</v>
      </c>
      <c r="E71" s="15">
        <v>5.4</v>
      </c>
      <c r="F71" s="15">
        <v>5.5</v>
      </c>
      <c r="G71" s="15">
        <v>5.5</v>
      </c>
      <c r="H71" s="15">
        <v>5.8</v>
      </c>
      <c r="I71" s="15">
        <v>6.6</v>
      </c>
      <c r="J71" s="15">
        <v>5.8</v>
      </c>
      <c r="K71" s="15">
        <v>5.9</v>
      </c>
      <c r="L71" s="15">
        <v>6.1</v>
      </c>
      <c r="M71" s="15">
        <v>6.9</v>
      </c>
      <c r="N71" s="15">
        <v>6.8</v>
      </c>
      <c r="O71" s="15">
        <v>6.8</v>
      </c>
      <c r="P71" s="15">
        <v>6.8</v>
      </c>
      <c r="Q71" s="15">
        <v>6.9</v>
      </c>
      <c r="R71" s="15">
        <v>5.5</v>
      </c>
      <c r="S71" s="15">
        <v>3.8</v>
      </c>
      <c r="T71" s="15">
        <v>3.7</v>
      </c>
      <c r="U71" s="15">
        <v>3.1</v>
      </c>
      <c r="V71" s="15">
        <v>2</v>
      </c>
      <c r="W71" s="15">
        <v>0.8</v>
      </c>
      <c r="X71" s="15">
        <v>0.2</v>
      </c>
      <c r="Y71" s="7">
        <v>783</v>
      </c>
      <c r="Z71" s="15">
        <v>43.9</v>
      </c>
      <c r="AA71" s="15">
        <v>5.0999999999999996</v>
      </c>
      <c r="AB71" s="15">
        <v>5.4</v>
      </c>
      <c r="AC71" s="15">
        <v>5.6</v>
      </c>
      <c r="AD71" s="15">
        <v>5.8</v>
      </c>
      <c r="AE71" s="15">
        <v>6.2</v>
      </c>
      <c r="AF71" s="15">
        <v>5.5</v>
      </c>
      <c r="AG71" s="15">
        <v>5.7</v>
      </c>
      <c r="AH71" s="15">
        <v>6.1</v>
      </c>
      <c r="AI71" s="15">
        <v>6.3</v>
      </c>
      <c r="AJ71" s="15">
        <v>6.1</v>
      </c>
      <c r="AK71" s="15">
        <v>5.8</v>
      </c>
      <c r="AL71" s="15">
        <v>5.7</v>
      </c>
      <c r="AM71" s="15">
        <v>5.6</v>
      </c>
      <c r="AN71" s="15">
        <v>5.3</v>
      </c>
      <c r="AO71" s="15">
        <v>4.8</v>
      </c>
      <c r="AP71" s="15">
        <v>4.9000000000000004</v>
      </c>
      <c r="AQ71" s="15">
        <v>4.2</v>
      </c>
      <c r="AR71" s="15">
        <v>3.2</v>
      </c>
      <c r="AS71" s="15">
        <v>1.9</v>
      </c>
      <c r="AT71" s="15">
        <v>0.9</v>
      </c>
    </row>
    <row r="72" spans="1:46" x14ac:dyDescent="0.2">
      <c r="A72" s="2" t="s">
        <v>212</v>
      </c>
      <c r="B72" s="2" t="s">
        <v>213</v>
      </c>
      <c r="C72" s="7">
        <v>664</v>
      </c>
      <c r="D72" s="15">
        <v>43.1</v>
      </c>
      <c r="E72" s="15">
        <v>5</v>
      </c>
      <c r="F72" s="15">
        <v>5.4</v>
      </c>
      <c r="G72" s="15">
        <v>5.8</v>
      </c>
      <c r="H72" s="15">
        <v>5.5</v>
      </c>
      <c r="I72" s="15">
        <v>5.0999999999999996</v>
      </c>
      <c r="J72" s="15">
        <v>5.2</v>
      </c>
      <c r="K72" s="15">
        <v>5.8</v>
      </c>
      <c r="L72" s="15">
        <v>6</v>
      </c>
      <c r="M72" s="15">
        <v>7</v>
      </c>
      <c r="N72" s="15">
        <v>7.2</v>
      </c>
      <c r="O72" s="15">
        <v>7</v>
      </c>
      <c r="P72" s="15">
        <v>6.8</v>
      </c>
      <c r="Q72" s="15">
        <v>6.8</v>
      </c>
      <c r="R72" s="15">
        <v>5.6</v>
      </c>
      <c r="S72" s="15">
        <v>4.3</v>
      </c>
      <c r="T72" s="15">
        <v>4.2</v>
      </c>
      <c r="U72" s="15">
        <v>3.7</v>
      </c>
      <c r="V72" s="15">
        <v>2.4</v>
      </c>
      <c r="W72" s="15">
        <v>1</v>
      </c>
      <c r="X72" s="15">
        <v>0.3</v>
      </c>
      <c r="Y72" s="7">
        <v>780</v>
      </c>
      <c r="Z72" s="15">
        <v>48.3</v>
      </c>
      <c r="AA72" s="15">
        <v>4.2</v>
      </c>
      <c r="AB72" s="15">
        <v>4.7</v>
      </c>
      <c r="AC72" s="15">
        <v>5.0999999999999996</v>
      </c>
      <c r="AD72" s="15">
        <v>5.0999999999999996</v>
      </c>
      <c r="AE72" s="15">
        <v>4.4000000000000004</v>
      </c>
      <c r="AF72" s="15">
        <v>4.3</v>
      </c>
      <c r="AG72" s="15">
        <v>4.8</v>
      </c>
      <c r="AH72" s="15">
        <v>5.5</v>
      </c>
      <c r="AI72" s="15">
        <v>5.9</v>
      </c>
      <c r="AJ72" s="15">
        <v>5.9</v>
      </c>
      <c r="AK72" s="15">
        <v>5.8</v>
      </c>
      <c r="AL72" s="15">
        <v>5.8</v>
      </c>
      <c r="AM72" s="15">
        <v>6.4</v>
      </c>
      <c r="AN72" s="15">
        <v>6.5</v>
      </c>
      <c r="AO72" s="15">
        <v>6</v>
      </c>
      <c r="AP72" s="15">
        <v>6.2</v>
      </c>
      <c r="AQ72" s="15">
        <v>5.5</v>
      </c>
      <c r="AR72" s="15">
        <v>4.3</v>
      </c>
      <c r="AS72" s="15">
        <v>2.5</v>
      </c>
      <c r="AT72" s="15">
        <v>1.2</v>
      </c>
    </row>
    <row r="73" spans="1:46" x14ac:dyDescent="0.2">
      <c r="A73" s="2" t="s">
        <v>214</v>
      </c>
      <c r="B73" s="2" t="s">
        <v>215</v>
      </c>
      <c r="C73" s="7">
        <v>229</v>
      </c>
      <c r="D73" s="15">
        <v>44.9</v>
      </c>
      <c r="E73" s="15">
        <v>4.5999999999999996</v>
      </c>
      <c r="F73" s="15">
        <v>5.2</v>
      </c>
      <c r="G73" s="15">
        <v>5.6</v>
      </c>
      <c r="H73" s="15">
        <v>5.4</v>
      </c>
      <c r="I73" s="15">
        <v>4.5999999999999996</v>
      </c>
      <c r="J73" s="15">
        <v>4.4000000000000004</v>
      </c>
      <c r="K73" s="15">
        <v>5</v>
      </c>
      <c r="L73" s="15">
        <v>5.4</v>
      </c>
      <c r="M73" s="15">
        <v>6.6</v>
      </c>
      <c r="N73" s="15">
        <v>7.1</v>
      </c>
      <c r="O73" s="15">
        <v>7</v>
      </c>
      <c r="P73" s="15">
        <v>7.3</v>
      </c>
      <c r="Q73" s="15">
        <v>7.5</v>
      </c>
      <c r="R73" s="15">
        <v>6</v>
      </c>
      <c r="S73" s="15">
        <v>4.8</v>
      </c>
      <c r="T73" s="15">
        <v>4.8</v>
      </c>
      <c r="U73" s="15">
        <v>4.2</v>
      </c>
      <c r="V73" s="15">
        <v>2.8</v>
      </c>
      <c r="W73" s="15">
        <v>1.2</v>
      </c>
      <c r="X73" s="15">
        <v>0.3</v>
      </c>
      <c r="Y73" s="7">
        <v>225</v>
      </c>
      <c r="Z73" s="15">
        <v>48.4</v>
      </c>
      <c r="AA73" s="15">
        <v>4.4000000000000004</v>
      </c>
      <c r="AB73" s="15">
        <v>4.9000000000000004</v>
      </c>
      <c r="AC73" s="15">
        <v>5.0999999999999996</v>
      </c>
      <c r="AD73" s="15">
        <v>5.2</v>
      </c>
      <c r="AE73" s="15">
        <v>4.7</v>
      </c>
      <c r="AF73" s="15">
        <v>4.5</v>
      </c>
      <c r="AG73" s="15">
        <v>4.8</v>
      </c>
      <c r="AH73" s="15">
        <v>5.4</v>
      </c>
      <c r="AI73" s="15">
        <v>5.6</v>
      </c>
      <c r="AJ73" s="15">
        <v>5.6</v>
      </c>
      <c r="AK73" s="15">
        <v>5.4</v>
      </c>
      <c r="AL73" s="15">
        <v>5.5</v>
      </c>
      <c r="AM73" s="15">
        <v>5.9</v>
      </c>
      <c r="AN73" s="15">
        <v>6.1</v>
      </c>
      <c r="AO73" s="15">
        <v>5.8</v>
      </c>
      <c r="AP73" s="15">
        <v>6.4</v>
      </c>
      <c r="AQ73" s="15">
        <v>5.9</v>
      </c>
      <c r="AR73" s="15">
        <v>4.8</v>
      </c>
      <c r="AS73" s="15">
        <v>2.9</v>
      </c>
      <c r="AT73" s="15">
        <v>1.3</v>
      </c>
    </row>
    <row r="74" spans="1:46" x14ac:dyDescent="0.2">
      <c r="A74" s="2" t="s">
        <v>216</v>
      </c>
      <c r="B74" s="2" t="s">
        <v>217</v>
      </c>
      <c r="C74" s="7">
        <v>463</v>
      </c>
      <c r="D74" s="15">
        <v>43.4</v>
      </c>
      <c r="E74" s="15">
        <v>5.4</v>
      </c>
      <c r="F74" s="15">
        <v>5.8</v>
      </c>
      <c r="G74" s="15">
        <v>6</v>
      </c>
      <c r="H74" s="15">
        <v>5.4</v>
      </c>
      <c r="I74" s="15">
        <v>4.8</v>
      </c>
      <c r="J74" s="15">
        <v>4.9000000000000004</v>
      </c>
      <c r="K74" s="15">
        <v>5.4</v>
      </c>
      <c r="L74" s="15">
        <v>5.7</v>
      </c>
      <c r="M74" s="15">
        <v>6.7</v>
      </c>
      <c r="N74" s="15">
        <v>6.7</v>
      </c>
      <c r="O74" s="15">
        <v>6.5</v>
      </c>
      <c r="P74" s="15">
        <v>6.4</v>
      </c>
      <c r="Q74" s="15">
        <v>7.1</v>
      </c>
      <c r="R74" s="15">
        <v>6.4</v>
      </c>
      <c r="S74" s="15">
        <v>4.7</v>
      </c>
      <c r="T74" s="15">
        <v>4.5</v>
      </c>
      <c r="U74" s="15">
        <v>3.9</v>
      </c>
      <c r="V74" s="15">
        <v>2.4</v>
      </c>
      <c r="W74" s="15">
        <v>1</v>
      </c>
      <c r="X74" s="15">
        <v>0.2</v>
      </c>
      <c r="Y74" s="7">
        <v>550</v>
      </c>
      <c r="Z74" s="15">
        <v>48.6</v>
      </c>
      <c r="AA74" s="15">
        <v>4.5</v>
      </c>
      <c r="AB74" s="15">
        <v>4.9000000000000004</v>
      </c>
      <c r="AC74" s="15">
        <v>5.3</v>
      </c>
      <c r="AD74" s="15">
        <v>5.2</v>
      </c>
      <c r="AE74" s="15">
        <v>4.3</v>
      </c>
      <c r="AF74" s="15">
        <v>4</v>
      </c>
      <c r="AG74" s="15">
        <v>4.5</v>
      </c>
      <c r="AH74" s="15">
        <v>5</v>
      </c>
      <c r="AI74" s="15">
        <v>5.4</v>
      </c>
      <c r="AJ74" s="15">
        <v>5.5</v>
      </c>
      <c r="AK74" s="15">
        <v>5.4</v>
      </c>
      <c r="AL74" s="15">
        <v>5.5</v>
      </c>
      <c r="AM74" s="15">
        <v>6.4</v>
      </c>
      <c r="AN74" s="15">
        <v>6.8</v>
      </c>
      <c r="AO74" s="15">
        <v>6.4</v>
      </c>
      <c r="AP74" s="15">
        <v>6.7</v>
      </c>
      <c r="AQ74" s="15">
        <v>5.9</v>
      </c>
      <c r="AR74" s="15">
        <v>4.5</v>
      </c>
      <c r="AS74" s="15">
        <v>2.5</v>
      </c>
      <c r="AT74" s="15">
        <v>1.1000000000000001</v>
      </c>
    </row>
    <row r="75" spans="1:46" x14ac:dyDescent="0.2">
      <c r="A75" s="2" t="s">
        <v>218</v>
      </c>
      <c r="B75" s="2" t="s">
        <v>219</v>
      </c>
      <c r="C75" s="7">
        <v>1109</v>
      </c>
      <c r="D75" s="15">
        <v>39.6</v>
      </c>
      <c r="E75" s="15">
        <v>5.8</v>
      </c>
      <c r="F75" s="15">
        <v>5.8</v>
      </c>
      <c r="G75" s="15">
        <v>6</v>
      </c>
      <c r="H75" s="15">
        <v>6.2</v>
      </c>
      <c r="I75" s="15">
        <v>7</v>
      </c>
      <c r="J75" s="15">
        <v>6.3</v>
      </c>
      <c r="K75" s="15">
        <v>6.5</v>
      </c>
      <c r="L75" s="15">
        <v>6.4</v>
      </c>
      <c r="M75" s="15">
        <v>7.2</v>
      </c>
      <c r="N75" s="15">
        <v>7.3</v>
      </c>
      <c r="O75" s="15">
        <v>7</v>
      </c>
      <c r="P75" s="15">
        <v>6.6</v>
      </c>
      <c r="Q75" s="15">
        <v>6</v>
      </c>
      <c r="R75" s="15">
        <v>4.3</v>
      </c>
      <c r="S75" s="15">
        <v>3.6</v>
      </c>
      <c r="T75" s="15">
        <v>3.2</v>
      </c>
      <c r="U75" s="15">
        <v>2.5</v>
      </c>
      <c r="V75" s="15">
        <v>1.5</v>
      </c>
      <c r="W75" s="15">
        <v>0.6</v>
      </c>
      <c r="X75" s="15">
        <v>0.1</v>
      </c>
      <c r="Y75" s="7">
        <v>1266</v>
      </c>
      <c r="Z75" s="15">
        <v>44.5</v>
      </c>
      <c r="AA75" s="15">
        <v>5</v>
      </c>
      <c r="AB75" s="15">
        <v>5.3</v>
      </c>
      <c r="AC75" s="15">
        <v>5.4</v>
      </c>
      <c r="AD75" s="15">
        <v>5.6</v>
      </c>
      <c r="AE75" s="15">
        <v>5.8</v>
      </c>
      <c r="AF75" s="15">
        <v>5.6</v>
      </c>
      <c r="AG75" s="15">
        <v>5.7</v>
      </c>
      <c r="AH75" s="15">
        <v>6</v>
      </c>
      <c r="AI75" s="15">
        <v>6.1</v>
      </c>
      <c r="AJ75" s="15">
        <v>6</v>
      </c>
      <c r="AK75" s="15">
        <v>5.7</v>
      </c>
      <c r="AL75" s="15">
        <v>5.8</v>
      </c>
      <c r="AM75" s="15">
        <v>5.8</v>
      </c>
      <c r="AN75" s="15">
        <v>5.6</v>
      </c>
      <c r="AO75" s="15">
        <v>5</v>
      </c>
      <c r="AP75" s="15">
        <v>5.0999999999999996</v>
      </c>
      <c r="AQ75" s="15">
        <v>4.5</v>
      </c>
      <c r="AR75" s="15">
        <v>3.4</v>
      </c>
      <c r="AS75" s="15">
        <v>1.9</v>
      </c>
      <c r="AT75" s="15">
        <v>0.8</v>
      </c>
    </row>
    <row r="76" spans="1:46" x14ac:dyDescent="0.2">
      <c r="A76" s="2" t="s">
        <v>220</v>
      </c>
      <c r="B76" s="2" t="s">
        <v>221</v>
      </c>
      <c r="C76" s="7">
        <v>759</v>
      </c>
      <c r="D76" s="15">
        <v>40.299999999999997</v>
      </c>
      <c r="E76" s="15">
        <v>6.1</v>
      </c>
      <c r="F76" s="15">
        <v>6.1</v>
      </c>
      <c r="G76" s="15">
        <v>6.3</v>
      </c>
      <c r="H76" s="15">
        <v>5.6</v>
      </c>
      <c r="I76" s="15">
        <v>5.4</v>
      </c>
      <c r="J76" s="15">
        <v>5.9</v>
      </c>
      <c r="K76" s="15">
        <v>6.3</v>
      </c>
      <c r="L76" s="15">
        <v>6.4</v>
      </c>
      <c r="M76" s="15">
        <v>7.3</v>
      </c>
      <c r="N76" s="15">
        <v>7.4</v>
      </c>
      <c r="O76" s="15">
        <v>7.2</v>
      </c>
      <c r="P76" s="15">
        <v>6.8</v>
      </c>
      <c r="Q76" s="15">
        <v>6.3</v>
      </c>
      <c r="R76" s="15">
        <v>4.5999999999999996</v>
      </c>
      <c r="S76" s="15">
        <v>3.8</v>
      </c>
      <c r="T76" s="15">
        <v>3.4</v>
      </c>
      <c r="U76" s="15">
        <v>2.8</v>
      </c>
      <c r="V76" s="15">
        <v>1.6</v>
      </c>
      <c r="W76" s="15">
        <v>0.6</v>
      </c>
      <c r="X76" s="15">
        <v>0.1</v>
      </c>
      <c r="Y76" s="7">
        <v>812</v>
      </c>
      <c r="Z76" s="15">
        <v>46.3</v>
      </c>
      <c r="AA76" s="15">
        <v>4.8</v>
      </c>
      <c r="AB76" s="15">
        <v>5.3</v>
      </c>
      <c r="AC76" s="15">
        <v>5.5</v>
      </c>
      <c r="AD76" s="15">
        <v>5.3</v>
      </c>
      <c r="AE76" s="15">
        <v>4.3</v>
      </c>
      <c r="AF76" s="15">
        <v>4.5</v>
      </c>
      <c r="AG76" s="15">
        <v>5.2</v>
      </c>
      <c r="AH76" s="15">
        <v>5.8</v>
      </c>
      <c r="AI76" s="15">
        <v>6.1</v>
      </c>
      <c r="AJ76" s="15">
        <v>6</v>
      </c>
      <c r="AK76" s="15">
        <v>5.8</v>
      </c>
      <c r="AL76" s="15">
        <v>5.9</v>
      </c>
      <c r="AM76" s="15">
        <v>6.3</v>
      </c>
      <c r="AN76" s="15">
        <v>6.3</v>
      </c>
      <c r="AO76" s="15">
        <v>5.6</v>
      </c>
      <c r="AP76" s="15">
        <v>5.7</v>
      </c>
      <c r="AQ76" s="15">
        <v>5</v>
      </c>
      <c r="AR76" s="15">
        <v>3.8</v>
      </c>
      <c r="AS76" s="15">
        <v>2.1</v>
      </c>
      <c r="AT76" s="15">
        <v>0.9</v>
      </c>
    </row>
    <row r="77" spans="1:46" x14ac:dyDescent="0.2">
      <c r="A77" s="2" t="s">
        <v>222</v>
      </c>
      <c r="B77" s="2" t="s">
        <v>223</v>
      </c>
      <c r="C77" s="7">
        <v>1780</v>
      </c>
      <c r="D77" s="15">
        <v>37.9</v>
      </c>
      <c r="E77" s="15">
        <v>6.8</v>
      </c>
      <c r="F77" s="15">
        <v>6.3</v>
      </c>
      <c r="G77" s="15">
        <v>6</v>
      </c>
      <c r="H77" s="15">
        <v>6.5</v>
      </c>
      <c r="I77" s="15">
        <v>8.1</v>
      </c>
      <c r="J77" s="15">
        <v>7.1</v>
      </c>
      <c r="K77" s="15">
        <v>7</v>
      </c>
      <c r="L77" s="15">
        <v>6.5</v>
      </c>
      <c r="M77" s="15">
        <v>6.7</v>
      </c>
      <c r="N77" s="15">
        <v>6.5</v>
      </c>
      <c r="O77" s="15">
        <v>6</v>
      </c>
      <c r="P77" s="15">
        <v>5.5</v>
      </c>
      <c r="Q77" s="15">
        <v>5.2</v>
      </c>
      <c r="R77" s="15">
        <v>4.4000000000000004</v>
      </c>
      <c r="S77" s="15">
        <v>3.2</v>
      </c>
      <c r="T77" s="15">
        <v>3</v>
      </c>
      <c r="U77" s="15">
        <v>2.5</v>
      </c>
      <c r="V77" s="15">
        <v>1.6</v>
      </c>
      <c r="W77" s="15">
        <v>0.7</v>
      </c>
      <c r="X77" s="15">
        <v>0.2</v>
      </c>
      <c r="Y77" s="7">
        <v>2208</v>
      </c>
      <c r="Z77" s="15">
        <v>40.4</v>
      </c>
      <c r="AA77" s="15">
        <v>6.3</v>
      </c>
      <c r="AB77" s="15">
        <v>6.2</v>
      </c>
      <c r="AC77" s="15">
        <v>6.1</v>
      </c>
      <c r="AD77" s="15">
        <v>6.4</v>
      </c>
      <c r="AE77" s="15">
        <v>7.2</v>
      </c>
      <c r="AF77" s="15">
        <v>6.6</v>
      </c>
      <c r="AG77" s="15">
        <v>6.5</v>
      </c>
      <c r="AH77" s="15">
        <v>6.5</v>
      </c>
      <c r="AI77" s="15">
        <v>6.2</v>
      </c>
      <c r="AJ77" s="15">
        <v>5.9</v>
      </c>
      <c r="AK77" s="15">
        <v>5.4</v>
      </c>
      <c r="AL77" s="15">
        <v>5.2</v>
      </c>
      <c r="AM77" s="15">
        <v>5</v>
      </c>
      <c r="AN77" s="15">
        <v>4.5</v>
      </c>
      <c r="AO77" s="15">
        <v>4</v>
      </c>
      <c r="AP77" s="15">
        <v>3.9</v>
      </c>
      <c r="AQ77" s="15">
        <v>3.4</v>
      </c>
      <c r="AR77" s="15">
        <v>2.6</v>
      </c>
      <c r="AS77" s="15">
        <v>1.5</v>
      </c>
      <c r="AT77" s="15">
        <v>0.7</v>
      </c>
    </row>
    <row r="78" spans="1:46" x14ac:dyDescent="0.2">
      <c r="A78" s="2" t="s">
        <v>224</v>
      </c>
      <c r="B78" s="2" t="s">
        <v>225</v>
      </c>
      <c r="C78" s="7">
        <v>239</v>
      </c>
      <c r="D78" s="15">
        <v>41.8</v>
      </c>
      <c r="E78" s="15">
        <v>5.8</v>
      </c>
      <c r="F78" s="15">
        <v>6.3</v>
      </c>
      <c r="G78" s="15">
        <v>6.4</v>
      </c>
      <c r="H78" s="15">
        <v>5.5</v>
      </c>
      <c r="I78" s="15">
        <v>4.4000000000000004</v>
      </c>
      <c r="J78" s="15">
        <v>5</v>
      </c>
      <c r="K78" s="15">
        <v>5.8</v>
      </c>
      <c r="L78" s="15">
        <v>6.1</v>
      </c>
      <c r="M78" s="15">
        <v>7</v>
      </c>
      <c r="N78" s="15">
        <v>7</v>
      </c>
      <c r="O78" s="15">
        <v>7.1</v>
      </c>
      <c r="P78" s="15">
        <v>7</v>
      </c>
      <c r="Q78" s="15">
        <v>7.2</v>
      </c>
      <c r="R78" s="15">
        <v>5.6</v>
      </c>
      <c r="S78" s="15">
        <v>4</v>
      </c>
      <c r="T78" s="15">
        <v>3.8</v>
      </c>
      <c r="U78" s="15">
        <v>3.1</v>
      </c>
      <c r="V78" s="15">
        <v>1.9</v>
      </c>
      <c r="W78" s="15">
        <v>0.8</v>
      </c>
      <c r="X78" s="15">
        <v>0.2</v>
      </c>
      <c r="Y78" s="7">
        <v>240</v>
      </c>
      <c r="Z78" s="15">
        <v>48.1</v>
      </c>
      <c r="AA78" s="15">
        <v>4.7</v>
      </c>
      <c r="AB78" s="15">
        <v>5.0999999999999996</v>
      </c>
      <c r="AC78" s="15">
        <v>5.3</v>
      </c>
      <c r="AD78" s="15">
        <v>5</v>
      </c>
      <c r="AE78" s="15">
        <v>3.9</v>
      </c>
      <c r="AF78" s="15">
        <v>4.0999999999999996</v>
      </c>
      <c r="AG78" s="15">
        <v>4.7</v>
      </c>
      <c r="AH78" s="15">
        <v>5.4</v>
      </c>
      <c r="AI78" s="15">
        <v>5.8</v>
      </c>
      <c r="AJ78" s="15">
        <v>5.7</v>
      </c>
      <c r="AK78" s="15">
        <v>5.6</v>
      </c>
      <c r="AL78" s="15">
        <v>5.6</v>
      </c>
      <c r="AM78" s="15">
        <v>6.4</v>
      </c>
      <c r="AN78" s="15">
        <v>6.7</v>
      </c>
      <c r="AO78" s="15">
        <v>6.1</v>
      </c>
      <c r="AP78" s="15">
        <v>6.5</v>
      </c>
      <c r="AQ78" s="15">
        <v>5.6</v>
      </c>
      <c r="AR78" s="15">
        <v>4.3</v>
      </c>
      <c r="AS78" s="15">
        <v>2.5</v>
      </c>
      <c r="AT78" s="15">
        <v>1.1000000000000001</v>
      </c>
    </row>
    <row r="79" spans="1:46" x14ac:dyDescent="0.2">
      <c r="A79" s="2" t="s">
        <v>226</v>
      </c>
      <c r="B79" s="2" t="s">
        <v>227</v>
      </c>
      <c r="C79" s="7">
        <v>556</v>
      </c>
      <c r="D79" s="15">
        <v>43.6</v>
      </c>
      <c r="E79" s="15">
        <v>5.3</v>
      </c>
      <c r="F79" s="15">
        <v>5.7</v>
      </c>
      <c r="G79" s="15">
        <v>5.9</v>
      </c>
      <c r="H79" s="15">
        <v>5.2</v>
      </c>
      <c r="I79" s="15">
        <v>4.4000000000000004</v>
      </c>
      <c r="J79" s="15">
        <v>4.8</v>
      </c>
      <c r="K79" s="15">
        <v>5.3</v>
      </c>
      <c r="L79" s="15">
        <v>5.6</v>
      </c>
      <c r="M79" s="15">
        <v>6.6</v>
      </c>
      <c r="N79" s="15">
        <v>7</v>
      </c>
      <c r="O79" s="15">
        <v>7</v>
      </c>
      <c r="P79" s="15">
        <v>7.1</v>
      </c>
      <c r="Q79" s="15">
        <v>7.3</v>
      </c>
      <c r="R79" s="15">
        <v>6</v>
      </c>
      <c r="S79" s="15">
        <v>4.5</v>
      </c>
      <c r="T79" s="15">
        <v>4.4000000000000004</v>
      </c>
      <c r="U79" s="15">
        <v>3.8</v>
      </c>
      <c r="V79" s="15">
        <v>2.5</v>
      </c>
      <c r="W79" s="15">
        <v>1.1000000000000001</v>
      </c>
      <c r="X79" s="15">
        <v>0.2</v>
      </c>
      <c r="Y79" s="7">
        <v>552</v>
      </c>
      <c r="Z79" s="15">
        <v>48.9</v>
      </c>
      <c r="AA79" s="15">
        <v>4.4000000000000004</v>
      </c>
      <c r="AB79" s="15">
        <v>4.9000000000000004</v>
      </c>
      <c r="AC79" s="15">
        <v>5.0999999999999996</v>
      </c>
      <c r="AD79" s="15">
        <v>5</v>
      </c>
      <c r="AE79" s="15">
        <v>4</v>
      </c>
      <c r="AF79" s="15">
        <v>4.2</v>
      </c>
      <c r="AG79" s="15">
        <v>4.7</v>
      </c>
      <c r="AH79" s="15">
        <v>5.2</v>
      </c>
      <c r="AI79" s="15">
        <v>5.5</v>
      </c>
      <c r="AJ79" s="15">
        <v>5.5</v>
      </c>
      <c r="AK79" s="15">
        <v>5.5</v>
      </c>
      <c r="AL79" s="15">
        <v>5.6</v>
      </c>
      <c r="AM79" s="15">
        <v>6.3</v>
      </c>
      <c r="AN79" s="15">
        <v>6.6</v>
      </c>
      <c r="AO79" s="15">
        <v>6.1</v>
      </c>
      <c r="AP79" s="15">
        <v>6.6</v>
      </c>
      <c r="AQ79" s="15">
        <v>6</v>
      </c>
      <c r="AR79" s="15">
        <v>4.8</v>
      </c>
      <c r="AS79" s="15">
        <v>2.8</v>
      </c>
      <c r="AT79" s="15">
        <v>1.3</v>
      </c>
    </row>
    <row r="80" spans="1:46" x14ac:dyDescent="0.2">
      <c r="A80" s="2" t="s">
        <v>228</v>
      </c>
      <c r="B80" s="2" t="s">
        <v>229</v>
      </c>
      <c r="C80" s="7">
        <v>569</v>
      </c>
      <c r="D80" s="15">
        <v>40.9</v>
      </c>
      <c r="E80" s="15">
        <v>6.2</v>
      </c>
      <c r="F80" s="15">
        <v>6.5</v>
      </c>
      <c r="G80" s="15">
        <v>6.5</v>
      </c>
      <c r="H80" s="15">
        <v>6</v>
      </c>
      <c r="I80" s="15">
        <v>5.3</v>
      </c>
      <c r="J80" s="15">
        <v>5.2</v>
      </c>
      <c r="K80" s="15">
        <v>5.7</v>
      </c>
      <c r="L80" s="15">
        <v>6.1</v>
      </c>
      <c r="M80" s="15">
        <v>6.8</v>
      </c>
      <c r="N80" s="15">
        <v>6.8</v>
      </c>
      <c r="O80" s="15">
        <v>6.6</v>
      </c>
      <c r="P80" s="15">
        <v>6.5</v>
      </c>
      <c r="Q80" s="15">
        <v>6.5</v>
      </c>
      <c r="R80" s="15">
        <v>5.0999999999999996</v>
      </c>
      <c r="S80" s="15">
        <v>3.7</v>
      </c>
      <c r="T80" s="15">
        <v>3.8</v>
      </c>
      <c r="U80" s="15">
        <v>3.3</v>
      </c>
      <c r="V80" s="15">
        <v>2.1</v>
      </c>
      <c r="W80" s="15">
        <v>0.9</v>
      </c>
      <c r="X80" s="15">
        <v>0.2</v>
      </c>
      <c r="Y80" s="7">
        <v>606</v>
      </c>
      <c r="Z80" s="15">
        <v>45.8</v>
      </c>
      <c r="AA80" s="15">
        <v>5.3</v>
      </c>
      <c r="AB80" s="15">
        <v>5.6</v>
      </c>
      <c r="AC80" s="15">
        <v>5.7</v>
      </c>
      <c r="AD80" s="15">
        <v>5.6</v>
      </c>
      <c r="AE80" s="15">
        <v>5.0999999999999996</v>
      </c>
      <c r="AF80" s="15">
        <v>4.9000000000000004</v>
      </c>
      <c r="AG80" s="15">
        <v>5</v>
      </c>
      <c r="AH80" s="15">
        <v>5.5</v>
      </c>
      <c r="AI80" s="15">
        <v>5.7</v>
      </c>
      <c r="AJ80" s="15">
        <v>5.7</v>
      </c>
      <c r="AK80" s="15">
        <v>5.4</v>
      </c>
      <c r="AL80" s="15">
        <v>5.2</v>
      </c>
      <c r="AM80" s="15">
        <v>5.6</v>
      </c>
      <c r="AN80" s="15">
        <v>5.8</v>
      </c>
      <c r="AO80" s="15">
        <v>5.4</v>
      </c>
      <c r="AP80" s="15">
        <v>5.8</v>
      </c>
      <c r="AQ80" s="15">
        <v>5.0999999999999996</v>
      </c>
      <c r="AR80" s="15">
        <v>4.0999999999999996</v>
      </c>
      <c r="AS80" s="15">
        <v>2.4</v>
      </c>
      <c r="AT80" s="15">
        <v>1.2</v>
      </c>
    </row>
    <row r="81" spans="1:46" x14ac:dyDescent="0.2">
      <c r="A81" s="2" t="s">
        <v>230</v>
      </c>
      <c r="B81" s="2" t="s">
        <v>231</v>
      </c>
      <c r="C81" s="7">
        <v>424</v>
      </c>
      <c r="D81" s="15">
        <v>40.6</v>
      </c>
      <c r="E81" s="15">
        <v>5.8</v>
      </c>
      <c r="F81" s="15">
        <v>6.1</v>
      </c>
      <c r="G81" s="15">
        <v>6.3</v>
      </c>
      <c r="H81" s="15">
        <v>5.7</v>
      </c>
      <c r="I81" s="15">
        <v>5.5</v>
      </c>
      <c r="J81" s="15">
        <v>5.7</v>
      </c>
      <c r="K81" s="15">
        <v>6.2</v>
      </c>
      <c r="L81" s="15">
        <v>6.4</v>
      </c>
      <c r="M81" s="15">
        <v>7.3</v>
      </c>
      <c r="N81" s="15">
        <v>7.3</v>
      </c>
      <c r="O81" s="15">
        <v>7</v>
      </c>
      <c r="P81" s="15">
        <v>6.5</v>
      </c>
      <c r="Q81" s="15">
        <v>6.3</v>
      </c>
      <c r="R81" s="15">
        <v>5.0999999999999996</v>
      </c>
      <c r="S81" s="15">
        <v>3.7</v>
      </c>
      <c r="T81" s="15">
        <v>3.4</v>
      </c>
      <c r="U81" s="15">
        <v>2.9</v>
      </c>
      <c r="V81" s="15">
        <v>1.8</v>
      </c>
      <c r="W81" s="15">
        <v>0.8</v>
      </c>
      <c r="X81" s="15">
        <v>0.2</v>
      </c>
      <c r="Y81" s="7">
        <v>501</v>
      </c>
      <c r="Z81" s="15">
        <v>46.4</v>
      </c>
      <c r="AA81" s="15">
        <v>5</v>
      </c>
      <c r="AB81" s="15">
        <v>5.3</v>
      </c>
      <c r="AC81" s="15">
        <v>5.5</v>
      </c>
      <c r="AD81" s="15">
        <v>5.3</v>
      </c>
      <c r="AE81" s="15">
        <v>4.9000000000000004</v>
      </c>
      <c r="AF81" s="15">
        <v>4.7</v>
      </c>
      <c r="AG81" s="15">
        <v>5</v>
      </c>
      <c r="AH81" s="15">
        <v>5.5</v>
      </c>
      <c r="AI81" s="15">
        <v>5.8</v>
      </c>
      <c r="AJ81" s="15">
        <v>5.8</v>
      </c>
      <c r="AK81" s="15">
        <v>5.6</v>
      </c>
      <c r="AL81" s="15">
        <v>5.6</v>
      </c>
      <c r="AM81" s="15">
        <v>5.9</v>
      </c>
      <c r="AN81" s="15">
        <v>6.1</v>
      </c>
      <c r="AO81" s="15">
        <v>5.6</v>
      </c>
      <c r="AP81" s="15">
        <v>5.9</v>
      </c>
      <c r="AQ81" s="15">
        <v>5.2</v>
      </c>
      <c r="AR81" s="15">
        <v>3.9</v>
      </c>
      <c r="AS81" s="15">
        <v>2.2999999999999998</v>
      </c>
      <c r="AT81" s="15">
        <v>1</v>
      </c>
    </row>
    <row r="82" spans="1:46" x14ac:dyDescent="0.2">
      <c r="A82" s="2" t="s">
        <v>232</v>
      </c>
      <c r="B82" s="2" t="s">
        <v>233</v>
      </c>
      <c r="C82" s="7">
        <v>770</v>
      </c>
      <c r="D82" s="15">
        <v>38.700000000000003</v>
      </c>
      <c r="E82" s="15">
        <v>6.5</v>
      </c>
      <c r="F82" s="15">
        <v>6.5</v>
      </c>
      <c r="G82" s="15">
        <v>6.4</v>
      </c>
      <c r="H82" s="15">
        <v>5.7</v>
      </c>
      <c r="I82" s="15">
        <v>5.3</v>
      </c>
      <c r="J82" s="15">
        <v>6.4</v>
      </c>
      <c r="K82" s="15">
        <v>7.2</v>
      </c>
      <c r="L82" s="15">
        <v>7.2</v>
      </c>
      <c r="M82" s="15">
        <v>7.8</v>
      </c>
      <c r="N82" s="15">
        <v>7.6</v>
      </c>
      <c r="O82" s="15">
        <v>6.7</v>
      </c>
      <c r="P82" s="15">
        <v>6</v>
      </c>
      <c r="Q82" s="15">
        <v>5.7</v>
      </c>
      <c r="R82" s="15">
        <v>4.5999999999999996</v>
      </c>
      <c r="S82" s="15">
        <v>3.3</v>
      </c>
      <c r="T82" s="15">
        <v>2.8</v>
      </c>
      <c r="U82" s="15">
        <v>2.2000000000000002</v>
      </c>
      <c r="V82" s="15">
        <v>1.4</v>
      </c>
      <c r="W82" s="15">
        <v>0.6</v>
      </c>
      <c r="X82" s="15">
        <v>0.1</v>
      </c>
      <c r="Y82" s="7">
        <v>1071</v>
      </c>
      <c r="Z82" s="15">
        <v>44.4</v>
      </c>
      <c r="AA82" s="15">
        <v>5.0999999999999996</v>
      </c>
      <c r="AB82" s="15">
        <v>5.7</v>
      </c>
      <c r="AC82" s="15">
        <v>5.8</v>
      </c>
      <c r="AD82" s="15">
        <v>5.4</v>
      </c>
      <c r="AE82" s="15">
        <v>4.0999999999999996</v>
      </c>
      <c r="AF82" s="15">
        <v>4.7</v>
      </c>
      <c r="AG82" s="15">
        <v>5.7</v>
      </c>
      <c r="AH82" s="15">
        <v>6.5</v>
      </c>
      <c r="AI82" s="15">
        <v>6.7</v>
      </c>
      <c r="AJ82" s="15">
        <v>6.5</v>
      </c>
      <c r="AK82" s="15">
        <v>6.2</v>
      </c>
      <c r="AL82" s="15">
        <v>6.1</v>
      </c>
      <c r="AM82" s="15">
        <v>6.3</v>
      </c>
      <c r="AN82" s="15">
        <v>5.9</v>
      </c>
      <c r="AO82" s="15">
        <v>5</v>
      </c>
      <c r="AP82" s="15">
        <v>4.8</v>
      </c>
      <c r="AQ82" s="15">
        <v>4.0999999999999996</v>
      </c>
      <c r="AR82" s="15">
        <v>2.9</v>
      </c>
      <c r="AS82" s="15">
        <v>1.6</v>
      </c>
      <c r="AT82" s="15">
        <v>0.8</v>
      </c>
    </row>
    <row r="83" spans="1:46" x14ac:dyDescent="0.2">
      <c r="A83" s="2" t="s">
        <v>234</v>
      </c>
      <c r="B83" s="2" t="s">
        <v>235</v>
      </c>
      <c r="C83" s="7">
        <v>2230</v>
      </c>
      <c r="D83" s="15">
        <v>39.200000000000003</v>
      </c>
      <c r="E83" s="15">
        <v>5.2</v>
      </c>
      <c r="F83" s="15">
        <v>4.7</v>
      </c>
      <c r="G83" s="15">
        <v>4.5</v>
      </c>
      <c r="H83" s="15">
        <v>5</v>
      </c>
      <c r="I83" s="15">
        <v>8.4</v>
      </c>
      <c r="J83" s="15">
        <v>9.9</v>
      </c>
      <c r="K83" s="15">
        <v>8.6</v>
      </c>
      <c r="L83" s="15">
        <v>7.5</v>
      </c>
      <c r="M83" s="15">
        <v>7</v>
      </c>
      <c r="N83" s="15">
        <v>6.5</v>
      </c>
      <c r="O83" s="15">
        <v>6.1</v>
      </c>
      <c r="P83" s="15">
        <v>5.7</v>
      </c>
      <c r="Q83" s="15">
        <v>5.6</v>
      </c>
      <c r="R83" s="15">
        <v>4.5</v>
      </c>
      <c r="S83" s="15">
        <v>3.1</v>
      </c>
      <c r="T83" s="15">
        <v>2.7</v>
      </c>
      <c r="U83" s="15">
        <v>2.2999999999999998</v>
      </c>
      <c r="V83" s="15">
        <v>1.6</v>
      </c>
      <c r="W83" s="15">
        <v>0.7</v>
      </c>
      <c r="X83" s="15">
        <v>0.2</v>
      </c>
      <c r="Y83" s="7">
        <v>2221</v>
      </c>
      <c r="Z83" s="15">
        <v>42.5</v>
      </c>
      <c r="AA83" s="15">
        <v>5.0999999999999996</v>
      </c>
      <c r="AB83" s="15">
        <v>4.5</v>
      </c>
      <c r="AC83" s="15">
        <v>4.3</v>
      </c>
      <c r="AD83" s="15">
        <v>4.5999999999999996</v>
      </c>
      <c r="AE83" s="15">
        <v>6.5</v>
      </c>
      <c r="AF83" s="15">
        <v>9</v>
      </c>
      <c r="AG83" s="15">
        <v>8.1999999999999993</v>
      </c>
      <c r="AH83" s="15">
        <v>7.3</v>
      </c>
      <c r="AI83" s="15">
        <v>6.6</v>
      </c>
      <c r="AJ83" s="15">
        <v>5.9</v>
      </c>
      <c r="AK83" s="15">
        <v>5.5</v>
      </c>
      <c r="AL83" s="15">
        <v>5.5</v>
      </c>
      <c r="AM83" s="15">
        <v>5.3</v>
      </c>
      <c r="AN83" s="15">
        <v>4.8</v>
      </c>
      <c r="AO83" s="15">
        <v>4.3</v>
      </c>
      <c r="AP83" s="15">
        <v>4.2</v>
      </c>
      <c r="AQ83" s="15">
        <v>3.5</v>
      </c>
      <c r="AR83" s="15">
        <v>2.6</v>
      </c>
      <c r="AS83" s="15">
        <v>1.4</v>
      </c>
      <c r="AT83" s="15">
        <v>0.8</v>
      </c>
    </row>
    <row r="84" spans="1:46" x14ac:dyDescent="0.2">
      <c r="A84" s="2" t="s">
        <v>236</v>
      </c>
      <c r="B84" s="2" t="s">
        <v>237</v>
      </c>
      <c r="C84" s="7">
        <v>1255</v>
      </c>
      <c r="D84" s="15">
        <v>39.799999999999997</v>
      </c>
      <c r="E84" s="15">
        <v>6.2</v>
      </c>
      <c r="F84" s="15">
        <v>6.2</v>
      </c>
      <c r="G84" s="15">
        <v>6.3</v>
      </c>
      <c r="H84" s="15">
        <v>6.3</v>
      </c>
      <c r="I84" s="15">
        <v>6.5</v>
      </c>
      <c r="J84" s="15">
        <v>6.2</v>
      </c>
      <c r="K84" s="15">
        <v>6</v>
      </c>
      <c r="L84" s="15">
        <v>6</v>
      </c>
      <c r="M84" s="15">
        <v>6.7</v>
      </c>
      <c r="N84" s="15">
        <v>6.7</v>
      </c>
      <c r="O84" s="15">
        <v>6.7</v>
      </c>
      <c r="P84" s="15">
        <v>6.6</v>
      </c>
      <c r="Q84" s="15">
        <v>6.4</v>
      </c>
      <c r="R84" s="15">
        <v>4.9000000000000004</v>
      </c>
      <c r="S84" s="15">
        <v>3.5</v>
      </c>
      <c r="T84" s="15">
        <v>3.4</v>
      </c>
      <c r="U84" s="15">
        <v>2.8</v>
      </c>
      <c r="V84" s="15">
        <v>1.8</v>
      </c>
      <c r="W84" s="15">
        <v>0.7</v>
      </c>
      <c r="X84" s="15">
        <v>0.2</v>
      </c>
      <c r="Y84" s="7">
        <v>1278</v>
      </c>
      <c r="Z84" s="15">
        <v>44.2</v>
      </c>
      <c r="AA84" s="15">
        <v>5.4</v>
      </c>
      <c r="AB84" s="15">
        <v>5.5</v>
      </c>
      <c r="AC84" s="15">
        <v>5.7</v>
      </c>
      <c r="AD84" s="15">
        <v>5.9</v>
      </c>
      <c r="AE84" s="15">
        <v>6.1</v>
      </c>
      <c r="AF84" s="15">
        <v>5.7</v>
      </c>
      <c r="AG84" s="15">
        <v>5.6</v>
      </c>
      <c r="AH84" s="15">
        <v>5.8</v>
      </c>
      <c r="AI84" s="15">
        <v>5.9</v>
      </c>
      <c r="AJ84" s="15">
        <v>5.7</v>
      </c>
      <c r="AK84" s="15">
        <v>5.4</v>
      </c>
      <c r="AL84" s="15">
        <v>5.3</v>
      </c>
      <c r="AM84" s="15">
        <v>5.4</v>
      </c>
      <c r="AN84" s="15">
        <v>5.4</v>
      </c>
      <c r="AO84" s="15">
        <v>4.8</v>
      </c>
      <c r="AP84" s="15">
        <v>5.2</v>
      </c>
      <c r="AQ84" s="15">
        <v>4.5</v>
      </c>
      <c r="AR84" s="15">
        <v>3.6</v>
      </c>
      <c r="AS84" s="15">
        <v>2.2000000000000002</v>
      </c>
      <c r="AT84" s="15">
        <v>1</v>
      </c>
    </row>
    <row r="85" spans="1:46" x14ac:dyDescent="0.2">
      <c r="A85" s="2" t="s">
        <v>238</v>
      </c>
      <c r="B85" s="2" t="s">
        <v>239</v>
      </c>
      <c r="C85" s="7">
        <v>1365</v>
      </c>
      <c r="D85" s="15">
        <v>36.700000000000003</v>
      </c>
      <c r="E85" s="15">
        <v>7.2</v>
      </c>
      <c r="F85" s="15">
        <v>7.2</v>
      </c>
      <c r="G85" s="15">
        <v>7.2</v>
      </c>
      <c r="H85" s="15">
        <v>6.4</v>
      </c>
      <c r="I85" s="15">
        <v>6.2</v>
      </c>
      <c r="J85" s="15">
        <v>6.4</v>
      </c>
      <c r="K85" s="15">
        <v>6.8</v>
      </c>
      <c r="L85" s="15">
        <v>7</v>
      </c>
      <c r="M85" s="15">
        <v>7.5</v>
      </c>
      <c r="N85" s="15">
        <v>7.3</v>
      </c>
      <c r="O85" s="15">
        <v>6.8</v>
      </c>
      <c r="P85" s="15">
        <v>6.2</v>
      </c>
      <c r="Q85" s="15">
        <v>5.5</v>
      </c>
      <c r="R85" s="15">
        <v>3.9</v>
      </c>
      <c r="S85" s="15">
        <v>2.6</v>
      </c>
      <c r="T85" s="15">
        <v>2.2999999999999998</v>
      </c>
      <c r="U85" s="15">
        <v>1.8</v>
      </c>
      <c r="V85" s="15">
        <v>1.1000000000000001</v>
      </c>
      <c r="W85" s="15">
        <v>0.5</v>
      </c>
      <c r="X85" s="15">
        <v>0.1</v>
      </c>
      <c r="Y85" s="7">
        <v>1622</v>
      </c>
      <c r="Z85" s="15">
        <v>41.8</v>
      </c>
      <c r="AA85" s="15">
        <v>5.9</v>
      </c>
      <c r="AB85" s="15">
        <v>6.3</v>
      </c>
      <c r="AC85" s="15">
        <v>6.5</v>
      </c>
      <c r="AD85" s="15">
        <v>6.3</v>
      </c>
      <c r="AE85" s="15">
        <v>5.5</v>
      </c>
      <c r="AF85" s="15">
        <v>5.4</v>
      </c>
      <c r="AG85" s="15">
        <v>5.8</v>
      </c>
      <c r="AH85" s="15">
        <v>6.3</v>
      </c>
      <c r="AI85" s="15">
        <v>6.4</v>
      </c>
      <c r="AJ85" s="15">
        <v>6.2</v>
      </c>
      <c r="AK85" s="15">
        <v>5.8</v>
      </c>
      <c r="AL85" s="15">
        <v>5.6</v>
      </c>
      <c r="AM85" s="15">
        <v>5.6</v>
      </c>
      <c r="AN85" s="15">
        <v>5.0999999999999996</v>
      </c>
      <c r="AO85" s="15">
        <v>4.5</v>
      </c>
      <c r="AP85" s="15">
        <v>4.4000000000000004</v>
      </c>
      <c r="AQ85" s="15">
        <v>3.6</v>
      </c>
      <c r="AR85" s="15">
        <v>2.7</v>
      </c>
      <c r="AS85" s="15">
        <v>1.5</v>
      </c>
      <c r="AT85" s="15">
        <v>0.7</v>
      </c>
    </row>
    <row r="86" spans="1:46" x14ac:dyDescent="0.2">
      <c r="A86" s="2" t="s">
        <v>240</v>
      </c>
      <c r="B86" s="2" t="s">
        <v>241</v>
      </c>
      <c r="C86" s="7">
        <v>1418</v>
      </c>
      <c r="D86" s="15">
        <v>38</v>
      </c>
      <c r="E86" s="15">
        <v>6.8</v>
      </c>
      <c r="F86" s="15">
        <v>7</v>
      </c>
      <c r="G86" s="15">
        <v>6.9</v>
      </c>
      <c r="H86" s="15">
        <v>6.4</v>
      </c>
      <c r="I86" s="15">
        <v>5.9</v>
      </c>
      <c r="J86" s="15">
        <v>5.9</v>
      </c>
      <c r="K86" s="15">
        <v>6.5</v>
      </c>
      <c r="L86" s="15">
        <v>6.9</v>
      </c>
      <c r="M86" s="15">
        <v>7.4</v>
      </c>
      <c r="N86" s="15">
        <v>7.3</v>
      </c>
      <c r="O86" s="15">
        <v>6.8</v>
      </c>
      <c r="P86" s="15">
        <v>6.1</v>
      </c>
      <c r="Q86" s="15">
        <v>5.7</v>
      </c>
      <c r="R86" s="15">
        <v>4.4000000000000004</v>
      </c>
      <c r="S86" s="15">
        <v>3.1</v>
      </c>
      <c r="T86" s="15">
        <v>2.8</v>
      </c>
      <c r="U86" s="15">
        <v>2.2000000000000002</v>
      </c>
      <c r="V86" s="15">
        <v>1.3</v>
      </c>
      <c r="W86" s="15">
        <v>0.6</v>
      </c>
      <c r="X86" s="15">
        <v>0.1</v>
      </c>
      <c r="Y86" s="7">
        <v>1557</v>
      </c>
      <c r="Z86" s="15">
        <v>42.4</v>
      </c>
      <c r="AA86" s="15">
        <v>5.8</v>
      </c>
      <c r="AB86" s="15">
        <v>6.5</v>
      </c>
      <c r="AC86" s="15">
        <v>6.7</v>
      </c>
      <c r="AD86" s="15">
        <v>6.5</v>
      </c>
      <c r="AE86" s="15">
        <v>5.0999999999999996</v>
      </c>
      <c r="AF86" s="15">
        <v>4.8</v>
      </c>
      <c r="AG86" s="15">
        <v>5.2</v>
      </c>
      <c r="AH86" s="15">
        <v>5.9</v>
      </c>
      <c r="AI86" s="15">
        <v>6.3</v>
      </c>
      <c r="AJ86" s="15">
        <v>6.2</v>
      </c>
      <c r="AK86" s="15">
        <v>5.8</v>
      </c>
      <c r="AL86" s="15">
        <v>5.7</v>
      </c>
      <c r="AM86" s="15">
        <v>5.6</v>
      </c>
      <c r="AN86" s="15">
        <v>5.2</v>
      </c>
      <c r="AO86" s="15">
        <v>4.7</v>
      </c>
      <c r="AP86" s="15">
        <v>4.5999999999999996</v>
      </c>
      <c r="AQ86" s="15">
        <v>3.8</v>
      </c>
      <c r="AR86" s="15">
        <v>2.9</v>
      </c>
      <c r="AS86" s="15">
        <v>1.6</v>
      </c>
      <c r="AT86" s="15">
        <v>0.8</v>
      </c>
    </row>
    <row r="87" spans="1:46" x14ac:dyDescent="0.2">
      <c r="A87" s="2" t="s">
        <v>242</v>
      </c>
      <c r="B87" s="2" t="s">
        <v>243</v>
      </c>
      <c r="C87" s="7">
        <v>372</v>
      </c>
      <c r="D87" s="15">
        <v>42.4</v>
      </c>
      <c r="E87" s="15">
        <v>5.7</v>
      </c>
      <c r="F87" s="15">
        <v>6.2</v>
      </c>
      <c r="G87" s="15">
        <v>6.3</v>
      </c>
      <c r="H87" s="15">
        <v>5.3</v>
      </c>
      <c r="I87" s="15">
        <v>4.5</v>
      </c>
      <c r="J87" s="15">
        <v>4.9000000000000004</v>
      </c>
      <c r="K87" s="15">
        <v>5.7</v>
      </c>
      <c r="L87" s="15">
        <v>6</v>
      </c>
      <c r="M87" s="15">
        <v>6.9</v>
      </c>
      <c r="N87" s="15">
        <v>7</v>
      </c>
      <c r="O87" s="15">
        <v>7</v>
      </c>
      <c r="P87" s="15">
        <v>6.8</v>
      </c>
      <c r="Q87" s="15">
        <v>6.9</v>
      </c>
      <c r="R87" s="15">
        <v>5.3</v>
      </c>
      <c r="S87" s="15">
        <v>4</v>
      </c>
      <c r="T87" s="15">
        <v>4.2</v>
      </c>
      <c r="U87" s="15">
        <v>3.6</v>
      </c>
      <c r="V87" s="15">
        <v>2.4</v>
      </c>
      <c r="W87" s="15">
        <v>1</v>
      </c>
      <c r="X87" s="15">
        <v>0.2</v>
      </c>
      <c r="Y87" s="7">
        <v>411</v>
      </c>
      <c r="Z87" s="15">
        <v>47.3</v>
      </c>
      <c r="AA87" s="15">
        <v>4.8</v>
      </c>
      <c r="AB87" s="15">
        <v>5.3</v>
      </c>
      <c r="AC87" s="15">
        <v>5.5</v>
      </c>
      <c r="AD87" s="15">
        <v>5.2</v>
      </c>
      <c r="AE87" s="15">
        <v>4.3</v>
      </c>
      <c r="AF87" s="15">
        <v>4.5</v>
      </c>
      <c r="AG87" s="15">
        <v>4.8</v>
      </c>
      <c r="AH87" s="15">
        <v>5.4</v>
      </c>
      <c r="AI87" s="15">
        <v>5.8</v>
      </c>
      <c r="AJ87" s="15">
        <v>5.8</v>
      </c>
      <c r="AK87" s="15">
        <v>5.6</v>
      </c>
      <c r="AL87" s="15">
        <v>5.5</v>
      </c>
      <c r="AM87" s="15">
        <v>5.9</v>
      </c>
      <c r="AN87" s="15">
        <v>6.2</v>
      </c>
      <c r="AO87" s="15">
        <v>5.8</v>
      </c>
      <c r="AP87" s="15">
        <v>6.2</v>
      </c>
      <c r="AQ87" s="15">
        <v>5.4</v>
      </c>
      <c r="AR87" s="15">
        <v>4.3</v>
      </c>
      <c r="AS87" s="15">
        <v>2.5</v>
      </c>
      <c r="AT87" s="15">
        <v>1.1000000000000001</v>
      </c>
    </row>
    <row r="88" spans="1:46" x14ac:dyDescent="0.2">
      <c r="A88" s="2" t="s">
        <v>244</v>
      </c>
      <c r="B88" s="2" t="s">
        <v>245</v>
      </c>
      <c r="C88" s="7">
        <v>572</v>
      </c>
      <c r="D88" s="15">
        <v>39.799999999999997</v>
      </c>
      <c r="E88" s="15">
        <v>6</v>
      </c>
      <c r="F88" s="15">
        <v>6.2</v>
      </c>
      <c r="G88" s="15">
        <v>6.4</v>
      </c>
      <c r="H88" s="15">
        <v>6.4</v>
      </c>
      <c r="I88" s="15">
        <v>6.7</v>
      </c>
      <c r="J88" s="15">
        <v>6</v>
      </c>
      <c r="K88" s="15">
        <v>6</v>
      </c>
      <c r="L88" s="15">
        <v>6.2</v>
      </c>
      <c r="M88" s="15">
        <v>6.9</v>
      </c>
      <c r="N88" s="15">
        <v>6.7</v>
      </c>
      <c r="O88" s="15">
        <v>6.5</v>
      </c>
      <c r="P88" s="15">
        <v>6.5</v>
      </c>
      <c r="Q88" s="15">
        <v>6.5</v>
      </c>
      <c r="R88" s="15">
        <v>4.9000000000000004</v>
      </c>
      <c r="S88" s="15">
        <v>3.5</v>
      </c>
      <c r="T88" s="15">
        <v>3.3</v>
      </c>
      <c r="U88" s="15">
        <v>2.8</v>
      </c>
      <c r="V88" s="15">
        <v>1.8</v>
      </c>
      <c r="W88" s="15">
        <v>0.7</v>
      </c>
      <c r="X88" s="15">
        <v>0.2</v>
      </c>
      <c r="Y88" s="7">
        <v>605</v>
      </c>
      <c r="Z88" s="15">
        <v>44.4</v>
      </c>
      <c r="AA88" s="15">
        <v>5.3</v>
      </c>
      <c r="AB88" s="15">
        <v>5.4</v>
      </c>
      <c r="AC88" s="15">
        <v>5.4</v>
      </c>
      <c r="AD88" s="15">
        <v>5.7</v>
      </c>
      <c r="AE88" s="15">
        <v>6.1</v>
      </c>
      <c r="AF88" s="15">
        <v>5.6</v>
      </c>
      <c r="AG88" s="15">
        <v>5.6</v>
      </c>
      <c r="AH88" s="15">
        <v>5.8</v>
      </c>
      <c r="AI88" s="15">
        <v>6</v>
      </c>
      <c r="AJ88" s="15">
        <v>5.9</v>
      </c>
      <c r="AK88" s="15">
        <v>5.6</v>
      </c>
      <c r="AL88" s="15">
        <v>5.4</v>
      </c>
      <c r="AM88" s="15">
        <v>5.6</v>
      </c>
      <c r="AN88" s="15">
        <v>5.5</v>
      </c>
      <c r="AO88" s="15">
        <v>5</v>
      </c>
      <c r="AP88" s="15">
        <v>5.3</v>
      </c>
      <c r="AQ88" s="15">
        <v>4.5</v>
      </c>
      <c r="AR88" s="15">
        <v>3.5</v>
      </c>
      <c r="AS88" s="15">
        <v>2</v>
      </c>
      <c r="AT88" s="15">
        <v>0.9</v>
      </c>
    </row>
    <row r="89" spans="1:46" x14ac:dyDescent="0.2">
      <c r="A89" s="2" t="s">
        <v>246</v>
      </c>
      <c r="B89" s="2" t="s">
        <v>247</v>
      </c>
      <c r="C89" s="7">
        <v>382</v>
      </c>
      <c r="D89" s="15">
        <v>43.6</v>
      </c>
      <c r="E89" s="15">
        <v>5.3</v>
      </c>
      <c r="F89" s="15">
        <v>5.7</v>
      </c>
      <c r="G89" s="15">
        <v>5.9</v>
      </c>
      <c r="H89" s="15">
        <v>5.5</v>
      </c>
      <c r="I89" s="15">
        <v>4.5999999999999996</v>
      </c>
      <c r="J89" s="15">
        <v>4.5</v>
      </c>
      <c r="K89" s="15">
        <v>5.3</v>
      </c>
      <c r="L89" s="15">
        <v>5.7</v>
      </c>
      <c r="M89" s="15">
        <v>6.7</v>
      </c>
      <c r="N89" s="15">
        <v>7.1</v>
      </c>
      <c r="O89" s="15">
        <v>6.9</v>
      </c>
      <c r="P89" s="15">
        <v>6.8</v>
      </c>
      <c r="Q89" s="15">
        <v>7.1</v>
      </c>
      <c r="R89" s="15">
        <v>5.8</v>
      </c>
      <c r="S89" s="15">
        <v>4.3</v>
      </c>
      <c r="T89" s="15">
        <v>4.4000000000000004</v>
      </c>
      <c r="U89" s="15">
        <v>4</v>
      </c>
      <c r="V89" s="15">
        <v>2.7</v>
      </c>
      <c r="W89" s="15">
        <v>1.2</v>
      </c>
      <c r="X89" s="15">
        <v>0.2</v>
      </c>
      <c r="Y89" s="7">
        <v>439</v>
      </c>
      <c r="Z89" s="15">
        <v>47.1</v>
      </c>
      <c r="AA89" s="15">
        <v>4.9000000000000004</v>
      </c>
      <c r="AB89" s="15">
        <v>5.4</v>
      </c>
      <c r="AC89" s="15">
        <v>5.6</v>
      </c>
      <c r="AD89" s="15">
        <v>5.5</v>
      </c>
      <c r="AE89" s="15">
        <v>4.5999999999999996</v>
      </c>
      <c r="AF89" s="15">
        <v>4.3</v>
      </c>
      <c r="AG89" s="15">
        <v>4.8</v>
      </c>
      <c r="AH89" s="15">
        <v>5.3</v>
      </c>
      <c r="AI89" s="15">
        <v>5.6</v>
      </c>
      <c r="AJ89" s="15">
        <v>5.6</v>
      </c>
      <c r="AK89" s="15">
        <v>5.5</v>
      </c>
      <c r="AL89" s="15">
        <v>5.5</v>
      </c>
      <c r="AM89" s="15">
        <v>6</v>
      </c>
      <c r="AN89" s="15">
        <v>6.1</v>
      </c>
      <c r="AO89" s="15">
        <v>5.8</v>
      </c>
      <c r="AP89" s="15">
        <v>6.1</v>
      </c>
      <c r="AQ89" s="15">
        <v>5.5</v>
      </c>
      <c r="AR89" s="15">
        <v>4.3</v>
      </c>
      <c r="AS89" s="15">
        <v>2.5</v>
      </c>
      <c r="AT89" s="15">
        <v>1.2</v>
      </c>
    </row>
    <row r="90" spans="1:46" x14ac:dyDescent="0.2">
      <c r="A90" s="2" t="s">
        <v>248</v>
      </c>
      <c r="B90" s="2" t="s">
        <v>249</v>
      </c>
      <c r="C90" s="7">
        <v>250</v>
      </c>
      <c r="D90" s="15">
        <v>41.7</v>
      </c>
      <c r="E90" s="15">
        <v>6.1</v>
      </c>
      <c r="F90" s="15">
        <v>6.4</v>
      </c>
      <c r="G90" s="15">
        <v>6.4</v>
      </c>
      <c r="H90" s="15">
        <v>5.3</v>
      </c>
      <c r="I90" s="15">
        <v>4.4000000000000004</v>
      </c>
      <c r="J90" s="15">
        <v>5</v>
      </c>
      <c r="K90" s="15">
        <v>5.9</v>
      </c>
      <c r="L90" s="15">
        <v>6.3</v>
      </c>
      <c r="M90" s="15">
        <v>7.1</v>
      </c>
      <c r="N90" s="15">
        <v>6.9</v>
      </c>
      <c r="O90" s="15">
        <v>6.8</v>
      </c>
      <c r="P90" s="15">
        <v>6.5</v>
      </c>
      <c r="Q90" s="15">
        <v>6.7</v>
      </c>
      <c r="R90" s="15">
        <v>5.4</v>
      </c>
      <c r="S90" s="15">
        <v>3.9</v>
      </c>
      <c r="T90" s="15">
        <v>3.9</v>
      </c>
      <c r="U90" s="15">
        <v>3.4</v>
      </c>
      <c r="V90" s="15">
        <v>2.2999999999999998</v>
      </c>
      <c r="W90" s="15">
        <v>1</v>
      </c>
      <c r="X90" s="15">
        <v>0.2</v>
      </c>
      <c r="Y90" s="7">
        <v>325</v>
      </c>
      <c r="Z90" s="15">
        <v>46.6</v>
      </c>
      <c r="AA90" s="15">
        <v>5</v>
      </c>
      <c r="AB90" s="15">
        <v>5.7</v>
      </c>
      <c r="AC90" s="15">
        <v>6</v>
      </c>
      <c r="AD90" s="15">
        <v>5.5</v>
      </c>
      <c r="AE90" s="15">
        <v>4</v>
      </c>
      <c r="AF90" s="15">
        <v>4</v>
      </c>
      <c r="AG90" s="15">
        <v>4.7</v>
      </c>
      <c r="AH90" s="15">
        <v>5.4</v>
      </c>
      <c r="AI90" s="15">
        <v>5.9</v>
      </c>
      <c r="AJ90" s="15">
        <v>5.9</v>
      </c>
      <c r="AK90" s="15">
        <v>5.7</v>
      </c>
      <c r="AL90" s="15">
        <v>5.7</v>
      </c>
      <c r="AM90" s="15">
        <v>6.2</v>
      </c>
      <c r="AN90" s="15">
        <v>6.3</v>
      </c>
      <c r="AO90" s="15">
        <v>5.8</v>
      </c>
      <c r="AP90" s="15">
        <v>5.8</v>
      </c>
      <c r="AQ90" s="15">
        <v>5</v>
      </c>
      <c r="AR90" s="15">
        <v>3.9</v>
      </c>
      <c r="AS90" s="15">
        <v>2.4</v>
      </c>
      <c r="AT90" s="15">
        <v>1.2</v>
      </c>
    </row>
    <row r="91" spans="1:46" x14ac:dyDescent="0.2">
      <c r="A91" s="2" t="s">
        <v>250</v>
      </c>
      <c r="B91" s="2" t="s">
        <v>251</v>
      </c>
      <c r="C91" s="7">
        <v>1029</v>
      </c>
      <c r="D91" s="15">
        <v>43.7</v>
      </c>
      <c r="E91" s="15">
        <v>5.2</v>
      </c>
      <c r="F91" s="15">
        <v>5.4</v>
      </c>
      <c r="G91" s="15">
        <v>5.7</v>
      </c>
      <c r="H91" s="15">
        <v>5.3</v>
      </c>
      <c r="I91" s="15">
        <v>4.9000000000000004</v>
      </c>
      <c r="J91" s="15">
        <v>5.0999999999999996</v>
      </c>
      <c r="K91" s="15">
        <v>5.4</v>
      </c>
      <c r="L91" s="15">
        <v>5.7</v>
      </c>
      <c r="M91" s="15">
        <v>6.6</v>
      </c>
      <c r="N91" s="15">
        <v>6.9</v>
      </c>
      <c r="O91" s="15">
        <v>6.7</v>
      </c>
      <c r="P91" s="15">
        <v>6.6</v>
      </c>
      <c r="Q91" s="15">
        <v>7.1</v>
      </c>
      <c r="R91" s="15">
        <v>6.6</v>
      </c>
      <c r="S91" s="15">
        <v>5.0999999999999996</v>
      </c>
      <c r="T91" s="15">
        <v>4.4000000000000004</v>
      </c>
      <c r="U91" s="15">
        <v>3.6</v>
      </c>
      <c r="V91" s="15">
        <v>2.2999999999999998</v>
      </c>
      <c r="W91" s="15">
        <v>1</v>
      </c>
      <c r="X91" s="15">
        <v>0.3</v>
      </c>
      <c r="Y91" s="7">
        <v>1132</v>
      </c>
      <c r="Z91" s="15">
        <v>48.8</v>
      </c>
      <c r="AA91" s="15">
        <v>4.4000000000000004</v>
      </c>
      <c r="AB91" s="15">
        <v>4.8</v>
      </c>
      <c r="AC91" s="15">
        <v>5.0999999999999996</v>
      </c>
      <c r="AD91" s="15">
        <v>5</v>
      </c>
      <c r="AE91" s="15">
        <v>4.3</v>
      </c>
      <c r="AF91" s="15">
        <v>4.2</v>
      </c>
      <c r="AG91" s="15">
        <v>4.7</v>
      </c>
      <c r="AH91" s="15">
        <v>5.2</v>
      </c>
      <c r="AI91" s="15">
        <v>5.5</v>
      </c>
      <c r="AJ91" s="15">
        <v>5.5</v>
      </c>
      <c r="AK91" s="15">
        <v>5.5</v>
      </c>
      <c r="AL91" s="15">
        <v>5.6</v>
      </c>
      <c r="AM91" s="15">
        <v>6.3</v>
      </c>
      <c r="AN91" s="15">
        <v>6.6</v>
      </c>
      <c r="AO91" s="15">
        <v>6.3</v>
      </c>
      <c r="AP91" s="15">
        <v>6.6</v>
      </c>
      <c r="AQ91" s="15">
        <v>5.8</v>
      </c>
      <c r="AR91" s="15">
        <v>4.5</v>
      </c>
      <c r="AS91" s="15">
        <v>2.7</v>
      </c>
      <c r="AT91" s="15">
        <v>1.3</v>
      </c>
    </row>
    <row r="92" spans="1:46" x14ac:dyDescent="0.2">
      <c r="A92" s="2" t="s">
        <v>252</v>
      </c>
      <c r="B92" s="2" t="s">
        <v>253</v>
      </c>
      <c r="C92" s="7">
        <v>550</v>
      </c>
      <c r="D92" s="15">
        <v>41.3</v>
      </c>
      <c r="E92" s="15">
        <v>6</v>
      </c>
      <c r="F92" s="15">
        <v>6.1</v>
      </c>
      <c r="G92" s="15">
        <v>6.3</v>
      </c>
      <c r="H92" s="15">
        <v>5.9</v>
      </c>
      <c r="I92" s="15">
        <v>5.3</v>
      </c>
      <c r="J92" s="15">
        <v>5.4</v>
      </c>
      <c r="K92" s="15">
        <v>5.8</v>
      </c>
      <c r="L92" s="15">
        <v>5.8</v>
      </c>
      <c r="M92" s="15">
        <v>6.9</v>
      </c>
      <c r="N92" s="15">
        <v>7.2</v>
      </c>
      <c r="O92" s="15">
        <v>6.7</v>
      </c>
      <c r="P92" s="15">
        <v>6.6</v>
      </c>
      <c r="Q92" s="15">
        <v>6.7</v>
      </c>
      <c r="R92" s="15">
        <v>5.7</v>
      </c>
      <c r="S92" s="15">
        <v>4.0999999999999996</v>
      </c>
      <c r="T92" s="15">
        <v>3.6</v>
      </c>
      <c r="U92" s="15">
        <v>3.1</v>
      </c>
      <c r="V92" s="15">
        <v>1.9</v>
      </c>
      <c r="W92" s="15">
        <v>0.8</v>
      </c>
      <c r="X92" s="15">
        <v>0.2</v>
      </c>
      <c r="Y92" s="7">
        <v>593</v>
      </c>
      <c r="Z92" s="15">
        <v>46.6</v>
      </c>
      <c r="AA92" s="15">
        <v>5.0999999999999996</v>
      </c>
      <c r="AB92" s="15">
        <v>5.4</v>
      </c>
      <c r="AC92" s="15">
        <v>5.6</v>
      </c>
      <c r="AD92" s="15">
        <v>5.5</v>
      </c>
      <c r="AE92" s="15">
        <v>4.5999999999999996</v>
      </c>
      <c r="AF92" s="15">
        <v>4.5999999999999996</v>
      </c>
      <c r="AG92" s="15">
        <v>4.9000000000000004</v>
      </c>
      <c r="AH92" s="15">
        <v>5.3</v>
      </c>
      <c r="AI92" s="15">
        <v>5.6</v>
      </c>
      <c r="AJ92" s="15">
        <v>5.6</v>
      </c>
      <c r="AK92" s="15">
        <v>5.5</v>
      </c>
      <c r="AL92" s="15">
        <v>5.6</v>
      </c>
      <c r="AM92" s="15">
        <v>6</v>
      </c>
      <c r="AN92" s="15">
        <v>6.1</v>
      </c>
      <c r="AO92" s="15">
        <v>5.6</v>
      </c>
      <c r="AP92" s="15">
        <v>5.9</v>
      </c>
      <c r="AQ92" s="15">
        <v>5.4</v>
      </c>
      <c r="AR92" s="15">
        <v>4.2</v>
      </c>
      <c r="AS92" s="15">
        <v>2.4</v>
      </c>
      <c r="AT92" s="15">
        <v>1.1000000000000001</v>
      </c>
    </row>
    <row r="93" spans="1:46" x14ac:dyDescent="0.2">
      <c r="A93" s="2" t="s">
        <v>254</v>
      </c>
      <c r="B93" s="2" t="s">
        <v>255</v>
      </c>
      <c r="C93" s="7">
        <v>656</v>
      </c>
      <c r="D93" s="15">
        <v>42</v>
      </c>
      <c r="E93" s="15">
        <v>6</v>
      </c>
      <c r="F93" s="15">
        <v>6.4</v>
      </c>
      <c r="G93" s="15">
        <v>6.2</v>
      </c>
      <c r="H93" s="15">
        <v>5.3</v>
      </c>
      <c r="I93" s="15">
        <v>4.4000000000000004</v>
      </c>
      <c r="J93" s="15">
        <v>5.0999999999999996</v>
      </c>
      <c r="K93" s="15">
        <v>5.9</v>
      </c>
      <c r="L93" s="15">
        <v>6.2</v>
      </c>
      <c r="M93" s="15">
        <v>6.7</v>
      </c>
      <c r="N93" s="15">
        <v>6.7</v>
      </c>
      <c r="O93" s="15">
        <v>6.6</v>
      </c>
      <c r="P93" s="15">
        <v>6.5</v>
      </c>
      <c r="Q93" s="15">
        <v>7.3</v>
      </c>
      <c r="R93" s="15">
        <v>5.8</v>
      </c>
      <c r="S93" s="15">
        <v>4.3</v>
      </c>
      <c r="T93" s="15">
        <v>4.0999999999999996</v>
      </c>
      <c r="U93" s="15">
        <v>3.3</v>
      </c>
      <c r="V93" s="15">
        <v>2.2000000000000002</v>
      </c>
      <c r="W93" s="15">
        <v>0.9</v>
      </c>
      <c r="X93" s="15">
        <v>0.2</v>
      </c>
      <c r="Y93" s="7">
        <v>796</v>
      </c>
      <c r="Z93" s="15">
        <v>49.5</v>
      </c>
      <c r="AA93" s="15">
        <v>4.3</v>
      </c>
      <c r="AB93" s="15">
        <v>4.9000000000000004</v>
      </c>
      <c r="AC93" s="15">
        <v>5.2</v>
      </c>
      <c r="AD93" s="15">
        <v>5</v>
      </c>
      <c r="AE93" s="15">
        <v>3.8</v>
      </c>
      <c r="AF93" s="15">
        <v>3.9</v>
      </c>
      <c r="AG93" s="15">
        <v>4.4000000000000004</v>
      </c>
      <c r="AH93" s="15">
        <v>5</v>
      </c>
      <c r="AI93" s="15">
        <v>5.4</v>
      </c>
      <c r="AJ93" s="15">
        <v>5.4</v>
      </c>
      <c r="AK93" s="15">
        <v>5.2</v>
      </c>
      <c r="AL93" s="15">
        <v>5.3</v>
      </c>
      <c r="AM93" s="15">
        <v>6.3</v>
      </c>
      <c r="AN93" s="15">
        <v>7.1</v>
      </c>
      <c r="AO93" s="15">
        <v>6.8</v>
      </c>
      <c r="AP93" s="15">
        <v>7</v>
      </c>
      <c r="AQ93" s="15">
        <v>6</v>
      </c>
      <c r="AR93" s="15">
        <v>4.7</v>
      </c>
      <c r="AS93" s="15">
        <v>2.8</v>
      </c>
      <c r="AT93" s="15">
        <v>1.3</v>
      </c>
    </row>
    <row r="94" spans="1:46" x14ac:dyDescent="0.2">
      <c r="A94" s="2" t="s">
        <v>256</v>
      </c>
      <c r="B94" s="2" t="s">
        <v>257</v>
      </c>
      <c r="C94" s="7">
        <v>431</v>
      </c>
      <c r="D94" s="15">
        <v>41.2</v>
      </c>
      <c r="E94" s="15">
        <v>5.7</v>
      </c>
      <c r="F94" s="15">
        <v>5.8</v>
      </c>
      <c r="G94" s="15">
        <v>5.8</v>
      </c>
      <c r="H94" s="15">
        <v>6.1</v>
      </c>
      <c r="I94" s="15">
        <v>6.8</v>
      </c>
      <c r="J94" s="15">
        <v>5.7</v>
      </c>
      <c r="K94" s="15">
        <v>5.9</v>
      </c>
      <c r="L94" s="15">
        <v>5.8</v>
      </c>
      <c r="M94" s="15">
        <v>6.5</v>
      </c>
      <c r="N94" s="15">
        <v>6.5</v>
      </c>
      <c r="O94" s="15">
        <v>6.6</v>
      </c>
      <c r="P94" s="15">
        <v>6.7</v>
      </c>
      <c r="Q94" s="15">
        <v>6.6</v>
      </c>
      <c r="R94" s="15">
        <v>5.0999999999999996</v>
      </c>
      <c r="S94" s="15">
        <v>3.8</v>
      </c>
      <c r="T94" s="15">
        <v>3.8</v>
      </c>
      <c r="U94" s="15">
        <v>3.2</v>
      </c>
      <c r="V94" s="15">
        <v>2.2000000000000002</v>
      </c>
      <c r="W94" s="15">
        <v>1</v>
      </c>
      <c r="X94" s="15">
        <v>0.2</v>
      </c>
      <c r="Y94" s="7">
        <v>528</v>
      </c>
      <c r="Z94" s="15">
        <v>44.2</v>
      </c>
      <c r="AA94" s="15">
        <v>5.4</v>
      </c>
      <c r="AB94" s="15">
        <v>5.6</v>
      </c>
      <c r="AC94" s="15">
        <v>5.7</v>
      </c>
      <c r="AD94" s="15">
        <v>6</v>
      </c>
      <c r="AE94" s="15">
        <v>6.3</v>
      </c>
      <c r="AF94" s="15">
        <v>5.5</v>
      </c>
      <c r="AG94" s="15">
        <v>5.4</v>
      </c>
      <c r="AH94" s="15">
        <v>5.7</v>
      </c>
      <c r="AI94" s="15">
        <v>5.8</v>
      </c>
      <c r="AJ94" s="15">
        <v>5.7</v>
      </c>
      <c r="AK94" s="15">
        <v>5.4</v>
      </c>
      <c r="AL94" s="15">
        <v>5.3</v>
      </c>
      <c r="AM94" s="15">
        <v>5.4</v>
      </c>
      <c r="AN94" s="15">
        <v>5.4</v>
      </c>
      <c r="AO94" s="15">
        <v>4.9000000000000004</v>
      </c>
      <c r="AP94" s="15">
        <v>5.0999999999999996</v>
      </c>
      <c r="AQ94" s="15">
        <v>4.5</v>
      </c>
      <c r="AR94" s="15">
        <v>3.6</v>
      </c>
      <c r="AS94" s="15">
        <v>2.2000000000000002</v>
      </c>
      <c r="AT94" s="15">
        <v>1.2</v>
      </c>
    </row>
    <row r="95" spans="1:46" x14ac:dyDescent="0.2">
      <c r="A95" s="2" t="s">
        <v>258</v>
      </c>
      <c r="B95" s="2" t="s">
        <v>259</v>
      </c>
      <c r="C95" s="7">
        <v>376</v>
      </c>
      <c r="D95" s="15">
        <v>43.1</v>
      </c>
      <c r="E95" s="15">
        <v>5.3</v>
      </c>
      <c r="F95" s="15">
        <v>5.4</v>
      </c>
      <c r="G95" s="15">
        <v>5.4</v>
      </c>
      <c r="H95" s="15">
        <v>5.6</v>
      </c>
      <c r="I95" s="15">
        <v>6</v>
      </c>
      <c r="J95" s="15">
        <v>5.2</v>
      </c>
      <c r="K95" s="15">
        <v>5.6</v>
      </c>
      <c r="L95" s="15">
        <v>5.9</v>
      </c>
      <c r="M95" s="15">
        <v>6.6</v>
      </c>
      <c r="N95" s="15">
        <v>6.6</v>
      </c>
      <c r="O95" s="15">
        <v>6.6</v>
      </c>
      <c r="P95" s="15">
        <v>6.8</v>
      </c>
      <c r="Q95" s="15">
        <v>7.2</v>
      </c>
      <c r="R95" s="15">
        <v>5.7</v>
      </c>
      <c r="S95" s="15">
        <v>4.0999999999999996</v>
      </c>
      <c r="T95" s="15">
        <v>4.2</v>
      </c>
      <c r="U95" s="15">
        <v>3.7</v>
      </c>
      <c r="V95" s="15">
        <v>2.6</v>
      </c>
      <c r="W95" s="15">
        <v>1.1000000000000001</v>
      </c>
      <c r="X95" s="15">
        <v>0.2</v>
      </c>
      <c r="Y95" s="7">
        <v>399</v>
      </c>
      <c r="Z95" s="15">
        <v>46.2</v>
      </c>
      <c r="AA95" s="15">
        <v>4.9000000000000004</v>
      </c>
      <c r="AB95" s="15">
        <v>5</v>
      </c>
      <c r="AC95" s="15">
        <v>5.2</v>
      </c>
      <c r="AD95" s="15">
        <v>5.7</v>
      </c>
      <c r="AE95" s="15">
        <v>5.8</v>
      </c>
      <c r="AF95" s="15">
        <v>5</v>
      </c>
      <c r="AG95" s="15">
        <v>5.0999999999999996</v>
      </c>
      <c r="AH95" s="15">
        <v>5.5</v>
      </c>
      <c r="AI95" s="15">
        <v>5.7</v>
      </c>
      <c r="AJ95" s="15">
        <v>5.6</v>
      </c>
      <c r="AK95" s="15">
        <v>5.4</v>
      </c>
      <c r="AL95" s="15">
        <v>5.4</v>
      </c>
      <c r="AM95" s="15">
        <v>5.7</v>
      </c>
      <c r="AN95" s="15">
        <v>5.8</v>
      </c>
      <c r="AO95" s="15">
        <v>5.5</v>
      </c>
      <c r="AP95" s="15">
        <v>5.8</v>
      </c>
      <c r="AQ95" s="15">
        <v>5.0999999999999996</v>
      </c>
      <c r="AR95" s="15">
        <v>4</v>
      </c>
      <c r="AS95" s="15">
        <v>2.4</v>
      </c>
      <c r="AT95" s="15">
        <v>1.2</v>
      </c>
    </row>
    <row r="96" spans="1:46" x14ac:dyDescent="0.2">
      <c r="A96" s="2" t="s">
        <v>260</v>
      </c>
      <c r="B96" s="2" t="s">
        <v>261</v>
      </c>
      <c r="C96" s="7">
        <v>375</v>
      </c>
      <c r="D96" s="15">
        <v>42.3</v>
      </c>
      <c r="E96" s="15">
        <v>5.3</v>
      </c>
      <c r="F96" s="15">
        <v>5.8</v>
      </c>
      <c r="G96" s="15">
        <v>6.2</v>
      </c>
      <c r="H96" s="15">
        <v>5.7</v>
      </c>
      <c r="I96" s="15">
        <v>5</v>
      </c>
      <c r="J96" s="15">
        <v>5.0999999999999996</v>
      </c>
      <c r="K96" s="15">
        <v>5.5</v>
      </c>
      <c r="L96" s="15">
        <v>5.8</v>
      </c>
      <c r="M96" s="15">
        <v>6.8</v>
      </c>
      <c r="N96" s="15">
        <v>7.1</v>
      </c>
      <c r="O96" s="15">
        <v>7.1</v>
      </c>
      <c r="P96" s="15">
        <v>7.1</v>
      </c>
      <c r="Q96" s="15">
        <v>7.3</v>
      </c>
      <c r="R96" s="15">
        <v>5.5</v>
      </c>
      <c r="S96" s="15">
        <v>4</v>
      </c>
      <c r="T96" s="15">
        <v>4.0999999999999996</v>
      </c>
      <c r="U96" s="15">
        <v>3.4</v>
      </c>
      <c r="V96" s="15">
        <v>2.1</v>
      </c>
      <c r="W96" s="15">
        <v>0.9</v>
      </c>
      <c r="X96" s="15">
        <v>0.2</v>
      </c>
      <c r="Y96" s="7">
        <v>325</v>
      </c>
      <c r="Z96" s="15">
        <v>49.3</v>
      </c>
      <c r="AA96" s="15">
        <v>4.3</v>
      </c>
      <c r="AB96" s="15">
        <v>4.7</v>
      </c>
      <c r="AC96" s="15">
        <v>5</v>
      </c>
      <c r="AD96" s="15">
        <v>4.9000000000000004</v>
      </c>
      <c r="AE96" s="15">
        <v>4.2</v>
      </c>
      <c r="AF96" s="15">
        <v>4.2</v>
      </c>
      <c r="AG96" s="15">
        <v>4.5999999999999996</v>
      </c>
      <c r="AH96" s="15">
        <v>5.0999999999999996</v>
      </c>
      <c r="AI96" s="15">
        <v>5.4</v>
      </c>
      <c r="AJ96" s="15">
        <v>5.5</v>
      </c>
      <c r="AK96" s="15">
        <v>5.4</v>
      </c>
      <c r="AL96" s="15">
        <v>5.6</v>
      </c>
      <c r="AM96" s="15">
        <v>6.3</v>
      </c>
      <c r="AN96" s="15">
        <v>6.7</v>
      </c>
      <c r="AO96" s="15">
        <v>6.2</v>
      </c>
      <c r="AP96" s="15">
        <v>6.8</v>
      </c>
      <c r="AQ96" s="15">
        <v>6.1</v>
      </c>
      <c r="AR96" s="15">
        <v>4.9000000000000004</v>
      </c>
      <c r="AS96" s="15">
        <v>2.9</v>
      </c>
      <c r="AT96" s="15">
        <v>1.3</v>
      </c>
    </row>
    <row r="97" spans="1:46" x14ac:dyDescent="0.2">
      <c r="A97" s="2" t="s">
        <v>262</v>
      </c>
      <c r="B97" s="2" t="s">
        <v>263</v>
      </c>
      <c r="C97" s="7">
        <v>341</v>
      </c>
      <c r="D97" s="15">
        <v>42.6</v>
      </c>
      <c r="E97" s="15">
        <v>5.7</v>
      </c>
      <c r="F97" s="15">
        <v>6.1</v>
      </c>
      <c r="G97" s="15">
        <v>6.3</v>
      </c>
      <c r="H97" s="15">
        <v>5.4</v>
      </c>
      <c r="I97" s="15">
        <v>4.3</v>
      </c>
      <c r="J97" s="15">
        <v>5.0999999999999996</v>
      </c>
      <c r="K97" s="15">
        <v>5.5</v>
      </c>
      <c r="L97" s="15">
        <v>5.9</v>
      </c>
      <c r="M97" s="15">
        <v>6.7</v>
      </c>
      <c r="N97" s="15">
        <v>6.8</v>
      </c>
      <c r="O97" s="15">
        <v>6.8</v>
      </c>
      <c r="P97" s="15">
        <v>7</v>
      </c>
      <c r="Q97" s="15">
        <v>7.4</v>
      </c>
      <c r="R97" s="15">
        <v>5.7</v>
      </c>
      <c r="S97" s="15">
        <v>4.2</v>
      </c>
      <c r="T97" s="15">
        <v>4.0999999999999996</v>
      </c>
      <c r="U97" s="15">
        <v>3.4</v>
      </c>
      <c r="V97" s="15">
        <v>2.4</v>
      </c>
      <c r="W97" s="15">
        <v>1</v>
      </c>
      <c r="X97" s="15">
        <v>0.2</v>
      </c>
      <c r="Y97" s="7">
        <v>349</v>
      </c>
      <c r="Z97" s="15">
        <v>47.6</v>
      </c>
      <c r="AA97" s="15">
        <v>4.9000000000000004</v>
      </c>
      <c r="AB97" s="15">
        <v>5.4</v>
      </c>
      <c r="AC97" s="15">
        <v>5.7</v>
      </c>
      <c r="AD97" s="15">
        <v>5.3</v>
      </c>
      <c r="AE97" s="15">
        <v>4</v>
      </c>
      <c r="AF97" s="15">
        <v>4.2</v>
      </c>
      <c r="AG97" s="15">
        <v>4.7</v>
      </c>
      <c r="AH97" s="15">
        <v>5.3</v>
      </c>
      <c r="AI97" s="15">
        <v>5.5</v>
      </c>
      <c r="AJ97" s="15">
        <v>5.5</v>
      </c>
      <c r="AK97" s="15">
        <v>5.3</v>
      </c>
      <c r="AL97" s="15">
        <v>5.4</v>
      </c>
      <c r="AM97" s="15">
        <v>6.2</v>
      </c>
      <c r="AN97" s="15">
        <v>6.5</v>
      </c>
      <c r="AO97" s="15">
        <v>6</v>
      </c>
      <c r="AP97" s="15">
        <v>6.2</v>
      </c>
      <c r="AQ97" s="15">
        <v>5.5</v>
      </c>
      <c r="AR97" s="15">
        <v>4.4000000000000004</v>
      </c>
      <c r="AS97" s="15">
        <v>2.7</v>
      </c>
      <c r="AT97" s="15">
        <v>1.3</v>
      </c>
    </row>
    <row r="98" spans="1:46" x14ac:dyDescent="0.2">
      <c r="A98" s="2" t="s">
        <v>264</v>
      </c>
      <c r="B98" s="2" t="s">
        <v>265</v>
      </c>
      <c r="C98" s="7">
        <v>144</v>
      </c>
      <c r="D98" s="15">
        <v>39.5</v>
      </c>
      <c r="E98" s="15">
        <v>6.3</v>
      </c>
      <c r="F98" s="15">
        <v>6.4</v>
      </c>
      <c r="G98" s="15">
        <v>6.2</v>
      </c>
      <c r="H98" s="15">
        <v>6</v>
      </c>
      <c r="I98" s="15">
        <v>6.7</v>
      </c>
      <c r="J98" s="15">
        <v>6.3</v>
      </c>
      <c r="K98" s="15">
        <v>6.4</v>
      </c>
      <c r="L98" s="15">
        <v>6.2</v>
      </c>
      <c r="M98" s="15">
        <v>6.7</v>
      </c>
      <c r="N98" s="15">
        <v>6.9</v>
      </c>
      <c r="O98" s="15">
        <v>6.6</v>
      </c>
      <c r="P98" s="15">
        <v>6.3</v>
      </c>
      <c r="Q98" s="15">
        <v>6.2</v>
      </c>
      <c r="R98" s="15">
        <v>4.7</v>
      </c>
      <c r="S98" s="15">
        <v>3.4</v>
      </c>
      <c r="T98" s="15">
        <v>3.3</v>
      </c>
      <c r="U98" s="15">
        <v>2.7</v>
      </c>
      <c r="V98" s="15">
        <v>1.7</v>
      </c>
      <c r="W98" s="15">
        <v>0.7</v>
      </c>
      <c r="X98" s="15">
        <v>0.1</v>
      </c>
      <c r="Y98" s="7">
        <v>166</v>
      </c>
      <c r="Z98" s="15">
        <v>43.4</v>
      </c>
      <c r="AA98" s="15">
        <v>5.4</v>
      </c>
      <c r="AB98" s="15">
        <v>5.8</v>
      </c>
      <c r="AC98" s="15">
        <v>5.9</v>
      </c>
      <c r="AD98" s="15">
        <v>5.8</v>
      </c>
      <c r="AE98" s="15">
        <v>6</v>
      </c>
      <c r="AF98" s="15">
        <v>5.6</v>
      </c>
      <c r="AG98" s="15">
        <v>5.8</v>
      </c>
      <c r="AH98" s="15">
        <v>6.2</v>
      </c>
      <c r="AI98" s="15">
        <v>6.2</v>
      </c>
      <c r="AJ98" s="15">
        <v>6</v>
      </c>
      <c r="AK98" s="15">
        <v>5.6</v>
      </c>
      <c r="AL98" s="15">
        <v>5.6</v>
      </c>
      <c r="AM98" s="15">
        <v>5.6</v>
      </c>
      <c r="AN98" s="15">
        <v>5.3</v>
      </c>
      <c r="AO98" s="15">
        <v>4.7</v>
      </c>
      <c r="AP98" s="15">
        <v>4.7</v>
      </c>
      <c r="AQ98" s="15">
        <v>4.0999999999999996</v>
      </c>
      <c r="AR98" s="15">
        <v>3.3</v>
      </c>
      <c r="AS98" s="15">
        <v>1.9</v>
      </c>
      <c r="AT98" s="15">
        <v>0.8</v>
      </c>
    </row>
    <row r="99" spans="1:46" x14ac:dyDescent="0.2">
      <c r="A99" s="2" t="s">
        <v>266</v>
      </c>
      <c r="B99" s="2" t="s">
        <v>267</v>
      </c>
      <c r="C99" s="7">
        <v>1254</v>
      </c>
      <c r="D99" s="15">
        <v>37.200000000000003</v>
      </c>
      <c r="E99" s="15">
        <v>7.2</v>
      </c>
      <c r="F99" s="15">
        <v>7</v>
      </c>
      <c r="G99" s="15">
        <v>6.8</v>
      </c>
      <c r="H99" s="15">
        <v>6.4</v>
      </c>
      <c r="I99" s="15">
        <v>6.5</v>
      </c>
      <c r="J99" s="15">
        <v>6.5</v>
      </c>
      <c r="K99" s="15">
        <v>6.8</v>
      </c>
      <c r="L99" s="15">
        <v>6.9</v>
      </c>
      <c r="M99" s="15">
        <v>7.2</v>
      </c>
      <c r="N99" s="15">
        <v>7.2</v>
      </c>
      <c r="O99" s="15">
        <v>6.7</v>
      </c>
      <c r="P99" s="15">
        <v>5.9</v>
      </c>
      <c r="Q99" s="15">
        <v>5.3</v>
      </c>
      <c r="R99" s="15">
        <v>4.0999999999999996</v>
      </c>
      <c r="S99" s="15">
        <v>3</v>
      </c>
      <c r="T99" s="15">
        <v>2.6</v>
      </c>
      <c r="U99" s="15">
        <v>2</v>
      </c>
      <c r="V99" s="15">
        <v>1.2</v>
      </c>
      <c r="W99" s="15">
        <v>0.5</v>
      </c>
      <c r="X99" s="15">
        <v>0.1</v>
      </c>
      <c r="Y99" s="7">
        <v>1430</v>
      </c>
      <c r="Z99" s="15">
        <v>41.6</v>
      </c>
      <c r="AA99" s="15">
        <v>6.1</v>
      </c>
      <c r="AB99" s="15">
        <v>6.4</v>
      </c>
      <c r="AC99" s="15">
        <v>6.4</v>
      </c>
      <c r="AD99" s="15">
        <v>6.2</v>
      </c>
      <c r="AE99" s="15">
        <v>5.6</v>
      </c>
      <c r="AF99" s="15">
        <v>5.6</v>
      </c>
      <c r="AG99" s="15">
        <v>5.9</v>
      </c>
      <c r="AH99" s="15">
        <v>6.3</v>
      </c>
      <c r="AI99" s="15">
        <v>6.4</v>
      </c>
      <c r="AJ99" s="15">
        <v>6.2</v>
      </c>
      <c r="AK99" s="15">
        <v>5.8</v>
      </c>
      <c r="AL99" s="15">
        <v>5.6</v>
      </c>
      <c r="AM99" s="15">
        <v>5.4</v>
      </c>
      <c r="AN99" s="15">
        <v>4.9000000000000004</v>
      </c>
      <c r="AO99" s="15">
        <v>4.3</v>
      </c>
      <c r="AP99" s="15">
        <v>4.2</v>
      </c>
      <c r="AQ99" s="15">
        <v>3.6</v>
      </c>
      <c r="AR99" s="15">
        <v>2.8</v>
      </c>
      <c r="AS99" s="15">
        <v>1.6</v>
      </c>
      <c r="AT99" s="15">
        <v>0.8</v>
      </c>
    </row>
    <row r="100" spans="1:46" x14ac:dyDescent="0.2">
      <c r="A100" s="2" t="s">
        <v>268</v>
      </c>
      <c r="B100" s="2" t="s">
        <v>269</v>
      </c>
      <c r="C100" s="7">
        <v>1591</v>
      </c>
      <c r="D100" s="15">
        <v>37.6</v>
      </c>
      <c r="E100" s="15">
        <v>7.1</v>
      </c>
      <c r="F100" s="15">
        <v>6.5</v>
      </c>
      <c r="G100" s="15">
        <v>6</v>
      </c>
      <c r="H100" s="15">
        <v>5.6</v>
      </c>
      <c r="I100" s="15">
        <v>6.4</v>
      </c>
      <c r="J100" s="15">
        <v>7.4</v>
      </c>
      <c r="K100" s="15">
        <v>7.9</v>
      </c>
      <c r="L100" s="15">
        <v>7.8</v>
      </c>
      <c r="M100" s="15">
        <v>7.6</v>
      </c>
      <c r="N100" s="15">
        <v>7</v>
      </c>
      <c r="O100" s="15">
        <v>6.2</v>
      </c>
      <c r="P100" s="15">
        <v>5.5</v>
      </c>
      <c r="Q100" s="15">
        <v>5.0999999999999996</v>
      </c>
      <c r="R100" s="15">
        <v>3.9</v>
      </c>
      <c r="S100" s="15">
        <v>2.8</v>
      </c>
      <c r="T100" s="15">
        <v>2.5</v>
      </c>
      <c r="U100" s="15">
        <v>2.2999999999999998</v>
      </c>
      <c r="V100" s="15">
        <v>1.5</v>
      </c>
      <c r="W100" s="15">
        <v>0.7</v>
      </c>
      <c r="X100" s="15">
        <v>0.2</v>
      </c>
      <c r="Y100" s="7">
        <v>1868</v>
      </c>
      <c r="Z100" s="15">
        <v>42.1</v>
      </c>
      <c r="AA100" s="15">
        <v>6</v>
      </c>
      <c r="AB100" s="15">
        <v>5.9</v>
      </c>
      <c r="AC100" s="15">
        <v>5.8</v>
      </c>
      <c r="AD100" s="15">
        <v>5.5</v>
      </c>
      <c r="AE100" s="15">
        <v>5.2</v>
      </c>
      <c r="AF100" s="15">
        <v>6.2</v>
      </c>
      <c r="AG100" s="15">
        <v>6.6</v>
      </c>
      <c r="AH100" s="15">
        <v>6.8</v>
      </c>
      <c r="AI100" s="15">
        <v>6.7</v>
      </c>
      <c r="AJ100" s="15">
        <v>6.3</v>
      </c>
      <c r="AK100" s="15">
        <v>5.8</v>
      </c>
      <c r="AL100" s="15">
        <v>5.7</v>
      </c>
      <c r="AM100" s="15">
        <v>5.5</v>
      </c>
      <c r="AN100" s="15">
        <v>4.9000000000000004</v>
      </c>
      <c r="AO100" s="15">
        <v>4.4000000000000004</v>
      </c>
      <c r="AP100" s="15">
        <v>4.3</v>
      </c>
      <c r="AQ100" s="15">
        <v>3.5</v>
      </c>
      <c r="AR100" s="15">
        <v>2.7</v>
      </c>
      <c r="AS100" s="15">
        <v>1.5</v>
      </c>
      <c r="AT100" s="15">
        <v>0.8</v>
      </c>
    </row>
    <row r="101" spans="1:46" x14ac:dyDescent="0.2">
      <c r="A101" s="2" t="s">
        <v>270</v>
      </c>
      <c r="B101" s="2" t="s">
        <v>271</v>
      </c>
      <c r="C101" s="7">
        <v>1552</v>
      </c>
      <c r="D101" s="15">
        <v>35.200000000000003</v>
      </c>
      <c r="E101" s="15">
        <v>8.3000000000000007</v>
      </c>
      <c r="F101" s="15">
        <v>7.6</v>
      </c>
      <c r="G101" s="15">
        <v>6.7</v>
      </c>
      <c r="H101" s="15">
        <v>6.2</v>
      </c>
      <c r="I101" s="15">
        <v>6.9</v>
      </c>
      <c r="J101" s="15">
        <v>7.5</v>
      </c>
      <c r="K101" s="15">
        <v>7.8</v>
      </c>
      <c r="L101" s="15">
        <v>7.3</v>
      </c>
      <c r="M101" s="15">
        <v>7.1</v>
      </c>
      <c r="N101" s="15">
        <v>6.7</v>
      </c>
      <c r="O101" s="15">
        <v>6.2</v>
      </c>
      <c r="P101" s="15">
        <v>5.7</v>
      </c>
      <c r="Q101" s="15">
        <v>4.8</v>
      </c>
      <c r="R101" s="15">
        <v>3.3</v>
      </c>
      <c r="S101" s="15">
        <v>2.4</v>
      </c>
      <c r="T101" s="15">
        <v>2.2000000000000002</v>
      </c>
      <c r="U101" s="15">
        <v>1.7</v>
      </c>
      <c r="V101" s="15">
        <v>1</v>
      </c>
      <c r="W101" s="15">
        <v>0.4</v>
      </c>
      <c r="X101" s="15">
        <v>0.1</v>
      </c>
      <c r="Y101" s="7">
        <v>1663</v>
      </c>
      <c r="Z101" s="15">
        <v>40</v>
      </c>
      <c r="AA101" s="15">
        <v>6.9</v>
      </c>
      <c r="AB101" s="15">
        <v>6.8</v>
      </c>
      <c r="AC101" s="15">
        <v>6.5</v>
      </c>
      <c r="AD101" s="15">
        <v>6.2</v>
      </c>
      <c r="AE101" s="15">
        <v>5.8</v>
      </c>
      <c r="AF101" s="15">
        <v>6</v>
      </c>
      <c r="AG101" s="15">
        <v>6.4</v>
      </c>
      <c r="AH101" s="15">
        <v>6.7</v>
      </c>
      <c r="AI101" s="15">
        <v>6.6</v>
      </c>
      <c r="AJ101" s="15">
        <v>6.1</v>
      </c>
      <c r="AK101" s="15">
        <v>5.6</v>
      </c>
      <c r="AL101" s="15">
        <v>5.4</v>
      </c>
      <c r="AM101" s="15">
        <v>5.3</v>
      </c>
      <c r="AN101" s="15">
        <v>4.7</v>
      </c>
      <c r="AO101" s="15">
        <v>4.0999999999999996</v>
      </c>
      <c r="AP101" s="15">
        <v>3.8</v>
      </c>
      <c r="AQ101" s="15">
        <v>3</v>
      </c>
      <c r="AR101" s="15">
        <v>2.2000000000000002</v>
      </c>
      <c r="AS101" s="15">
        <v>1.3</v>
      </c>
      <c r="AT101" s="15">
        <v>0.7</v>
      </c>
    </row>
    <row r="102" spans="1:46" x14ac:dyDescent="0.2">
      <c r="A102" s="2" t="s">
        <v>272</v>
      </c>
      <c r="B102" s="2" t="s">
        <v>273</v>
      </c>
      <c r="C102" s="7">
        <v>1354</v>
      </c>
      <c r="D102" s="15">
        <v>37.5</v>
      </c>
      <c r="E102" s="15">
        <v>7</v>
      </c>
      <c r="F102" s="15">
        <v>6.5</v>
      </c>
      <c r="G102" s="15">
        <v>6.2</v>
      </c>
      <c r="H102" s="15">
        <v>5.9</v>
      </c>
      <c r="I102" s="15">
        <v>6.9</v>
      </c>
      <c r="J102" s="15">
        <v>7.2</v>
      </c>
      <c r="K102" s="15">
        <v>7.4</v>
      </c>
      <c r="L102" s="15">
        <v>7.2</v>
      </c>
      <c r="M102" s="15">
        <v>7.2</v>
      </c>
      <c r="N102" s="15">
        <v>7.1</v>
      </c>
      <c r="O102" s="15">
        <v>6.5</v>
      </c>
      <c r="P102" s="15">
        <v>5.8</v>
      </c>
      <c r="Q102" s="15">
        <v>5.2</v>
      </c>
      <c r="R102" s="15">
        <v>3.9</v>
      </c>
      <c r="S102" s="15">
        <v>2.8</v>
      </c>
      <c r="T102" s="15">
        <v>2.6</v>
      </c>
      <c r="U102" s="15">
        <v>2.2000000000000002</v>
      </c>
      <c r="V102" s="15">
        <v>1.4</v>
      </c>
      <c r="W102" s="15">
        <v>0.6</v>
      </c>
      <c r="X102" s="15">
        <v>0.1</v>
      </c>
      <c r="Y102" s="7">
        <v>1501</v>
      </c>
      <c r="Z102" s="15">
        <v>41.9</v>
      </c>
      <c r="AA102" s="15">
        <v>6.2</v>
      </c>
      <c r="AB102" s="15">
        <v>6</v>
      </c>
      <c r="AC102" s="15">
        <v>5.9</v>
      </c>
      <c r="AD102" s="15">
        <v>5.8</v>
      </c>
      <c r="AE102" s="15">
        <v>5.8</v>
      </c>
      <c r="AF102" s="15">
        <v>6.1</v>
      </c>
      <c r="AG102" s="15">
        <v>6.4</v>
      </c>
      <c r="AH102" s="15">
        <v>6.5</v>
      </c>
      <c r="AI102" s="15">
        <v>6.4</v>
      </c>
      <c r="AJ102" s="15">
        <v>6.1</v>
      </c>
      <c r="AK102" s="15">
        <v>5.6</v>
      </c>
      <c r="AL102" s="15">
        <v>5.5</v>
      </c>
      <c r="AM102" s="15">
        <v>5.4</v>
      </c>
      <c r="AN102" s="15">
        <v>4.9000000000000004</v>
      </c>
      <c r="AO102" s="15">
        <v>4.4000000000000004</v>
      </c>
      <c r="AP102" s="15">
        <v>4.3</v>
      </c>
      <c r="AQ102" s="15">
        <v>3.6</v>
      </c>
      <c r="AR102" s="15">
        <v>2.8</v>
      </c>
      <c r="AS102" s="15">
        <v>1.6</v>
      </c>
      <c r="AT102" s="15">
        <v>0.8</v>
      </c>
    </row>
    <row r="103" spans="1:46" x14ac:dyDescent="0.2">
      <c r="A103" s="2" t="s">
        <v>274</v>
      </c>
      <c r="B103" s="2" t="s">
        <v>275</v>
      </c>
      <c r="C103" s="7">
        <v>1195</v>
      </c>
      <c r="D103" s="15">
        <v>36.200000000000003</v>
      </c>
      <c r="E103" s="15">
        <v>7.6</v>
      </c>
      <c r="F103" s="15">
        <v>7.3</v>
      </c>
      <c r="G103" s="15">
        <v>7</v>
      </c>
      <c r="H103" s="15">
        <v>6.6</v>
      </c>
      <c r="I103" s="15">
        <v>6.8</v>
      </c>
      <c r="J103" s="15">
        <v>6.6</v>
      </c>
      <c r="K103" s="15">
        <v>7</v>
      </c>
      <c r="L103" s="15">
        <v>7</v>
      </c>
      <c r="M103" s="15">
        <v>7</v>
      </c>
      <c r="N103" s="15">
        <v>7</v>
      </c>
      <c r="O103" s="15">
        <v>6.7</v>
      </c>
      <c r="P103" s="15">
        <v>6.1</v>
      </c>
      <c r="Q103" s="15">
        <v>5.3</v>
      </c>
      <c r="R103" s="15">
        <v>3.7</v>
      </c>
      <c r="S103" s="15">
        <v>2.5</v>
      </c>
      <c r="T103" s="15">
        <v>2.2000000000000002</v>
      </c>
      <c r="U103" s="15">
        <v>1.8</v>
      </c>
      <c r="V103" s="15">
        <v>1.1000000000000001</v>
      </c>
      <c r="W103" s="15">
        <v>0.5</v>
      </c>
      <c r="X103" s="15">
        <v>0.1</v>
      </c>
      <c r="Y103" s="7">
        <v>1292</v>
      </c>
      <c r="Z103" s="15">
        <v>40.9</v>
      </c>
      <c r="AA103" s="15">
        <v>6.4</v>
      </c>
      <c r="AB103" s="15">
        <v>6.7</v>
      </c>
      <c r="AC103" s="15">
        <v>6.6</v>
      </c>
      <c r="AD103" s="15">
        <v>6.5</v>
      </c>
      <c r="AE103" s="15">
        <v>5.9</v>
      </c>
      <c r="AF103" s="15">
        <v>5.7</v>
      </c>
      <c r="AG103" s="15">
        <v>5.9</v>
      </c>
      <c r="AH103" s="15">
        <v>6.3</v>
      </c>
      <c r="AI103" s="15">
        <v>6.2</v>
      </c>
      <c r="AJ103" s="15">
        <v>5.9</v>
      </c>
      <c r="AK103" s="15">
        <v>5.5</v>
      </c>
      <c r="AL103" s="15">
        <v>5.5</v>
      </c>
      <c r="AM103" s="15">
        <v>5.3</v>
      </c>
      <c r="AN103" s="15">
        <v>4.9000000000000004</v>
      </c>
      <c r="AO103" s="15">
        <v>4.3</v>
      </c>
      <c r="AP103" s="15">
        <v>4.0999999999999996</v>
      </c>
      <c r="AQ103" s="15">
        <v>3.4</v>
      </c>
      <c r="AR103" s="15">
        <v>2.7</v>
      </c>
      <c r="AS103" s="15">
        <v>1.6</v>
      </c>
      <c r="AT103" s="15">
        <v>0.7</v>
      </c>
    </row>
    <row r="105" spans="1:46" x14ac:dyDescent="0.2">
      <c r="E105" s="15"/>
    </row>
    <row r="107" spans="1:46" x14ac:dyDescent="0.2">
      <c r="A107" s="2" t="s">
        <v>276</v>
      </c>
      <c r="B107" s="2" t="s">
        <v>277</v>
      </c>
      <c r="C107" s="7">
        <v>402</v>
      </c>
      <c r="D107" s="15">
        <v>38.799999999999997</v>
      </c>
      <c r="E107" s="15">
        <v>6</v>
      </c>
      <c r="F107" s="15">
        <v>7.1</v>
      </c>
      <c r="G107" s="15">
        <v>7.7</v>
      </c>
      <c r="H107" s="15">
        <v>7.2</v>
      </c>
      <c r="I107" s="15">
        <v>5.2</v>
      </c>
      <c r="J107" s="15">
        <v>4.5</v>
      </c>
      <c r="K107" s="15">
        <v>5.0999999999999996</v>
      </c>
      <c r="L107" s="15">
        <v>6.4</v>
      </c>
      <c r="M107" s="15">
        <v>7.5</v>
      </c>
      <c r="N107" s="15">
        <v>8.1999999999999993</v>
      </c>
      <c r="O107" s="15">
        <v>7.7</v>
      </c>
      <c r="P107" s="15">
        <v>6.5</v>
      </c>
      <c r="Q107" s="15">
        <v>5.9</v>
      </c>
      <c r="R107" s="15">
        <v>4.8</v>
      </c>
      <c r="S107" s="15">
        <v>3.5</v>
      </c>
      <c r="T107" s="15">
        <v>2.9</v>
      </c>
      <c r="U107" s="15">
        <v>1.9</v>
      </c>
      <c r="V107" s="15">
        <v>1.3</v>
      </c>
      <c r="W107" s="15">
        <v>0.6</v>
      </c>
      <c r="X107" s="15">
        <v>0.2</v>
      </c>
      <c r="Y107" s="7">
        <v>330</v>
      </c>
      <c r="Z107" s="15">
        <v>50.8</v>
      </c>
      <c r="AA107" s="15">
        <v>4.0999999999999996</v>
      </c>
      <c r="AB107" s="15">
        <v>4.7</v>
      </c>
      <c r="AC107" s="15">
        <v>5.0999999999999996</v>
      </c>
      <c r="AD107" s="15">
        <v>5.2</v>
      </c>
      <c r="AE107" s="15">
        <v>4.0999999999999996</v>
      </c>
      <c r="AF107" s="15">
        <v>3.3</v>
      </c>
      <c r="AG107" s="15">
        <v>3.7</v>
      </c>
      <c r="AH107" s="15">
        <v>4.5</v>
      </c>
      <c r="AI107" s="15">
        <v>5.3</v>
      </c>
      <c r="AJ107" s="15">
        <v>5.6</v>
      </c>
      <c r="AK107" s="15">
        <v>5.5</v>
      </c>
      <c r="AL107" s="15">
        <v>5.3</v>
      </c>
      <c r="AM107" s="15">
        <v>5.9</v>
      </c>
      <c r="AN107" s="15">
        <v>6.3</v>
      </c>
      <c r="AO107" s="15">
        <v>6.3</v>
      </c>
      <c r="AP107" s="15">
        <v>7.4</v>
      </c>
      <c r="AQ107" s="15">
        <v>6.9</v>
      </c>
      <c r="AR107" s="15">
        <v>5.7</v>
      </c>
      <c r="AS107" s="15">
        <v>3.2</v>
      </c>
      <c r="AT107" s="15">
        <v>1.9</v>
      </c>
    </row>
    <row r="108" spans="1:46" x14ac:dyDescent="0.2">
      <c r="A108" s="2" t="s">
        <v>278</v>
      </c>
      <c r="B108" s="2" t="s">
        <v>279</v>
      </c>
      <c r="C108" s="7">
        <v>386</v>
      </c>
      <c r="D108" s="15">
        <v>40.4</v>
      </c>
      <c r="E108" s="15">
        <v>5.6</v>
      </c>
      <c r="F108" s="15">
        <v>6.2</v>
      </c>
      <c r="G108" s="15">
        <v>7</v>
      </c>
      <c r="H108" s="15">
        <v>6.5</v>
      </c>
      <c r="I108" s="15">
        <v>5.3</v>
      </c>
      <c r="J108" s="15">
        <v>4.7</v>
      </c>
      <c r="K108" s="15">
        <v>4.8</v>
      </c>
      <c r="L108" s="15">
        <v>5.9</v>
      </c>
      <c r="M108" s="15">
        <v>7.5</v>
      </c>
      <c r="N108" s="15">
        <v>8.4</v>
      </c>
      <c r="O108" s="15">
        <v>8.1999999999999993</v>
      </c>
      <c r="P108" s="15">
        <v>7</v>
      </c>
      <c r="Q108" s="15">
        <v>6.1</v>
      </c>
      <c r="R108" s="15">
        <v>4.9000000000000004</v>
      </c>
      <c r="S108" s="15">
        <v>3.8</v>
      </c>
      <c r="T108" s="15">
        <v>3.4</v>
      </c>
      <c r="U108" s="15">
        <v>2.4</v>
      </c>
      <c r="V108" s="15">
        <v>1.4</v>
      </c>
      <c r="W108" s="15">
        <v>0.7</v>
      </c>
      <c r="X108" s="15">
        <v>0.3</v>
      </c>
      <c r="Y108" s="7">
        <v>282</v>
      </c>
      <c r="Z108" s="15">
        <v>53.8</v>
      </c>
      <c r="AA108" s="15">
        <v>3.6</v>
      </c>
      <c r="AB108" s="15">
        <v>4.2</v>
      </c>
      <c r="AC108" s="15">
        <v>4.5999999999999996</v>
      </c>
      <c r="AD108" s="15">
        <v>4.5</v>
      </c>
      <c r="AE108" s="15">
        <v>3.4</v>
      </c>
      <c r="AF108" s="15">
        <v>2.9</v>
      </c>
      <c r="AG108" s="15">
        <v>3.4</v>
      </c>
      <c r="AH108" s="15">
        <v>4.0999999999999996</v>
      </c>
      <c r="AI108" s="15">
        <v>4.7</v>
      </c>
      <c r="AJ108" s="15">
        <v>5.0999999999999996</v>
      </c>
      <c r="AK108" s="15">
        <v>5.3</v>
      </c>
      <c r="AL108" s="15">
        <v>5.5</v>
      </c>
      <c r="AM108" s="15">
        <v>6.3</v>
      </c>
      <c r="AN108" s="15">
        <v>6.4</v>
      </c>
      <c r="AO108" s="15">
        <v>6.6</v>
      </c>
      <c r="AP108" s="15">
        <v>8.1999999999999993</v>
      </c>
      <c r="AQ108" s="15">
        <v>8.1</v>
      </c>
      <c r="AR108" s="15">
        <v>6.9</v>
      </c>
      <c r="AS108" s="15">
        <v>3.9</v>
      </c>
      <c r="AT108" s="15">
        <v>2.2000000000000002</v>
      </c>
    </row>
    <row r="109" spans="1:46" x14ac:dyDescent="0.2">
      <c r="A109" s="2" t="s">
        <v>280</v>
      </c>
      <c r="B109" s="2" t="s">
        <v>281</v>
      </c>
      <c r="C109" s="7">
        <v>244</v>
      </c>
      <c r="D109" s="15">
        <v>27.4</v>
      </c>
      <c r="E109" s="15">
        <v>11.6</v>
      </c>
      <c r="F109" s="15">
        <v>11.6</v>
      </c>
      <c r="G109" s="15">
        <v>10.9</v>
      </c>
      <c r="H109" s="15">
        <v>8.8000000000000007</v>
      </c>
      <c r="I109" s="15">
        <v>7.2</v>
      </c>
      <c r="J109" s="15">
        <v>7.2</v>
      </c>
      <c r="K109" s="15">
        <v>7.4</v>
      </c>
      <c r="L109" s="15">
        <v>7.1</v>
      </c>
      <c r="M109" s="15">
        <v>6.8</v>
      </c>
      <c r="N109" s="15">
        <v>5.7</v>
      </c>
      <c r="O109" s="15">
        <v>4.7</v>
      </c>
      <c r="P109" s="15">
        <v>3.8</v>
      </c>
      <c r="Q109" s="15">
        <v>2.7</v>
      </c>
      <c r="R109" s="15">
        <v>1.8</v>
      </c>
      <c r="S109" s="15">
        <v>1.1000000000000001</v>
      </c>
      <c r="T109" s="15">
        <v>0.7</v>
      </c>
      <c r="U109" s="15">
        <v>0.5</v>
      </c>
      <c r="V109" s="15">
        <v>0.3</v>
      </c>
      <c r="W109" s="15">
        <v>0.1</v>
      </c>
      <c r="X109" s="15">
        <v>0</v>
      </c>
      <c r="Y109" s="7">
        <v>385</v>
      </c>
      <c r="Z109" s="15">
        <v>35.200000000000003</v>
      </c>
      <c r="AA109" s="15">
        <v>9.1999999999999993</v>
      </c>
      <c r="AB109" s="15">
        <v>9</v>
      </c>
      <c r="AC109" s="15">
        <v>8.6</v>
      </c>
      <c r="AD109" s="15">
        <v>7.9</v>
      </c>
      <c r="AE109" s="15">
        <v>6.6</v>
      </c>
      <c r="AF109" s="15">
        <v>6.1</v>
      </c>
      <c r="AG109" s="15">
        <v>5.9</v>
      </c>
      <c r="AH109" s="15">
        <v>6</v>
      </c>
      <c r="AI109" s="15">
        <v>5.9</v>
      </c>
      <c r="AJ109" s="15">
        <v>5.5</v>
      </c>
      <c r="AK109" s="15">
        <v>5</v>
      </c>
      <c r="AL109" s="15">
        <v>4.4000000000000004</v>
      </c>
      <c r="AM109" s="15">
        <v>4.3</v>
      </c>
      <c r="AN109" s="15">
        <v>4</v>
      </c>
      <c r="AO109" s="15">
        <v>3.4</v>
      </c>
      <c r="AP109" s="15">
        <v>3.1</v>
      </c>
      <c r="AQ109" s="15">
        <v>2.4</v>
      </c>
      <c r="AR109" s="15">
        <v>1.6</v>
      </c>
      <c r="AS109" s="15">
        <v>0.8</v>
      </c>
      <c r="AT109" s="15">
        <v>0.4</v>
      </c>
    </row>
    <row r="110" spans="1:46" x14ac:dyDescent="0.2">
      <c r="A110" s="2" t="s">
        <v>282</v>
      </c>
      <c r="B110" s="2" t="s">
        <v>283</v>
      </c>
      <c r="C110" s="7">
        <v>835</v>
      </c>
      <c r="D110" s="15">
        <v>34</v>
      </c>
      <c r="E110" s="15">
        <v>7.5</v>
      </c>
      <c r="F110" s="15">
        <v>8.1999999999999993</v>
      </c>
      <c r="G110" s="15">
        <v>8.5</v>
      </c>
      <c r="H110" s="15">
        <v>8</v>
      </c>
      <c r="I110" s="15">
        <v>6.9</v>
      </c>
      <c r="J110" s="15">
        <v>6.3</v>
      </c>
      <c r="K110" s="15">
        <v>6.4</v>
      </c>
      <c r="L110" s="15">
        <v>6.8</v>
      </c>
      <c r="M110" s="15">
        <v>7.5</v>
      </c>
      <c r="N110" s="15">
        <v>7.8</v>
      </c>
      <c r="O110" s="15">
        <v>6.7</v>
      </c>
      <c r="P110" s="15">
        <v>5.7</v>
      </c>
      <c r="Q110" s="15">
        <v>4.4000000000000004</v>
      </c>
      <c r="R110" s="15">
        <v>3.2</v>
      </c>
      <c r="S110" s="15">
        <v>2.4</v>
      </c>
      <c r="T110" s="15">
        <v>1.8</v>
      </c>
      <c r="U110" s="15">
        <v>1.1000000000000001</v>
      </c>
      <c r="V110" s="15">
        <v>0.6</v>
      </c>
      <c r="W110" s="15">
        <v>0.3</v>
      </c>
      <c r="X110" s="15">
        <v>0.1</v>
      </c>
      <c r="Y110" s="7">
        <v>910</v>
      </c>
      <c r="Z110" s="15">
        <v>41.3</v>
      </c>
      <c r="AA110" s="15">
        <v>6</v>
      </c>
      <c r="AB110" s="15">
        <v>6.3</v>
      </c>
      <c r="AC110" s="15">
        <v>6.5</v>
      </c>
      <c r="AD110" s="15">
        <v>6.3</v>
      </c>
      <c r="AE110" s="15">
        <v>5.6</v>
      </c>
      <c r="AF110" s="15">
        <v>5.5</v>
      </c>
      <c r="AG110" s="15">
        <v>5.7</v>
      </c>
      <c r="AH110" s="15">
        <v>6.1</v>
      </c>
      <c r="AI110" s="15">
        <v>6.6</v>
      </c>
      <c r="AJ110" s="15">
        <v>6.7</v>
      </c>
      <c r="AK110" s="15">
        <v>6.5</v>
      </c>
      <c r="AL110" s="15">
        <v>6.1</v>
      </c>
      <c r="AM110" s="15">
        <v>5.3</v>
      </c>
      <c r="AN110" s="15">
        <v>4.4000000000000004</v>
      </c>
      <c r="AO110" s="15">
        <v>4</v>
      </c>
      <c r="AP110" s="15">
        <v>4.0999999999999996</v>
      </c>
      <c r="AQ110" s="15">
        <v>3.7</v>
      </c>
      <c r="AR110" s="15">
        <v>2.6</v>
      </c>
      <c r="AS110" s="15">
        <v>1.3</v>
      </c>
      <c r="AT110" s="15">
        <v>0.7</v>
      </c>
    </row>
    <row r="111" spans="1:46" x14ac:dyDescent="0.2">
      <c r="A111" s="2" t="s">
        <v>284</v>
      </c>
      <c r="B111" s="2" t="s">
        <v>285</v>
      </c>
      <c r="C111" s="7">
        <v>215</v>
      </c>
      <c r="D111" s="15">
        <v>22.4</v>
      </c>
      <c r="E111" s="15">
        <v>15.9</v>
      </c>
      <c r="F111" s="15">
        <v>15.1</v>
      </c>
      <c r="G111" s="15">
        <v>13.3</v>
      </c>
      <c r="H111" s="15">
        <v>10.199999999999999</v>
      </c>
      <c r="I111" s="15">
        <v>6.2</v>
      </c>
      <c r="J111" s="15">
        <v>6.9</v>
      </c>
      <c r="K111" s="15">
        <v>7.3</v>
      </c>
      <c r="L111" s="15">
        <v>6.7</v>
      </c>
      <c r="M111" s="15">
        <v>5.5</v>
      </c>
      <c r="N111" s="15">
        <v>3.6</v>
      </c>
      <c r="O111" s="15">
        <v>2.9</v>
      </c>
      <c r="P111" s="15">
        <v>2.2000000000000002</v>
      </c>
      <c r="Q111" s="15">
        <v>1.6</v>
      </c>
      <c r="R111" s="15">
        <v>1</v>
      </c>
      <c r="S111" s="15">
        <v>0.7</v>
      </c>
      <c r="T111" s="15">
        <v>0.4</v>
      </c>
      <c r="U111" s="15">
        <v>0.3</v>
      </c>
      <c r="V111" s="15">
        <v>0.1</v>
      </c>
      <c r="W111" s="15">
        <v>0.1</v>
      </c>
      <c r="X111" s="15">
        <v>0</v>
      </c>
      <c r="Y111" s="7">
        <v>490</v>
      </c>
      <c r="Z111" s="15">
        <v>27.7</v>
      </c>
      <c r="AA111" s="15">
        <v>13.3</v>
      </c>
      <c r="AB111" s="15">
        <v>12.1</v>
      </c>
      <c r="AC111" s="15">
        <v>11.4</v>
      </c>
      <c r="AD111" s="15">
        <v>10.4</v>
      </c>
      <c r="AE111" s="15">
        <v>7.8</v>
      </c>
      <c r="AF111" s="15">
        <v>5.9</v>
      </c>
      <c r="AG111" s="15">
        <v>5.5</v>
      </c>
      <c r="AH111" s="15">
        <v>5.4</v>
      </c>
      <c r="AI111" s="15">
        <v>5.6</v>
      </c>
      <c r="AJ111" s="15">
        <v>4.7</v>
      </c>
      <c r="AK111" s="15">
        <v>3.2</v>
      </c>
      <c r="AL111" s="15">
        <v>2.2000000000000002</v>
      </c>
      <c r="AM111" s="15">
        <v>3.1</v>
      </c>
      <c r="AN111" s="15">
        <v>2.9</v>
      </c>
      <c r="AO111" s="15">
        <v>2.5</v>
      </c>
      <c r="AP111" s="15">
        <v>1.8</v>
      </c>
      <c r="AQ111" s="15">
        <v>1.1000000000000001</v>
      </c>
      <c r="AR111" s="15">
        <v>0.7</v>
      </c>
      <c r="AS111" s="15">
        <v>0.3</v>
      </c>
      <c r="AT111" s="15">
        <v>0.1</v>
      </c>
    </row>
    <row r="112" spans="1:46" hidden="1" x14ac:dyDescent="0.2"/>
    <row r="113" spans="1:46" hidden="1" x14ac:dyDescent="0.2">
      <c r="C113" s="2" t="str">
        <f>C6</f>
        <v>Population en 2013</v>
      </c>
      <c r="D113" s="2" t="str">
        <f t="shared" ref="D113:AT113" si="0">D6</f>
        <v>Âge moyen en 2013</v>
      </c>
      <c r="E113" s="2" t="str">
        <f t="shared" si="0"/>
        <v>0-4 ans en 2013</v>
      </c>
      <c r="F113" s="2" t="str">
        <f t="shared" si="0"/>
        <v>5-9 ans en 2013</v>
      </c>
      <c r="G113" s="2" t="str">
        <f t="shared" si="0"/>
        <v>10-14 ans en 2013</v>
      </c>
      <c r="H113" s="2" t="str">
        <f t="shared" si="0"/>
        <v>15-19 ans en 2013</v>
      </c>
      <c r="I113" s="2" t="str">
        <f t="shared" si="0"/>
        <v>20-24 ans en 2013</v>
      </c>
      <c r="J113" s="2" t="str">
        <f t="shared" si="0"/>
        <v>25-29 ans en 2013</v>
      </c>
      <c r="K113" s="2" t="str">
        <f t="shared" si="0"/>
        <v>30-34 ans en 2013</v>
      </c>
      <c r="L113" s="2" t="str">
        <f t="shared" si="0"/>
        <v>35-39 ans en 2013</v>
      </c>
      <c r="M113" s="2" t="str">
        <f t="shared" si="0"/>
        <v>40-44 ans en 2013</v>
      </c>
      <c r="N113" s="2" t="str">
        <f t="shared" si="0"/>
        <v>45-49 ans en 2013</v>
      </c>
      <c r="O113" s="2" t="str">
        <f t="shared" si="0"/>
        <v>50-54 ans en 2013</v>
      </c>
      <c r="P113" s="2" t="str">
        <f t="shared" si="0"/>
        <v>55-59 ans en 2013</v>
      </c>
      <c r="Q113" s="2" t="str">
        <f t="shared" si="0"/>
        <v>60-64 ans en 2013</v>
      </c>
      <c r="R113" s="2" t="str">
        <f t="shared" si="0"/>
        <v>65-69 ans en 2013</v>
      </c>
      <c r="S113" s="2" t="str">
        <f t="shared" si="0"/>
        <v>70-74 ans en 2013</v>
      </c>
      <c r="T113" s="2" t="str">
        <f t="shared" si="0"/>
        <v>75-79 ans en 2013</v>
      </c>
      <c r="U113" s="2" t="str">
        <f t="shared" si="0"/>
        <v>80-84 ans en 2013</v>
      </c>
      <c r="V113" s="2" t="str">
        <f t="shared" si="0"/>
        <v>85-89 ans en 2013</v>
      </c>
      <c r="W113" s="2" t="str">
        <f t="shared" si="0"/>
        <v>90-94 ans en 2013</v>
      </c>
      <c r="X113" s="2" t="str">
        <f t="shared" si="0"/>
        <v>95 ans et plus en 2013</v>
      </c>
      <c r="Y113" s="2" t="str">
        <f t="shared" si="0"/>
        <v>Population en 2050</v>
      </c>
      <c r="Z113" s="2" t="str">
        <f t="shared" si="0"/>
        <v>Âge moyen en 2050</v>
      </c>
      <c r="AA113" s="2" t="str">
        <f t="shared" si="0"/>
        <v>0-4 ans en 2050</v>
      </c>
      <c r="AB113" s="2" t="str">
        <f t="shared" si="0"/>
        <v>5-9 ans en 2050</v>
      </c>
      <c r="AC113" s="2" t="str">
        <f t="shared" si="0"/>
        <v>10-14 ans en 2050</v>
      </c>
      <c r="AD113" s="2" t="str">
        <f t="shared" si="0"/>
        <v>15-19 ans en 2050</v>
      </c>
      <c r="AE113" s="2" t="str">
        <f t="shared" si="0"/>
        <v>20-24 ans en 2050</v>
      </c>
      <c r="AF113" s="2" t="str">
        <f t="shared" si="0"/>
        <v>25-29 ans en 2050</v>
      </c>
      <c r="AG113" s="2" t="str">
        <f t="shared" si="0"/>
        <v>30-34 ans en 2050</v>
      </c>
      <c r="AH113" s="2" t="str">
        <f t="shared" si="0"/>
        <v>35-39 ans en 2050</v>
      </c>
      <c r="AI113" s="2" t="str">
        <f t="shared" si="0"/>
        <v>40-44 ans en 2050</v>
      </c>
      <c r="AJ113" s="2" t="str">
        <f t="shared" si="0"/>
        <v>45-49 ans en 2050</v>
      </c>
      <c r="AK113" s="2" t="str">
        <f t="shared" si="0"/>
        <v>50-54 ans en 2050</v>
      </c>
      <c r="AL113" s="2" t="str">
        <f t="shared" si="0"/>
        <v>55-59 ans en 2050</v>
      </c>
      <c r="AM113" s="2" t="str">
        <f t="shared" si="0"/>
        <v>60-64 ans en 2050</v>
      </c>
      <c r="AN113" s="2" t="str">
        <f t="shared" si="0"/>
        <v>65-69 ans en 2050</v>
      </c>
      <c r="AO113" s="2" t="str">
        <f t="shared" si="0"/>
        <v>70-74 ans en 2050</v>
      </c>
      <c r="AP113" s="2" t="str">
        <f t="shared" si="0"/>
        <v>75-79 ans en 2050</v>
      </c>
      <c r="AQ113" s="2" t="str">
        <f t="shared" si="0"/>
        <v>80-84 ans en 2050</v>
      </c>
      <c r="AR113" s="2" t="str">
        <f t="shared" si="0"/>
        <v>85-89 ans en 2050</v>
      </c>
      <c r="AS113" s="2" t="str">
        <f t="shared" si="0"/>
        <v>90-94 ans en 2050</v>
      </c>
      <c r="AT113" s="2" t="str">
        <f t="shared" si="0"/>
        <v>95 ans et plus en 2050</v>
      </c>
    </row>
    <row r="114" spans="1:46" hidden="1" x14ac:dyDescent="0.2">
      <c r="B114" s="2" t="s">
        <v>399</v>
      </c>
      <c r="C114" s="7">
        <f>SUM(C8:C103)</f>
        <v>63700</v>
      </c>
      <c r="D114" s="16">
        <f>SUMPRODUCT(C8:C103,D8:D103)/C114</f>
        <v>40.241153846153857</v>
      </c>
      <c r="E114" s="7">
        <f>SUMPRODUCT($C8:$C103,E8:E103)/100</f>
        <v>3877.17</v>
      </c>
      <c r="F114" s="7">
        <f t="shared" ref="F114:X114" si="1">SUMPRODUCT($C8:$C103,F8:F103)/100</f>
        <v>3920.2890000000016</v>
      </c>
      <c r="G114" s="7">
        <f t="shared" si="1"/>
        <v>3938.9089999999997</v>
      </c>
      <c r="H114" s="7">
        <f t="shared" si="1"/>
        <v>3764.4319999999989</v>
      </c>
      <c r="I114" s="7">
        <f t="shared" si="1"/>
        <v>3834.0630000000001</v>
      </c>
      <c r="J114" s="7">
        <f t="shared" si="1"/>
        <v>3823.1350000000002</v>
      </c>
      <c r="K114" s="7">
        <f t="shared" si="1"/>
        <v>4002.5239999999994</v>
      </c>
      <c r="L114" s="7">
        <f t="shared" si="1"/>
        <v>4045.395</v>
      </c>
      <c r="M114" s="7">
        <f t="shared" si="1"/>
        <v>4425.7730000000001</v>
      </c>
      <c r="N114" s="7">
        <f t="shared" si="1"/>
        <v>4400.5590000000011</v>
      </c>
      <c r="O114" s="7">
        <f t="shared" si="1"/>
        <v>4242.9489999999996</v>
      </c>
      <c r="P114" s="7">
        <f t="shared" si="1"/>
        <v>4071.2119999999995</v>
      </c>
      <c r="Q114" s="7">
        <f t="shared" si="1"/>
        <v>4025.139999999999</v>
      </c>
      <c r="R114" s="7">
        <f t="shared" si="1"/>
        <v>3162.5089999999991</v>
      </c>
      <c r="S114" s="7">
        <f t="shared" si="1"/>
        <v>2318.0959999999995</v>
      </c>
      <c r="T114" s="7">
        <f t="shared" si="1"/>
        <v>2189.7630000000004</v>
      </c>
      <c r="U114" s="7">
        <f t="shared" si="1"/>
        <v>1836.3759999999997</v>
      </c>
      <c r="V114" s="7">
        <f t="shared" si="1"/>
        <v>1177.9880000000001</v>
      </c>
      <c r="W114" s="7">
        <f t="shared" si="1"/>
        <v>500.12400000000002</v>
      </c>
      <c r="X114" s="7">
        <f t="shared" si="1"/>
        <v>112.26700000000001</v>
      </c>
      <c r="Y114" s="7">
        <f>SUM(Y8:Y103)</f>
        <v>71622</v>
      </c>
      <c r="Z114" s="16">
        <f>SUMPRODUCT(Y8:Y103,Z8:Z103)/Y114</f>
        <v>44.829543994861886</v>
      </c>
      <c r="AA114" s="7">
        <f>SUMPRODUCT($Y8:$Y103,AA8:AA103)/100</f>
        <v>3748.5209999999993</v>
      </c>
      <c r="AB114" s="7">
        <f t="shared" ref="AB114:AT114" si="2">SUMPRODUCT($Y8:$Y103,AB8:AB103)/100</f>
        <v>3945.0159999999996</v>
      </c>
      <c r="AC114" s="7">
        <f t="shared" si="2"/>
        <v>4037.4429999999998</v>
      </c>
      <c r="AD114" s="7">
        <f t="shared" si="2"/>
        <v>4028.7749999999996</v>
      </c>
      <c r="AE114" s="7">
        <f t="shared" si="2"/>
        <v>3800.4189999999999</v>
      </c>
      <c r="AF114" s="7">
        <f t="shared" si="2"/>
        <v>3741.3369999999995</v>
      </c>
      <c r="AG114" s="7">
        <f t="shared" si="2"/>
        <v>3921.505000000001</v>
      </c>
      <c r="AH114" s="7">
        <f t="shared" si="2"/>
        <v>4205.2370000000001</v>
      </c>
      <c r="AI114" s="7">
        <f t="shared" si="2"/>
        <v>4304.1460000000006</v>
      </c>
      <c r="AJ114" s="7">
        <f t="shared" si="2"/>
        <v>4209.9950000000008</v>
      </c>
      <c r="AK114" s="7">
        <f t="shared" si="2"/>
        <v>4007.355</v>
      </c>
      <c r="AL114" s="7">
        <f t="shared" si="2"/>
        <v>3973.5869999999991</v>
      </c>
      <c r="AM114" s="7">
        <f t="shared" si="2"/>
        <v>4132.9120000000003</v>
      </c>
      <c r="AN114" s="7">
        <f t="shared" si="2"/>
        <v>4072.5240000000003</v>
      </c>
      <c r="AO114" s="7">
        <f t="shared" si="2"/>
        <v>3698.7490000000003</v>
      </c>
      <c r="AP114" s="7">
        <f t="shared" si="2"/>
        <v>3799.2500000000005</v>
      </c>
      <c r="AQ114" s="7">
        <f t="shared" si="2"/>
        <v>3278.4380000000001</v>
      </c>
      <c r="AR114" s="7">
        <f t="shared" si="2"/>
        <v>2539.9720000000002</v>
      </c>
      <c r="AS114" s="7">
        <f t="shared" si="2"/>
        <v>1469.585</v>
      </c>
      <c r="AT114" s="7">
        <f t="shared" si="2"/>
        <v>701.92</v>
      </c>
    </row>
    <row r="115" spans="1:46" hidden="1" x14ac:dyDescent="0.2"/>
    <row r="116" spans="1:46" hidden="1" x14ac:dyDescent="0.2">
      <c r="C116" s="2" t="s">
        <v>6</v>
      </c>
      <c r="D116" s="2" t="s">
        <v>315</v>
      </c>
      <c r="E116" s="2" t="s">
        <v>400</v>
      </c>
      <c r="F116" s="2" t="s">
        <v>401</v>
      </c>
      <c r="G116" s="2" t="s">
        <v>402</v>
      </c>
      <c r="H116" s="2" t="s">
        <v>403</v>
      </c>
    </row>
    <row r="117" spans="1:46" hidden="1" x14ac:dyDescent="0.2">
      <c r="C117" s="7">
        <v>63700</v>
      </c>
      <c r="D117" s="16">
        <v>40.241153846153857</v>
      </c>
      <c r="E117" s="7">
        <f>SUM(E114:H114)</f>
        <v>15500.800000000001</v>
      </c>
      <c r="F117" s="7">
        <f>SUM(I114:S114)</f>
        <v>42351.354999999996</v>
      </c>
      <c r="G117" s="7">
        <f>SUM(T114:U114)</f>
        <v>4026.1390000000001</v>
      </c>
      <c r="H117" s="7">
        <f>SUM(V114:X114)</f>
        <v>1790.3790000000001</v>
      </c>
      <c r="I117" s="7"/>
    </row>
    <row r="118" spans="1:46" hidden="1" x14ac:dyDescent="0.2">
      <c r="E118" s="17">
        <f>E117/$C117</f>
        <v>0.24334065934065935</v>
      </c>
      <c r="F118" s="17">
        <f t="shared" ref="F118:H118" si="3">F117/$C117</f>
        <v>0.66485643642072212</v>
      </c>
      <c r="G118" s="17">
        <f t="shared" si="3"/>
        <v>6.3204693877551024E-2</v>
      </c>
      <c r="H118" s="17">
        <f t="shared" si="3"/>
        <v>2.8106420722135012E-2</v>
      </c>
    </row>
    <row r="119" spans="1:46" hidden="1" x14ac:dyDescent="0.2">
      <c r="C119" s="2" t="s">
        <v>43</v>
      </c>
      <c r="D119" s="2" t="s">
        <v>336</v>
      </c>
      <c r="E119" s="2" t="s">
        <v>400</v>
      </c>
      <c r="F119" s="2" t="s">
        <v>401</v>
      </c>
      <c r="G119" s="2" t="s">
        <v>402</v>
      </c>
      <c r="H119" s="2" t="s">
        <v>403</v>
      </c>
    </row>
    <row r="120" spans="1:46" hidden="1" x14ac:dyDescent="0.2">
      <c r="C120" s="7">
        <v>71622</v>
      </c>
      <c r="D120" s="16">
        <v>44.829543994861886</v>
      </c>
      <c r="E120" s="7">
        <f>SUM(AA114:AD114)</f>
        <v>15759.754999999997</v>
      </c>
      <c r="F120" s="7">
        <f>SUM(AE114:AO114)</f>
        <v>44067.766000000003</v>
      </c>
      <c r="G120" s="7">
        <f>SUM(AP114:AQ114)</f>
        <v>7077.6880000000001</v>
      </c>
      <c r="H120" s="7">
        <f>SUM(AR114:AT114)</f>
        <v>4711.4769999999999</v>
      </c>
    </row>
    <row r="121" spans="1:46" hidden="1" x14ac:dyDescent="0.2">
      <c r="E121" s="18">
        <f>E120/$C120</f>
        <v>0.22004069978498222</v>
      </c>
      <c r="F121" s="18">
        <f t="shared" ref="F121:H121" si="4">F120/$C120</f>
        <v>0.6152825388847003</v>
      </c>
      <c r="G121" s="18">
        <f t="shared" si="4"/>
        <v>9.8820027365893168E-2</v>
      </c>
      <c r="H121" s="18">
        <f t="shared" si="4"/>
        <v>6.5782538884700231E-2</v>
      </c>
    </row>
    <row r="122" spans="1:46" hidden="1" x14ac:dyDescent="0.2">
      <c r="A122" s="35" t="s">
        <v>417</v>
      </c>
    </row>
    <row r="123" spans="1:46" hidden="1" x14ac:dyDescent="0.2">
      <c r="C123" s="2" t="str">
        <f>C113</f>
        <v>Population en 2013</v>
      </c>
      <c r="D123" s="2" t="str">
        <f t="shared" ref="D123:AT123" si="5">D113</f>
        <v>Âge moyen en 2013</v>
      </c>
      <c r="E123" s="2" t="str">
        <f t="shared" si="5"/>
        <v>0-4 ans en 2013</v>
      </c>
      <c r="F123" s="2" t="str">
        <f t="shared" si="5"/>
        <v>5-9 ans en 2013</v>
      </c>
      <c r="G123" s="2" t="str">
        <f t="shared" si="5"/>
        <v>10-14 ans en 2013</v>
      </c>
      <c r="H123" s="2" t="str">
        <f t="shared" si="5"/>
        <v>15-19 ans en 2013</v>
      </c>
      <c r="I123" s="2" t="str">
        <f t="shared" si="5"/>
        <v>20-24 ans en 2013</v>
      </c>
      <c r="J123" s="2" t="str">
        <f t="shared" si="5"/>
        <v>25-29 ans en 2013</v>
      </c>
      <c r="K123" s="2" t="str">
        <f t="shared" si="5"/>
        <v>30-34 ans en 2013</v>
      </c>
      <c r="L123" s="2" t="str">
        <f t="shared" si="5"/>
        <v>35-39 ans en 2013</v>
      </c>
      <c r="M123" s="2" t="str">
        <f t="shared" si="5"/>
        <v>40-44 ans en 2013</v>
      </c>
      <c r="N123" s="2" t="str">
        <f t="shared" si="5"/>
        <v>45-49 ans en 2013</v>
      </c>
      <c r="O123" s="2" t="str">
        <f t="shared" si="5"/>
        <v>50-54 ans en 2013</v>
      </c>
      <c r="P123" s="2" t="str">
        <f t="shared" si="5"/>
        <v>55-59 ans en 2013</v>
      </c>
      <c r="Q123" s="2" t="str">
        <f t="shared" si="5"/>
        <v>60-64 ans en 2013</v>
      </c>
      <c r="R123" s="2" t="str">
        <f t="shared" si="5"/>
        <v>65-69 ans en 2013</v>
      </c>
      <c r="S123" s="2" t="str">
        <f t="shared" si="5"/>
        <v>70-74 ans en 2013</v>
      </c>
      <c r="T123" s="2" t="str">
        <f t="shared" si="5"/>
        <v>75-79 ans en 2013</v>
      </c>
      <c r="U123" s="2" t="str">
        <f t="shared" si="5"/>
        <v>80-84 ans en 2013</v>
      </c>
      <c r="V123" s="2" t="str">
        <f t="shared" si="5"/>
        <v>85-89 ans en 2013</v>
      </c>
      <c r="W123" s="2" t="str">
        <f t="shared" si="5"/>
        <v>90-94 ans en 2013</v>
      </c>
      <c r="X123" s="2" t="str">
        <f t="shared" si="5"/>
        <v>95 ans et plus en 2013</v>
      </c>
      <c r="Y123" s="2" t="str">
        <f t="shared" si="5"/>
        <v>Population en 2050</v>
      </c>
      <c r="Z123" s="2" t="str">
        <f t="shared" si="5"/>
        <v>Âge moyen en 2050</v>
      </c>
      <c r="AA123" s="2" t="str">
        <f t="shared" si="5"/>
        <v>0-4 ans en 2050</v>
      </c>
      <c r="AB123" s="2" t="str">
        <f t="shared" si="5"/>
        <v>5-9 ans en 2050</v>
      </c>
      <c r="AC123" s="2" t="str">
        <f t="shared" si="5"/>
        <v>10-14 ans en 2050</v>
      </c>
      <c r="AD123" s="2" t="str">
        <f t="shared" si="5"/>
        <v>15-19 ans en 2050</v>
      </c>
      <c r="AE123" s="2" t="str">
        <f t="shared" si="5"/>
        <v>20-24 ans en 2050</v>
      </c>
      <c r="AF123" s="2" t="str">
        <f t="shared" si="5"/>
        <v>25-29 ans en 2050</v>
      </c>
      <c r="AG123" s="2" t="str">
        <f t="shared" si="5"/>
        <v>30-34 ans en 2050</v>
      </c>
      <c r="AH123" s="2" t="str">
        <f t="shared" si="5"/>
        <v>35-39 ans en 2050</v>
      </c>
      <c r="AI123" s="2" t="str">
        <f t="shared" si="5"/>
        <v>40-44 ans en 2050</v>
      </c>
      <c r="AJ123" s="2" t="str">
        <f t="shared" si="5"/>
        <v>45-49 ans en 2050</v>
      </c>
      <c r="AK123" s="2" t="str">
        <f t="shared" si="5"/>
        <v>50-54 ans en 2050</v>
      </c>
      <c r="AL123" s="2" t="str">
        <f t="shared" si="5"/>
        <v>55-59 ans en 2050</v>
      </c>
      <c r="AM123" s="2" t="str">
        <f t="shared" si="5"/>
        <v>60-64 ans en 2050</v>
      </c>
      <c r="AN123" s="2" t="str">
        <f t="shared" si="5"/>
        <v>65-69 ans en 2050</v>
      </c>
      <c r="AO123" s="2" t="str">
        <f t="shared" si="5"/>
        <v>70-74 ans en 2050</v>
      </c>
      <c r="AP123" s="2" t="str">
        <f t="shared" si="5"/>
        <v>75-79 ans en 2050</v>
      </c>
      <c r="AQ123" s="2" t="str">
        <f t="shared" si="5"/>
        <v>80-84 ans en 2050</v>
      </c>
      <c r="AR123" s="2" t="str">
        <f t="shared" si="5"/>
        <v>85-89 ans en 2050</v>
      </c>
      <c r="AS123" s="2" t="str">
        <f t="shared" si="5"/>
        <v>90-94 ans en 2050</v>
      </c>
      <c r="AT123" s="2" t="str">
        <f t="shared" si="5"/>
        <v>95 ans et plus en 2050</v>
      </c>
    </row>
    <row r="124" spans="1:46" hidden="1" x14ac:dyDescent="0.2">
      <c r="A124" s="2" t="s">
        <v>172</v>
      </c>
      <c r="B124" s="2" t="s">
        <v>173</v>
      </c>
      <c r="C124" s="7">
        <v>1329</v>
      </c>
      <c r="D124" s="15">
        <v>39.1</v>
      </c>
      <c r="E124" s="15">
        <v>6.4</v>
      </c>
      <c r="F124" s="15">
        <v>6.6</v>
      </c>
      <c r="G124" s="15">
        <v>6.6</v>
      </c>
      <c r="H124" s="15">
        <v>6.2</v>
      </c>
      <c r="I124" s="15">
        <v>6.2</v>
      </c>
      <c r="J124" s="15">
        <v>6</v>
      </c>
      <c r="K124" s="15">
        <v>6.5</v>
      </c>
      <c r="L124" s="15">
        <v>6.6</v>
      </c>
      <c r="M124" s="15">
        <v>7.1</v>
      </c>
      <c r="N124" s="15">
        <v>6.8</v>
      </c>
      <c r="O124" s="15">
        <v>6.5</v>
      </c>
      <c r="P124" s="15">
        <v>6.1</v>
      </c>
      <c r="Q124" s="15">
        <v>6.1</v>
      </c>
      <c r="R124" s="15">
        <v>4.5999999999999996</v>
      </c>
      <c r="S124" s="15">
        <v>3.3</v>
      </c>
      <c r="T124" s="15">
        <v>3.2</v>
      </c>
      <c r="U124" s="15">
        <v>2.6</v>
      </c>
      <c r="V124" s="15">
        <v>1.7</v>
      </c>
      <c r="W124" s="15">
        <v>0.7</v>
      </c>
      <c r="X124" s="15">
        <v>0.2</v>
      </c>
      <c r="Y124" s="7">
        <v>1774</v>
      </c>
      <c r="Z124" s="15">
        <v>43.5</v>
      </c>
      <c r="AA124" s="15">
        <v>5.4</v>
      </c>
      <c r="AB124" s="15">
        <v>5.7</v>
      </c>
      <c r="AC124" s="15">
        <v>5.8</v>
      </c>
      <c r="AD124" s="15">
        <v>5.9</v>
      </c>
      <c r="AE124" s="15">
        <v>5.7</v>
      </c>
      <c r="AF124" s="15">
        <v>5.3</v>
      </c>
      <c r="AG124" s="15">
        <v>5.6</v>
      </c>
      <c r="AH124" s="15">
        <v>6.1</v>
      </c>
      <c r="AI124" s="15">
        <v>6.4</v>
      </c>
      <c r="AJ124" s="15">
        <v>6.2</v>
      </c>
      <c r="AK124" s="15">
        <v>5.8</v>
      </c>
      <c r="AL124" s="15">
        <v>5.5</v>
      </c>
      <c r="AM124" s="15">
        <v>5.5</v>
      </c>
      <c r="AN124" s="15">
        <v>5.4</v>
      </c>
      <c r="AO124" s="15">
        <v>4.9000000000000004</v>
      </c>
      <c r="AP124" s="15">
        <v>4.9000000000000004</v>
      </c>
      <c r="AQ124" s="15">
        <v>4.0999999999999996</v>
      </c>
      <c r="AR124" s="15">
        <v>3.1</v>
      </c>
      <c r="AS124" s="15">
        <v>1.8</v>
      </c>
      <c r="AT124" s="15">
        <v>0.9</v>
      </c>
    </row>
    <row r="125" spans="1:46" hidden="1" x14ac:dyDescent="0.2">
      <c r="A125" s="2" t="s">
        <v>186</v>
      </c>
      <c r="B125" s="2" t="s">
        <v>187</v>
      </c>
      <c r="C125" s="7">
        <v>570</v>
      </c>
      <c r="D125" s="15">
        <v>39.6</v>
      </c>
      <c r="E125" s="15">
        <v>6.1</v>
      </c>
      <c r="F125" s="15">
        <v>6.1</v>
      </c>
      <c r="G125" s="15">
        <v>6</v>
      </c>
      <c r="H125" s="15">
        <v>6.3</v>
      </c>
      <c r="I125" s="15">
        <v>7.1</v>
      </c>
      <c r="J125" s="15">
        <v>6.3</v>
      </c>
      <c r="K125" s="15">
        <v>6.2</v>
      </c>
      <c r="L125" s="15">
        <v>6.2</v>
      </c>
      <c r="M125" s="15">
        <v>6.8</v>
      </c>
      <c r="N125" s="15">
        <v>6.7</v>
      </c>
      <c r="O125" s="15">
        <v>6.6</v>
      </c>
      <c r="P125" s="15">
        <v>6.5</v>
      </c>
      <c r="Q125" s="15">
        <v>6.4</v>
      </c>
      <c r="R125" s="15">
        <v>4.8</v>
      </c>
      <c r="S125" s="15">
        <v>3.4</v>
      </c>
      <c r="T125" s="15">
        <v>3.2</v>
      </c>
      <c r="U125" s="15">
        <v>2.6</v>
      </c>
      <c r="V125" s="15">
        <v>1.7</v>
      </c>
      <c r="W125" s="15">
        <v>0.7</v>
      </c>
      <c r="X125" s="15">
        <v>0.2</v>
      </c>
      <c r="Y125" s="7">
        <v>635</v>
      </c>
      <c r="Z125" s="15">
        <v>43.3</v>
      </c>
      <c r="AA125" s="15">
        <v>5.5</v>
      </c>
      <c r="AB125" s="15">
        <v>5.7</v>
      </c>
      <c r="AC125" s="15">
        <v>5.7</v>
      </c>
      <c r="AD125" s="15">
        <v>5.9</v>
      </c>
      <c r="AE125" s="15">
        <v>6.5</v>
      </c>
      <c r="AF125" s="15">
        <v>6</v>
      </c>
      <c r="AG125" s="15">
        <v>5.9</v>
      </c>
      <c r="AH125" s="15">
        <v>6.1</v>
      </c>
      <c r="AI125" s="15">
        <v>6</v>
      </c>
      <c r="AJ125" s="15">
        <v>5.8</v>
      </c>
      <c r="AK125" s="15">
        <v>5.4</v>
      </c>
      <c r="AL125" s="15">
        <v>5.4</v>
      </c>
      <c r="AM125" s="15">
        <v>5.3</v>
      </c>
      <c r="AN125" s="15">
        <v>5</v>
      </c>
      <c r="AO125" s="15">
        <v>4.5</v>
      </c>
      <c r="AP125" s="15">
        <v>4.7</v>
      </c>
      <c r="AQ125" s="15">
        <v>4.0999999999999996</v>
      </c>
      <c r="AR125" s="15">
        <v>3.3</v>
      </c>
      <c r="AS125" s="15">
        <v>2.1</v>
      </c>
      <c r="AT125" s="15">
        <v>1.1000000000000001</v>
      </c>
    </row>
    <row r="126" spans="1:46" hidden="1" x14ac:dyDescent="0.2">
      <c r="A126" s="2" t="s">
        <v>254</v>
      </c>
      <c r="B126" s="2" t="s">
        <v>255</v>
      </c>
      <c r="C126" s="7">
        <v>656</v>
      </c>
      <c r="D126" s="15">
        <v>42</v>
      </c>
      <c r="E126" s="15">
        <v>6</v>
      </c>
      <c r="F126" s="15">
        <v>6.4</v>
      </c>
      <c r="G126" s="15">
        <v>6.2</v>
      </c>
      <c r="H126" s="15">
        <v>5.3</v>
      </c>
      <c r="I126" s="15">
        <v>4.4000000000000004</v>
      </c>
      <c r="J126" s="15">
        <v>5.0999999999999996</v>
      </c>
      <c r="K126" s="15">
        <v>5.9</v>
      </c>
      <c r="L126" s="15">
        <v>6.2</v>
      </c>
      <c r="M126" s="15">
        <v>6.7</v>
      </c>
      <c r="N126" s="15">
        <v>6.7</v>
      </c>
      <c r="O126" s="15">
        <v>6.6</v>
      </c>
      <c r="P126" s="15">
        <v>6.5</v>
      </c>
      <c r="Q126" s="15">
        <v>7.3</v>
      </c>
      <c r="R126" s="15">
        <v>5.8</v>
      </c>
      <c r="S126" s="15">
        <v>4.3</v>
      </c>
      <c r="T126" s="15">
        <v>4.0999999999999996</v>
      </c>
      <c r="U126" s="15">
        <v>3.3</v>
      </c>
      <c r="V126" s="15">
        <v>2.2000000000000002</v>
      </c>
      <c r="W126" s="15">
        <v>0.9</v>
      </c>
      <c r="X126" s="15">
        <v>0.2</v>
      </c>
      <c r="Y126" s="7">
        <v>796</v>
      </c>
      <c r="Z126" s="15">
        <v>49.5</v>
      </c>
      <c r="AA126" s="15">
        <v>4.3</v>
      </c>
      <c r="AB126" s="15">
        <v>4.9000000000000004</v>
      </c>
      <c r="AC126" s="15">
        <v>5.2</v>
      </c>
      <c r="AD126" s="15">
        <v>5</v>
      </c>
      <c r="AE126" s="15">
        <v>3.8</v>
      </c>
      <c r="AF126" s="15">
        <v>3.9</v>
      </c>
      <c r="AG126" s="15">
        <v>4.4000000000000004</v>
      </c>
      <c r="AH126" s="15">
        <v>5</v>
      </c>
      <c r="AI126" s="15">
        <v>5.4</v>
      </c>
      <c r="AJ126" s="15">
        <v>5.4</v>
      </c>
      <c r="AK126" s="15">
        <v>5.2</v>
      </c>
      <c r="AL126" s="15">
        <v>5.3</v>
      </c>
      <c r="AM126" s="15">
        <v>6.3</v>
      </c>
      <c r="AN126" s="15">
        <v>7.1</v>
      </c>
      <c r="AO126" s="15">
        <v>6.8</v>
      </c>
      <c r="AP126" s="15">
        <v>7</v>
      </c>
      <c r="AQ126" s="15">
        <v>6</v>
      </c>
      <c r="AR126" s="15">
        <v>4.7</v>
      </c>
      <c r="AS126" s="15">
        <v>2.8</v>
      </c>
      <c r="AT126" s="15">
        <v>1.3</v>
      </c>
    </row>
    <row r="127" spans="1:46" hidden="1" x14ac:dyDescent="0.2"/>
    <row r="128" spans="1:46" hidden="1" x14ac:dyDescent="0.2">
      <c r="A128" s="2" t="str">
        <f>A124</f>
        <v>44</v>
      </c>
      <c r="B128" s="2" t="str">
        <f>B124</f>
        <v>Loire-Atlantique</v>
      </c>
      <c r="C128" s="2">
        <f t="shared" ref="C128:D130" si="6">C124</f>
        <v>1329</v>
      </c>
      <c r="D128" s="2">
        <f t="shared" si="6"/>
        <v>39.1</v>
      </c>
      <c r="E128" s="2">
        <f>$C124*E124/100</f>
        <v>85.055999999999997</v>
      </c>
      <c r="F128" s="2">
        <f t="shared" ref="F128:X130" si="7">$C124*F124/100</f>
        <v>87.713999999999999</v>
      </c>
      <c r="G128" s="2">
        <f t="shared" si="7"/>
        <v>87.713999999999999</v>
      </c>
      <c r="H128" s="2">
        <f t="shared" si="7"/>
        <v>82.39800000000001</v>
      </c>
      <c r="I128" s="2">
        <f t="shared" si="7"/>
        <v>82.39800000000001</v>
      </c>
      <c r="J128" s="2">
        <f t="shared" si="7"/>
        <v>79.739999999999995</v>
      </c>
      <c r="K128" s="2">
        <f t="shared" si="7"/>
        <v>86.385000000000005</v>
      </c>
      <c r="L128" s="2">
        <f t="shared" si="7"/>
        <v>87.713999999999999</v>
      </c>
      <c r="M128" s="2">
        <f t="shared" si="7"/>
        <v>94.358999999999995</v>
      </c>
      <c r="N128" s="2">
        <f t="shared" si="7"/>
        <v>90.371999999999986</v>
      </c>
      <c r="O128" s="2">
        <f t="shared" si="7"/>
        <v>86.385000000000005</v>
      </c>
      <c r="P128" s="2">
        <f t="shared" si="7"/>
        <v>81.069000000000003</v>
      </c>
      <c r="Q128" s="2">
        <f t="shared" si="7"/>
        <v>81.069000000000003</v>
      </c>
      <c r="R128" s="2">
        <f t="shared" si="7"/>
        <v>61.133999999999993</v>
      </c>
      <c r="S128" s="2">
        <f t="shared" si="7"/>
        <v>43.856999999999999</v>
      </c>
      <c r="T128" s="2">
        <f t="shared" si="7"/>
        <v>42.527999999999999</v>
      </c>
      <c r="U128" s="2">
        <f t="shared" si="7"/>
        <v>34.554000000000002</v>
      </c>
      <c r="V128" s="2">
        <f t="shared" si="7"/>
        <v>22.592999999999996</v>
      </c>
      <c r="W128" s="2">
        <f t="shared" si="7"/>
        <v>9.302999999999999</v>
      </c>
      <c r="X128" s="2">
        <f t="shared" si="7"/>
        <v>2.6579999999999999</v>
      </c>
      <c r="Y128" s="7">
        <f>Y124</f>
        <v>1774</v>
      </c>
      <c r="Z128" s="15">
        <f>Z124</f>
        <v>43.5</v>
      </c>
      <c r="AA128" s="2">
        <f>$Y124*AA124/100</f>
        <v>95.796000000000006</v>
      </c>
      <c r="AB128" s="2">
        <f t="shared" ref="AB128:AT130" si="8">$Y124*AB124/100</f>
        <v>101.11800000000001</v>
      </c>
      <c r="AC128" s="2">
        <f t="shared" si="8"/>
        <v>102.892</v>
      </c>
      <c r="AD128" s="2">
        <f t="shared" si="8"/>
        <v>104.666</v>
      </c>
      <c r="AE128" s="2">
        <f t="shared" si="8"/>
        <v>101.11800000000001</v>
      </c>
      <c r="AF128" s="2">
        <f t="shared" si="8"/>
        <v>94.021999999999991</v>
      </c>
      <c r="AG128" s="2">
        <f t="shared" si="8"/>
        <v>99.343999999999994</v>
      </c>
      <c r="AH128" s="2">
        <f t="shared" si="8"/>
        <v>108.214</v>
      </c>
      <c r="AI128" s="2">
        <f t="shared" si="8"/>
        <v>113.536</v>
      </c>
      <c r="AJ128" s="2">
        <f t="shared" si="8"/>
        <v>109.98800000000001</v>
      </c>
      <c r="AK128" s="2">
        <f t="shared" si="8"/>
        <v>102.892</v>
      </c>
      <c r="AL128" s="2">
        <f t="shared" si="8"/>
        <v>97.57</v>
      </c>
      <c r="AM128" s="2">
        <f t="shared" si="8"/>
        <v>97.57</v>
      </c>
      <c r="AN128" s="2">
        <f t="shared" si="8"/>
        <v>95.796000000000006</v>
      </c>
      <c r="AO128" s="2">
        <f t="shared" si="8"/>
        <v>86.926000000000002</v>
      </c>
      <c r="AP128" s="2">
        <f t="shared" si="8"/>
        <v>86.926000000000002</v>
      </c>
      <c r="AQ128" s="2">
        <f t="shared" si="8"/>
        <v>72.733999999999995</v>
      </c>
      <c r="AR128" s="2">
        <f t="shared" si="8"/>
        <v>54.994000000000007</v>
      </c>
      <c r="AS128" s="2">
        <f t="shared" si="8"/>
        <v>31.932000000000002</v>
      </c>
      <c r="AT128" s="2">
        <f t="shared" si="8"/>
        <v>15.966000000000001</v>
      </c>
    </row>
    <row r="129" spans="1:46" hidden="1" x14ac:dyDescent="0.2">
      <c r="A129" s="2" t="str">
        <f t="shared" ref="A129:B130" si="9">A125</f>
        <v>51</v>
      </c>
      <c r="B129" s="2" t="str">
        <f t="shared" si="9"/>
        <v>Marne</v>
      </c>
      <c r="C129" s="2">
        <f t="shared" si="6"/>
        <v>570</v>
      </c>
      <c r="D129" s="2">
        <f t="shared" si="6"/>
        <v>39.6</v>
      </c>
      <c r="E129" s="2">
        <f t="shared" ref="E129:T130" si="10">$C125*E125/100</f>
        <v>34.770000000000003</v>
      </c>
      <c r="F129" s="2">
        <f t="shared" si="10"/>
        <v>34.770000000000003</v>
      </c>
      <c r="G129" s="2">
        <f t="shared" si="10"/>
        <v>34.200000000000003</v>
      </c>
      <c r="H129" s="2">
        <f t="shared" si="10"/>
        <v>35.909999999999997</v>
      </c>
      <c r="I129" s="2">
        <f t="shared" si="10"/>
        <v>40.47</v>
      </c>
      <c r="J129" s="2">
        <f t="shared" si="10"/>
        <v>35.909999999999997</v>
      </c>
      <c r="K129" s="2">
        <f t="shared" si="10"/>
        <v>35.340000000000003</v>
      </c>
      <c r="L129" s="2">
        <f t="shared" si="10"/>
        <v>35.340000000000003</v>
      </c>
      <c r="M129" s="2">
        <f t="shared" si="10"/>
        <v>38.76</v>
      </c>
      <c r="N129" s="2">
        <f t="shared" si="10"/>
        <v>38.19</v>
      </c>
      <c r="O129" s="2">
        <f t="shared" si="10"/>
        <v>37.619999999999997</v>
      </c>
      <c r="P129" s="2">
        <f t="shared" si="10"/>
        <v>37.049999999999997</v>
      </c>
      <c r="Q129" s="2">
        <f t="shared" si="10"/>
        <v>36.479999999999997</v>
      </c>
      <c r="R129" s="2">
        <f t="shared" si="10"/>
        <v>27.36</v>
      </c>
      <c r="S129" s="2">
        <f t="shared" si="10"/>
        <v>19.38</v>
      </c>
      <c r="T129" s="2">
        <f t="shared" si="10"/>
        <v>18.239999999999998</v>
      </c>
      <c r="U129" s="2">
        <f t="shared" si="7"/>
        <v>14.82</v>
      </c>
      <c r="V129" s="2">
        <f t="shared" si="7"/>
        <v>9.69</v>
      </c>
      <c r="W129" s="2">
        <f t="shared" si="7"/>
        <v>3.99</v>
      </c>
      <c r="X129" s="2">
        <f t="shared" si="7"/>
        <v>1.1399999999999999</v>
      </c>
      <c r="Y129" s="7">
        <f t="shared" ref="Y129:Z130" si="11">Y125</f>
        <v>635</v>
      </c>
      <c r="Z129" s="15">
        <f t="shared" si="11"/>
        <v>43.3</v>
      </c>
      <c r="AA129" s="2">
        <f t="shared" ref="AA129:AP130" si="12">$Y125*AA125/100</f>
        <v>34.924999999999997</v>
      </c>
      <c r="AB129" s="2">
        <f t="shared" si="12"/>
        <v>36.195</v>
      </c>
      <c r="AC129" s="2">
        <f t="shared" si="12"/>
        <v>36.195</v>
      </c>
      <c r="AD129" s="2">
        <f t="shared" si="12"/>
        <v>37.465000000000003</v>
      </c>
      <c r="AE129" s="2">
        <f t="shared" si="12"/>
        <v>41.274999999999999</v>
      </c>
      <c r="AF129" s="2">
        <f t="shared" si="12"/>
        <v>38.1</v>
      </c>
      <c r="AG129" s="2">
        <f t="shared" si="12"/>
        <v>37.465000000000003</v>
      </c>
      <c r="AH129" s="2">
        <f t="shared" si="12"/>
        <v>38.734999999999999</v>
      </c>
      <c r="AI129" s="2">
        <f t="shared" si="12"/>
        <v>38.1</v>
      </c>
      <c r="AJ129" s="2">
        <f t="shared" si="12"/>
        <v>36.83</v>
      </c>
      <c r="AK129" s="2">
        <f t="shared" si="12"/>
        <v>34.29</v>
      </c>
      <c r="AL129" s="2">
        <f t="shared" si="12"/>
        <v>34.29</v>
      </c>
      <c r="AM129" s="2">
        <f t="shared" si="12"/>
        <v>33.655000000000001</v>
      </c>
      <c r="AN129" s="2">
        <f t="shared" si="12"/>
        <v>31.75</v>
      </c>
      <c r="AO129" s="2">
        <f t="shared" si="12"/>
        <v>28.574999999999999</v>
      </c>
      <c r="AP129" s="2">
        <f t="shared" si="12"/>
        <v>29.844999999999999</v>
      </c>
      <c r="AQ129" s="2">
        <f t="shared" si="8"/>
        <v>26.035</v>
      </c>
      <c r="AR129" s="2">
        <f t="shared" si="8"/>
        <v>20.954999999999998</v>
      </c>
      <c r="AS129" s="2">
        <f t="shared" si="8"/>
        <v>13.335000000000001</v>
      </c>
      <c r="AT129" s="2">
        <f t="shared" si="8"/>
        <v>6.9850000000000003</v>
      </c>
    </row>
    <row r="130" spans="1:46" hidden="1" x14ac:dyDescent="0.2">
      <c r="A130" s="2" t="str">
        <f t="shared" si="9"/>
        <v>85</v>
      </c>
      <c r="B130" s="2" t="str">
        <f t="shared" si="9"/>
        <v>Vendée</v>
      </c>
      <c r="C130" s="2">
        <f t="shared" si="6"/>
        <v>656</v>
      </c>
      <c r="D130" s="2">
        <f t="shared" si="6"/>
        <v>42</v>
      </c>
      <c r="E130" s="2">
        <f t="shared" si="10"/>
        <v>39.36</v>
      </c>
      <c r="F130" s="2">
        <f t="shared" si="7"/>
        <v>41.984000000000009</v>
      </c>
      <c r="G130" s="2">
        <f t="shared" si="7"/>
        <v>40.672000000000004</v>
      </c>
      <c r="H130" s="2">
        <f t="shared" si="7"/>
        <v>34.768000000000001</v>
      </c>
      <c r="I130" s="2">
        <f t="shared" si="7"/>
        <v>28.864000000000001</v>
      </c>
      <c r="J130" s="2">
        <f t="shared" si="7"/>
        <v>33.455999999999996</v>
      </c>
      <c r="K130" s="2">
        <f t="shared" si="7"/>
        <v>38.704000000000001</v>
      </c>
      <c r="L130" s="2">
        <f t="shared" si="7"/>
        <v>40.672000000000004</v>
      </c>
      <c r="M130" s="2">
        <f t="shared" si="7"/>
        <v>43.951999999999998</v>
      </c>
      <c r="N130" s="2">
        <f t="shared" si="7"/>
        <v>43.951999999999998</v>
      </c>
      <c r="O130" s="2">
        <f t="shared" si="7"/>
        <v>43.295999999999992</v>
      </c>
      <c r="P130" s="2">
        <f t="shared" si="7"/>
        <v>42.64</v>
      </c>
      <c r="Q130" s="2">
        <f t="shared" si="7"/>
        <v>47.888000000000005</v>
      </c>
      <c r="R130" s="2">
        <f t="shared" si="7"/>
        <v>38.047999999999995</v>
      </c>
      <c r="S130" s="2">
        <f t="shared" si="7"/>
        <v>28.207999999999998</v>
      </c>
      <c r="T130" s="2">
        <f t="shared" si="7"/>
        <v>26.896000000000001</v>
      </c>
      <c r="U130" s="2">
        <f t="shared" si="7"/>
        <v>21.647999999999996</v>
      </c>
      <c r="V130" s="2">
        <f t="shared" si="7"/>
        <v>14.432</v>
      </c>
      <c r="W130" s="2">
        <f t="shared" si="7"/>
        <v>5.9039999999999999</v>
      </c>
      <c r="X130" s="2">
        <f t="shared" si="7"/>
        <v>1.3120000000000003</v>
      </c>
      <c r="Y130" s="7">
        <f t="shared" si="11"/>
        <v>796</v>
      </c>
      <c r="Z130" s="15">
        <f t="shared" si="11"/>
        <v>49.5</v>
      </c>
      <c r="AA130" s="2">
        <f t="shared" si="12"/>
        <v>34.227999999999994</v>
      </c>
      <c r="AB130" s="2">
        <f t="shared" si="8"/>
        <v>39.003999999999998</v>
      </c>
      <c r="AC130" s="2">
        <f t="shared" si="8"/>
        <v>41.391999999999996</v>
      </c>
      <c r="AD130" s="2">
        <f t="shared" si="8"/>
        <v>39.799999999999997</v>
      </c>
      <c r="AE130" s="2">
        <f t="shared" si="8"/>
        <v>30.247999999999998</v>
      </c>
      <c r="AF130" s="2">
        <f t="shared" si="8"/>
        <v>31.044</v>
      </c>
      <c r="AG130" s="2">
        <f t="shared" si="8"/>
        <v>35.024000000000001</v>
      </c>
      <c r="AH130" s="2">
        <f t="shared" si="8"/>
        <v>39.799999999999997</v>
      </c>
      <c r="AI130" s="2">
        <f t="shared" si="8"/>
        <v>42.984000000000009</v>
      </c>
      <c r="AJ130" s="2">
        <f t="shared" si="8"/>
        <v>42.984000000000009</v>
      </c>
      <c r="AK130" s="2">
        <f t="shared" si="8"/>
        <v>41.391999999999996</v>
      </c>
      <c r="AL130" s="2">
        <f t="shared" si="8"/>
        <v>42.188000000000002</v>
      </c>
      <c r="AM130" s="2">
        <f t="shared" si="8"/>
        <v>50.148000000000003</v>
      </c>
      <c r="AN130" s="2">
        <f t="shared" si="8"/>
        <v>56.515999999999991</v>
      </c>
      <c r="AO130" s="2">
        <f t="shared" si="8"/>
        <v>54.128</v>
      </c>
      <c r="AP130" s="2">
        <f t="shared" si="8"/>
        <v>55.72</v>
      </c>
      <c r="AQ130" s="2">
        <f t="shared" si="8"/>
        <v>47.76</v>
      </c>
      <c r="AR130" s="2">
        <f t="shared" si="8"/>
        <v>37.412000000000006</v>
      </c>
      <c r="AS130" s="2">
        <f t="shared" si="8"/>
        <v>22.287999999999997</v>
      </c>
      <c r="AT130" s="2">
        <f t="shared" si="8"/>
        <v>10.347999999999999</v>
      </c>
    </row>
    <row r="131" spans="1:46" hidden="1" x14ac:dyDescent="0.2"/>
    <row r="132" spans="1:46" hidden="1" x14ac:dyDescent="0.2">
      <c r="C132" s="2" t="str">
        <f>C123</f>
        <v>Population en 2013</v>
      </c>
      <c r="D132" s="2" t="str">
        <f>D123</f>
        <v>Âge moyen en 2013</v>
      </c>
      <c r="E132" s="2" t="s">
        <v>400</v>
      </c>
      <c r="F132" s="2" t="s">
        <v>401</v>
      </c>
      <c r="G132" s="2" t="s">
        <v>402</v>
      </c>
      <c r="H132" s="2" t="s">
        <v>403</v>
      </c>
      <c r="I132" s="2" t="s">
        <v>43</v>
      </c>
      <c r="J132" s="2" t="s">
        <v>404</v>
      </c>
      <c r="K132" s="2" t="s">
        <v>405</v>
      </c>
      <c r="L132" s="2" t="s">
        <v>401</v>
      </c>
      <c r="M132" s="2" t="s">
        <v>402</v>
      </c>
      <c r="N132" s="2" t="s">
        <v>403</v>
      </c>
    </row>
    <row r="133" spans="1:46" hidden="1" x14ac:dyDescent="0.2">
      <c r="B133" s="2" t="s">
        <v>399</v>
      </c>
      <c r="C133" s="7">
        <v>63700</v>
      </c>
      <c r="D133" s="16">
        <v>40.241153846153857</v>
      </c>
      <c r="E133" s="7">
        <v>15500.800000000001</v>
      </c>
      <c r="F133" s="7">
        <v>42351.354999999996</v>
      </c>
      <c r="G133" s="7">
        <v>4026.1390000000001</v>
      </c>
      <c r="H133" s="7">
        <v>1790.3790000000001</v>
      </c>
      <c r="I133" s="7">
        <v>71622</v>
      </c>
      <c r="J133" s="16">
        <v>44.829543994861886</v>
      </c>
      <c r="K133" s="7">
        <v>15759.754999999997</v>
      </c>
      <c r="L133" s="7">
        <v>44067.766000000003</v>
      </c>
      <c r="M133" s="7">
        <v>7077.6880000000001</v>
      </c>
      <c r="N133" s="7">
        <v>4711.4769999999999</v>
      </c>
      <c r="O133" s="7">
        <f>SUM(K133:N133)-I133</f>
        <v>-5.3139999999984866</v>
      </c>
    </row>
    <row r="134" spans="1:46" hidden="1" x14ac:dyDescent="0.2">
      <c r="A134" s="2" t="str">
        <f>A128</f>
        <v>44</v>
      </c>
      <c r="B134" s="2" t="str">
        <f t="shared" ref="B134:D134" si="13">B128</f>
        <v>Loire-Atlantique</v>
      </c>
      <c r="C134" s="7">
        <f t="shared" si="13"/>
        <v>1329</v>
      </c>
      <c r="D134" s="15">
        <f t="shared" si="13"/>
        <v>39.1</v>
      </c>
      <c r="E134" s="7">
        <f>SUM(E128:H128)</f>
        <v>342.88200000000001</v>
      </c>
      <c r="F134" s="7">
        <f>SUM(I128:S128)</f>
        <v>874.48199999999986</v>
      </c>
      <c r="G134" s="7">
        <f>SUM(T128:U128)</f>
        <v>77.081999999999994</v>
      </c>
      <c r="H134" s="7">
        <f>SUM(V128:X128)</f>
        <v>34.553999999999995</v>
      </c>
      <c r="I134" s="7">
        <f>Y128</f>
        <v>1774</v>
      </c>
      <c r="J134" s="2">
        <f>Z124</f>
        <v>43.5</v>
      </c>
      <c r="K134" s="7">
        <f>SUM(AA128:AD128)</f>
        <v>404.47200000000004</v>
      </c>
      <c r="L134" s="7">
        <f>SUM(AE128:AO128)</f>
        <v>1106.9759999999999</v>
      </c>
      <c r="M134" s="7">
        <f>SUM(AP128:AQ128)</f>
        <v>159.66</v>
      </c>
      <c r="N134" s="7">
        <f>SUM(AR128:AT128)</f>
        <v>102.89200000000002</v>
      </c>
      <c r="O134" s="7">
        <f t="shared" ref="O134:O136" si="14">SUM(K134:N134)-I134</f>
        <v>0</v>
      </c>
    </row>
    <row r="135" spans="1:46" hidden="1" x14ac:dyDescent="0.2">
      <c r="A135" s="2" t="str">
        <f t="shared" ref="A135:D136" si="15">A129</f>
        <v>51</v>
      </c>
      <c r="B135" s="2" t="str">
        <f t="shared" si="15"/>
        <v>Marne</v>
      </c>
      <c r="C135" s="7">
        <f t="shared" si="15"/>
        <v>570</v>
      </c>
      <c r="D135" s="15">
        <f t="shared" si="15"/>
        <v>39.6</v>
      </c>
      <c r="E135" s="7">
        <f>SUM(E129:H129)</f>
        <v>139.65</v>
      </c>
      <c r="F135" s="7">
        <f>SUM(I129:S129)</f>
        <v>381.90000000000003</v>
      </c>
      <c r="G135" s="7">
        <f>SUM(T129:U129)</f>
        <v>33.06</v>
      </c>
      <c r="H135" s="7">
        <f>SUM(V129:X129)</f>
        <v>14.82</v>
      </c>
      <c r="I135" s="7">
        <f t="shared" ref="I135:I136" si="16">Y129</f>
        <v>635</v>
      </c>
      <c r="J135" s="2">
        <f t="shared" ref="J135:J136" si="17">Z125</f>
        <v>43.3</v>
      </c>
      <c r="K135" s="7">
        <f>SUM(AA129:AD129)</f>
        <v>144.78</v>
      </c>
      <c r="L135" s="7">
        <f>SUM(AE129:AO129)</f>
        <v>393.065</v>
      </c>
      <c r="M135" s="7">
        <f>SUM(AP129:AQ129)</f>
        <v>55.879999999999995</v>
      </c>
      <c r="N135" s="7">
        <f>SUM(AR129:AT129)</f>
        <v>41.274999999999999</v>
      </c>
      <c r="O135" s="7">
        <f t="shared" si="14"/>
        <v>0</v>
      </c>
    </row>
    <row r="136" spans="1:46" hidden="1" x14ac:dyDescent="0.2">
      <c r="A136" s="2" t="str">
        <f t="shared" si="15"/>
        <v>85</v>
      </c>
      <c r="B136" s="2" t="str">
        <f t="shared" si="15"/>
        <v>Vendée</v>
      </c>
      <c r="C136" s="7">
        <f t="shared" si="15"/>
        <v>656</v>
      </c>
      <c r="D136" s="15">
        <f t="shared" si="15"/>
        <v>42</v>
      </c>
      <c r="E136" s="7">
        <f>SUM(E130:H130)</f>
        <v>156.78400000000002</v>
      </c>
      <c r="F136" s="7">
        <f>SUM(I130:S130)</f>
        <v>429.67999999999995</v>
      </c>
      <c r="G136" s="7">
        <f>SUM(T130:U130)</f>
        <v>48.543999999999997</v>
      </c>
      <c r="H136" s="7">
        <f>SUM(V130:X130)</f>
        <v>21.648</v>
      </c>
      <c r="I136" s="7">
        <f t="shared" si="16"/>
        <v>796</v>
      </c>
      <c r="J136" s="2">
        <f t="shared" si="17"/>
        <v>49.5</v>
      </c>
      <c r="K136" s="7">
        <f>SUM(AA130:AD130)</f>
        <v>154.42399999999998</v>
      </c>
      <c r="L136" s="7">
        <f>SUM(AE130:AO130)</f>
        <v>466.45599999999996</v>
      </c>
      <c r="M136" s="7">
        <f>SUM(AP130:AQ130)</f>
        <v>103.47999999999999</v>
      </c>
      <c r="N136" s="7">
        <f>SUM(AR130:AT130)</f>
        <v>70.048000000000002</v>
      </c>
      <c r="O136" s="7">
        <f t="shared" si="14"/>
        <v>-1.5920000000000982</v>
      </c>
    </row>
    <row r="137" spans="1:46" hidden="1" x14ac:dyDescent="0.2">
      <c r="C137" s="7"/>
      <c r="D137" s="15"/>
    </row>
    <row r="138" spans="1:46" hidden="1" x14ac:dyDescent="0.2">
      <c r="C138" s="7" t="str">
        <f>C132</f>
        <v>Population en 2013</v>
      </c>
      <c r="D138" s="7" t="str">
        <f t="shared" ref="D138:N138" si="18">D132</f>
        <v>Âge moyen en 2013</v>
      </c>
      <c r="E138" s="7" t="str">
        <f t="shared" si="18"/>
        <v>0-19 ans en 2013</v>
      </c>
      <c r="F138" s="7" t="str">
        <f t="shared" si="18"/>
        <v>20-74 ans</v>
      </c>
      <c r="G138" s="7" t="str">
        <f t="shared" si="18"/>
        <v>75-84 ans</v>
      </c>
      <c r="H138" s="7" t="str">
        <f t="shared" si="18"/>
        <v>85 ans et plus</v>
      </c>
      <c r="I138" s="7" t="str">
        <f t="shared" si="18"/>
        <v>Population en 2050</v>
      </c>
      <c r="J138" s="7" t="str">
        <f t="shared" si="18"/>
        <v>Age moyen en 2050</v>
      </c>
      <c r="K138" s="7" t="str">
        <f t="shared" si="18"/>
        <v>0-19 ans en 2050</v>
      </c>
      <c r="L138" s="7" t="str">
        <f t="shared" si="18"/>
        <v>20-74 ans</v>
      </c>
      <c r="M138" s="7" t="str">
        <f t="shared" si="18"/>
        <v>75-84 ans</v>
      </c>
      <c r="N138" s="7" t="str">
        <f t="shared" si="18"/>
        <v>85 ans et plus</v>
      </c>
    </row>
    <row r="139" spans="1:46" hidden="1" x14ac:dyDescent="0.2">
      <c r="B139" s="2" t="s">
        <v>399</v>
      </c>
      <c r="C139" s="7">
        <f t="shared" ref="B139:D140" si="19">C133</f>
        <v>63700</v>
      </c>
      <c r="D139" s="15">
        <f t="shared" si="19"/>
        <v>40.241153846153857</v>
      </c>
      <c r="E139" s="18">
        <f>E133/$C133</f>
        <v>0.24334065934065935</v>
      </c>
      <c r="F139" s="18">
        <f t="shared" ref="F139:H140" si="20">F133/$C133</f>
        <v>0.66485643642072212</v>
      </c>
      <c r="G139" s="18">
        <f t="shared" si="20"/>
        <v>6.3204693877551024E-2</v>
      </c>
      <c r="H139" s="18">
        <f t="shared" si="20"/>
        <v>2.8106420722135012E-2</v>
      </c>
      <c r="I139" s="7">
        <f>I133</f>
        <v>71622</v>
      </c>
      <c r="J139" s="16">
        <f>J133</f>
        <v>44.829543994861886</v>
      </c>
      <c r="K139" s="18">
        <f>K133/$I133</f>
        <v>0.22004069978498222</v>
      </c>
      <c r="L139" s="18">
        <f t="shared" ref="L139:N139" si="21">L133/$I133</f>
        <v>0.6152825388847003</v>
      </c>
      <c r="M139" s="18">
        <f t="shared" si="21"/>
        <v>9.8820027365893168E-2</v>
      </c>
      <c r="N139" s="18">
        <f t="shared" si="21"/>
        <v>6.5782538884700231E-2</v>
      </c>
      <c r="O139" s="29">
        <f>SUM(K139:N139)</f>
        <v>0.99992580492027583</v>
      </c>
    </row>
    <row r="140" spans="1:46" hidden="1" x14ac:dyDescent="0.2">
      <c r="A140" s="2" t="str">
        <f>A134</f>
        <v>44</v>
      </c>
      <c r="B140" s="2" t="str">
        <f t="shared" si="19"/>
        <v>Loire-Atlantique</v>
      </c>
      <c r="C140" s="7">
        <f t="shared" si="19"/>
        <v>1329</v>
      </c>
      <c r="D140" s="15">
        <f t="shared" si="19"/>
        <v>39.1</v>
      </c>
      <c r="E140" s="18">
        <f>E134/$C134</f>
        <v>0.25800000000000001</v>
      </c>
      <c r="F140" s="18">
        <f t="shared" si="20"/>
        <v>0.65799999999999992</v>
      </c>
      <c r="G140" s="18">
        <f t="shared" si="20"/>
        <v>5.7999999999999996E-2</v>
      </c>
      <c r="H140" s="18">
        <f t="shared" si="20"/>
        <v>2.5999999999999995E-2</v>
      </c>
      <c r="I140" s="2">
        <f t="shared" ref="I140:J142" si="22">I134</f>
        <v>1774</v>
      </c>
      <c r="J140" s="15">
        <f t="shared" si="22"/>
        <v>43.5</v>
      </c>
      <c r="K140" s="18">
        <f t="shared" ref="K140:N140" si="23">K134/$I134</f>
        <v>0.22800000000000001</v>
      </c>
      <c r="L140" s="18">
        <f t="shared" si="23"/>
        <v>0.62399999999999989</v>
      </c>
      <c r="M140" s="18">
        <f t="shared" si="23"/>
        <v>0.09</v>
      </c>
      <c r="N140" s="18">
        <f t="shared" si="23"/>
        <v>5.8000000000000017E-2</v>
      </c>
      <c r="O140" s="29">
        <f t="shared" ref="O140:O142" si="24">SUM(K140:N140)</f>
        <v>0.99999999999999989</v>
      </c>
    </row>
    <row r="141" spans="1:46" hidden="1" x14ac:dyDescent="0.2">
      <c r="A141" s="2" t="str">
        <f t="shared" ref="A141:D142" si="25">A135</f>
        <v>51</v>
      </c>
      <c r="B141" s="2" t="str">
        <f t="shared" si="25"/>
        <v>Marne</v>
      </c>
      <c r="C141" s="7">
        <f t="shared" si="25"/>
        <v>570</v>
      </c>
      <c r="D141" s="15">
        <f t="shared" si="25"/>
        <v>39.6</v>
      </c>
      <c r="E141" s="18">
        <f t="shared" ref="E141:H142" si="26">E135/$C135</f>
        <v>0.24500000000000002</v>
      </c>
      <c r="F141" s="18">
        <f t="shared" si="26"/>
        <v>0.67</v>
      </c>
      <c r="G141" s="18">
        <f t="shared" si="26"/>
        <v>5.8000000000000003E-2</v>
      </c>
      <c r="H141" s="18">
        <f t="shared" si="26"/>
        <v>2.5999999999999999E-2</v>
      </c>
      <c r="I141" s="2">
        <f t="shared" si="22"/>
        <v>635</v>
      </c>
      <c r="J141" s="15">
        <f t="shared" si="22"/>
        <v>43.3</v>
      </c>
      <c r="K141" s="18">
        <f t="shared" ref="K141:N141" si="27">K135/$I135</f>
        <v>0.22800000000000001</v>
      </c>
      <c r="L141" s="18">
        <f t="shared" si="27"/>
        <v>0.61899999999999999</v>
      </c>
      <c r="M141" s="18">
        <f t="shared" si="27"/>
        <v>8.7999999999999995E-2</v>
      </c>
      <c r="N141" s="18">
        <f t="shared" si="27"/>
        <v>6.5000000000000002E-2</v>
      </c>
      <c r="O141" s="29">
        <f t="shared" si="24"/>
        <v>1</v>
      </c>
    </row>
    <row r="142" spans="1:46" hidden="1" x14ac:dyDescent="0.2">
      <c r="A142" s="2" t="str">
        <f t="shared" si="25"/>
        <v>85</v>
      </c>
      <c r="B142" s="2" t="str">
        <f t="shared" si="25"/>
        <v>Vendée</v>
      </c>
      <c r="C142" s="7">
        <f t="shared" si="25"/>
        <v>656</v>
      </c>
      <c r="D142" s="15">
        <f t="shared" si="25"/>
        <v>42</v>
      </c>
      <c r="E142" s="18">
        <f t="shared" si="26"/>
        <v>0.23900000000000002</v>
      </c>
      <c r="F142" s="18">
        <f t="shared" si="26"/>
        <v>0.65499999999999992</v>
      </c>
      <c r="G142" s="18">
        <f t="shared" si="26"/>
        <v>7.3999999999999996E-2</v>
      </c>
      <c r="H142" s="18">
        <f t="shared" si="26"/>
        <v>3.3000000000000002E-2</v>
      </c>
      <c r="I142" s="2">
        <f t="shared" si="22"/>
        <v>796</v>
      </c>
      <c r="J142" s="15">
        <f t="shared" si="22"/>
        <v>49.5</v>
      </c>
      <c r="K142" s="18">
        <f t="shared" ref="K142:N142" si="28">K136/$I136</f>
        <v>0.19399999999999998</v>
      </c>
      <c r="L142" s="18">
        <f t="shared" si="28"/>
        <v>0.58599999999999997</v>
      </c>
      <c r="M142" s="18">
        <f t="shared" si="28"/>
        <v>0.12999999999999998</v>
      </c>
      <c r="N142" s="18">
        <f t="shared" si="28"/>
        <v>8.8000000000000009E-2</v>
      </c>
      <c r="O142" s="29">
        <f t="shared" si="24"/>
        <v>0.99799999999999989</v>
      </c>
    </row>
    <row r="143" spans="1:46" hidden="1" x14ac:dyDescent="0.2"/>
    <row r="144" spans="1:46" hidden="1" x14ac:dyDescent="0.2"/>
    <row r="145" spans="1:46" hidden="1" x14ac:dyDescent="0.2">
      <c r="C145" s="2" t="str">
        <f>C6</f>
        <v>Population en 2013</v>
      </c>
      <c r="D145" s="2" t="str">
        <f t="shared" ref="D145:AT145" si="29">D6</f>
        <v>Âge moyen en 2013</v>
      </c>
      <c r="E145" s="2" t="str">
        <f t="shared" si="29"/>
        <v>0-4 ans en 2013</v>
      </c>
      <c r="F145" s="2" t="str">
        <f t="shared" si="29"/>
        <v>5-9 ans en 2013</v>
      </c>
      <c r="G145" s="2" t="str">
        <f t="shared" si="29"/>
        <v>10-14 ans en 2013</v>
      </c>
      <c r="H145" s="2" t="str">
        <f t="shared" si="29"/>
        <v>15-19 ans en 2013</v>
      </c>
      <c r="I145" s="2" t="str">
        <f t="shared" si="29"/>
        <v>20-24 ans en 2013</v>
      </c>
      <c r="J145" s="2" t="str">
        <f t="shared" si="29"/>
        <v>25-29 ans en 2013</v>
      </c>
      <c r="K145" s="2" t="str">
        <f t="shared" si="29"/>
        <v>30-34 ans en 2013</v>
      </c>
      <c r="L145" s="2" t="str">
        <f t="shared" si="29"/>
        <v>35-39 ans en 2013</v>
      </c>
      <c r="M145" s="2" t="str">
        <f t="shared" si="29"/>
        <v>40-44 ans en 2013</v>
      </c>
      <c r="N145" s="2" t="str">
        <f t="shared" si="29"/>
        <v>45-49 ans en 2013</v>
      </c>
      <c r="O145" s="2" t="str">
        <f t="shared" si="29"/>
        <v>50-54 ans en 2013</v>
      </c>
      <c r="P145" s="2" t="str">
        <f t="shared" si="29"/>
        <v>55-59 ans en 2013</v>
      </c>
      <c r="Q145" s="2" t="str">
        <f t="shared" si="29"/>
        <v>60-64 ans en 2013</v>
      </c>
      <c r="R145" s="2" t="str">
        <f t="shared" si="29"/>
        <v>65-69 ans en 2013</v>
      </c>
      <c r="S145" s="2" t="str">
        <f t="shared" si="29"/>
        <v>70-74 ans en 2013</v>
      </c>
      <c r="T145" s="2" t="str">
        <f t="shared" si="29"/>
        <v>75-79 ans en 2013</v>
      </c>
      <c r="U145" s="2" t="str">
        <f t="shared" si="29"/>
        <v>80-84 ans en 2013</v>
      </c>
      <c r="V145" s="2" t="str">
        <f t="shared" si="29"/>
        <v>85-89 ans en 2013</v>
      </c>
      <c r="W145" s="2" t="str">
        <f t="shared" si="29"/>
        <v>90-94 ans en 2013</v>
      </c>
      <c r="X145" s="2" t="str">
        <f t="shared" si="29"/>
        <v>95 ans et plus en 2013</v>
      </c>
      <c r="Y145" s="2" t="str">
        <f t="shared" si="29"/>
        <v>Population en 2050</v>
      </c>
      <c r="Z145" s="2" t="str">
        <f t="shared" si="29"/>
        <v>Âge moyen en 2050</v>
      </c>
      <c r="AA145" s="2" t="str">
        <f t="shared" si="29"/>
        <v>0-4 ans en 2050</v>
      </c>
      <c r="AB145" s="2" t="str">
        <f t="shared" si="29"/>
        <v>5-9 ans en 2050</v>
      </c>
      <c r="AC145" s="2" t="str">
        <f t="shared" si="29"/>
        <v>10-14 ans en 2050</v>
      </c>
      <c r="AD145" s="2" t="str">
        <f t="shared" si="29"/>
        <v>15-19 ans en 2050</v>
      </c>
      <c r="AE145" s="2" t="str">
        <f t="shared" si="29"/>
        <v>20-24 ans en 2050</v>
      </c>
      <c r="AF145" s="2" t="str">
        <f t="shared" si="29"/>
        <v>25-29 ans en 2050</v>
      </c>
      <c r="AG145" s="2" t="str">
        <f t="shared" si="29"/>
        <v>30-34 ans en 2050</v>
      </c>
      <c r="AH145" s="2" t="str">
        <f t="shared" si="29"/>
        <v>35-39 ans en 2050</v>
      </c>
      <c r="AI145" s="2" t="str">
        <f t="shared" si="29"/>
        <v>40-44 ans en 2050</v>
      </c>
      <c r="AJ145" s="2" t="str">
        <f t="shared" si="29"/>
        <v>45-49 ans en 2050</v>
      </c>
      <c r="AK145" s="2" t="str">
        <f t="shared" si="29"/>
        <v>50-54 ans en 2050</v>
      </c>
      <c r="AL145" s="2" t="str">
        <f t="shared" si="29"/>
        <v>55-59 ans en 2050</v>
      </c>
      <c r="AM145" s="2" t="str">
        <f t="shared" si="29"/>
        <v>60-64 ans en 2050</v>
      </c>
      <c r="AN145" s="2" t="str">
        <f t="shared" si="29"/>
        <v>65-69 ans en 2050</v>
      </c>
      <c r="AO145" s="2" t="str">
        <f t="shared" si="29"/>
        <v>70-74 ans en 2050</v>
      </c>
      <c r="AP145" s="2" t="str">
        <f t="shared" si="29"/>
        <v>75-79 ans en 2050</v>
      </c>
      <c r="AQ145" s="2" t="str">
        <f t="shared" si="29"/>
        <v>80-84 ans en 2050</v>
      </c>
      <c r="AR145" s="2" t="str">
        <f t="shared" si="29"/>
        <v>85-89 ans en 2050</v>
      </c>
      <c r="AS145" s="2" t="str">
        <f t="shared" si="29"/>
        <v>90-94 ans en 2050</v>
      </c>
      <c r="AT145" s="2" t="str">
        <f t="shared" si="29"/>
        <v>95 ans et plus en 2050</v>
      </c>
    </row>
    <row r="146" spans="1:46" hidden="1" x14ac:dyDescent="0.2">
      <c r="A146" s="2" t="str">
        <f>A8</f>
        <v>01</v>
      </c>
      <c r="B146" s="2" t="str">
        <f>B8</f>
        <v>Ain</v>
      </c>
      <c r="C146" s="2">
        <f>C8</f>
        <v>620</v>
      </c>
      <c r="D146" s="2">
        <f>D8</f>
        <v>38.9</v>
      </c>
      <c r="E146" s="15">
        <f>E8*$C8/100</f>
        <v>41.54</v>
      </c>
      <c r="F146" s="15">
        <f t="shared" ref="F146:X146" si="30">F8*$C8/100</f>
        <v>43.4</v>
      </c>
      <c r="G146" s="15">
        <f t="shared" si="30"/>
        <v>42.78</v>
      </c>
      <c r="H146" s="15">
        <f t="shared" si="30"/>
        <v>36.58</v>
      </c>
      <c r="I146" s="15">
        <f t="shared" si="30"/>
        <v>30.38</v>
      </c>
      <c r="J146" s="15">
        <f t="shared" si="30"/>
        <v>35.340000000000003</v>
      </c>
      <c r="K146" s="15">
        <f t="shared" si="30"/>
        <v>40.299999999999997</v>
      </c>
      <c r="L146" s="15">
        <f t="shared" si="30"/>
        <v>42.16</v>
      </c>
      <c r="M146" s="15">
        <f t="shared" si="30"/>
        <v>47.74</v>
      </c>
      <c r="N146" s="15">
        <f t="shared" si="30"/>
        <v>46.5</v>
      </c>
      <c r="O146" s="15">
        <f t="shared" si="30"/>
        <v>42.16</v>
      </c>
      <c r="P146" s="15">
        <f t="shared" si="30"/>
        <v>39.06</v>
      </c>
      <c r="Q146" s="15">
        <f t="shared" si="30"/>
        <v>36.58</v>
      </c>
      <c r="R146" s="15">
        <f t="shared" si="30"/>
        <v>28.52</v>
      </c>
      <c r="S146" s="15">
        <f t="shared" si="30"/>
        <v>19.84</v>
      </c>
      <c r="T146" s="15">
        <f t="shared" si="30"/>
        <v>17.98</v>
      </c>
      <c r="U146" s="15">
        <f t="shared" si="30"/>
        <v>14.88</v>
      </c>
      <c r="V146" s="15">
        <f t="shared" si="30"/>
        <v>9.92</v>
      </c>
      <c r="W146" s="15">
        <f t="shared" si="30"/>
        <v>4.34</v>
      </c>
      <c r="X146" s="15">
        <f t="shared" si="30"/>
        <v>0.62</v>
      </c>
      <c r="Y146" s="15">
        <f>Y8</f>
        <v>841</v>
      </c>
      <c r="Z146" s="15">
        <f>Z8</f>
        <v>44</v>
      </c>
      <c r="AA146" s="15">
        <f>AA8*$Y8/100</f>
        <v>46.255000000000003</v>
      </c>
      <c r="AB146" s="15">
        <f t="shared" ref="AB146:AT146" si="31">AB8*$Y8/100</f>
        <v>52.141999999999996</v>
      </c>
      <c r="AC146" s="15">
        <f t="shared" si="31"/>
        <v>54.664999999999999</v>
      </c>
      <c r="AD146" s="15">
        <f t="shared" si="31"/>
        <v>50.46</v>
      </c>
      <c r="AE146" s="15">
        <f t="shared" si="31"/>
        <v>34.481000000000002</v>
      </c>
      <c r="AF146" s="15">
        <f t="shared" si="31"/>
        <v>35.322000000000003</v>
      </c>
      <c r="AG146" s="15">
        <f t="shared" si="31"/>
        <v>42.890999999999991</v>
      </c>
      <c r="AH146" s="15">
        <f t="shared" si="31"/>
        <v>50.46</v>
      </c>
      <c r="AI146" s="15">
        <f t="shared" si="31"/>
        <v>53.824000000000005</v>
      </c>
      <c r="AJ146" s="15">
        <f t="shared" si="31"/>
        <v>52.983000000000004</v>
      </c>
      <c r="AK146" s="15">
        <f t="shared" si="31"/>
        <v>50.46</v>
      </c>
      <c r="AL146" s="15">
        <f t="shared" si="31"/>
        <v>49.619000000000007</v>
      </c>
      <c r="AM146" s="15">
        <f t="shared" si="31"/>
        <v>52.141999999999996</v>
      </c>
      <c r="AN146" s="15">
        <f t="shared" si="31"/>
        <v>49.619000000000007</v>
      </c>
      <c r="AO146" s="15">
        <f t="shared" si="31"/>
        <v>42.890999999999991</v>
      </c>
      <c r="AP146" s="15">
        <f t="shared" si="31"/>
        <v>42.05</v>
      </c>
      <c r="AQ146" s="15">
        <f t="shared" si="31"/>
        <v>35.322000000000003</v>
      </c>
      <c r="AR146" s="15">
        <f t="shared" si="31"/>
        <v>26.070999999999998</v>
      </c>
      <c r="AS146" s="15">
        <f t="shared" si="31"/>
        <v>14.297000000000001</v>
      </c>
      <c r="AT146" s="15">
        <f t="shared" si="31"/>
        <v>5.8869999999999996</v>
      </c>
    </row>
    <row r="147" spans="1:46" hidden="1" x14ac:dyDescent="0.2">
      <c r="A147" s="2" t="str">
        <f t="shared" ref="A147:D147" si="32">A9</f>
        <v>02</v>
      </c>
      <c r="B147" s="2" t="str">
        <f t="shared" si="32"/>
        <v>Aisne</v>
      </c>
      <c r="C147" s="2">
        <f t="shared" si="32"/>
        <v>540</v>
      </c>
      <c r="D147" s="2">
        <f t="shared" si="32"/>
        <v>40.1</v>
      </c>
      <c r="E147" s="15">
        <f t="shared" ref="E147:X147" si="33">E9*$C9/100</f>
        <v>34.020000000000003</v>
      </c>
      <c r="F147" s="15">
        <f t="shared" si="33"/>
        <v>35.1</v>
      </c>
      <c r="G147" s="15">
        <f t="shared" si="33"/>
        <v>36.18</v>
      </c>
      <c r="H147" s="15">
        <f t="shared" si="33"/>
        <v>32.4</v>
      </c>
      <c r="I147" s="15">
        <f t="shared" si="33"/>
        <v>28.62</v>
      </c>
      <c r="J147" s="15">
        <f t="shared" si="33"/>
        <v>30.78</v>
      </c>
      <c r="K147" s="15">
        <f t="shared" si="33"/>
        <v>32.4</v>
      </c>
      <c r="L147" s="15">
        <f t="shared" si="33"/>
        <v>32.94</v>
      </c>
      <c r="M147" s="15">
        <f t="shared" si="33"/>
        <v>36.72</v>
      </c>
      <c r="N147" s="15">
        <f t="shared" si="33"/>
        <v>37.26</v>
      </c>
      <c r="O147" s="15">
        <f t="shared" si="33"/>
        <v>37.26</v>
      </c>
      <c r="P147" s="15">
        <f t="shared" si="33"/>
        <v>36.72</v>
      </c>
      <c r="Q147" s="15">
        <f t="shared" si="33"/>
        <v>36.72</v>
      </c>
      <c r="R147" s="15">
        <f t="shared" si="33"/>
        <v>26.46</v>
      </c>
      <c r="S147" s="15">
        <f t="shared" si="33"/>
        <v>18.36</v>
      </c>
      <c r="T147" s="15">
        <f t="shared" si="33"/>
        <v>18.36</v>
      </c>
      <c r="U147" s="15">
        <f t="shared" si="33"/>
        <v>16.2</v>
      </c>
      <c r="V147" s="15">
        <f t="shared" si="33"/>
        <v>9.7200000000000006</v>
      </c>
      <c r="W147" s="15">
        <f t="shared" si="33"/>
        <v>3.78</v>
      </c>
      <c r="X147" s="15">
        <f t="shared" si="33"/>
        <v>0.54</v>
      </c>
      <c r="Y147" s="15">
        <f t="shared" ref="Y147:Z147" si="34">Y9</f>
        <v>519</v>
      </c>
      <c r="Z147" s="15">
        <f t="shared" si="34"/>
        <v>45.3</v>
      </c>
      <c r="AA147" s="15">
        <f t="shared" ref="AA147:AT147" si="35">AA9*$Y9/100</f>
        <v>27.506999999999998</v>
      </c>
      <c r="AB147" s="15">
        <f t="shared" si="35"/>
        <v>29.063999999999997</v>
      </c>
      <c r="AC147" s="15">
        <f t="shared" si="35"/>
        <v>30.101999999999997</v>
      </c>
      <c r="AD147" s="15">
        <f t="shared" si="35"/>
        <v>29.063999999999997</v>
      </c>
      <c r="AE147" s="15">
        <f t="shared" si="35"/>
        <v>24.911999999999999</v>
      </c>
      <c r="AF147" s="15">
        <f t="shared" si="35"/>
        <v>24.911999999999999</v>
      </c>
      <c r="AG147" s="15">
        <f t="shared" si="35"/>
        <v>26.988000000000003</v>
      </c>
      <c r="AH147" s="15">
        <f t="shared" si="35"/>
        <v>29.583000000000002</v>
      </c>
      <c r="AI147" s="15">
        <f t="shared" si="35"/>
        <v>30.621000000000002</v>
      </c>
      <c r="AJ147" s="15">
        <f t="shared" si="35"/>
        <v>30.101999999999997</v>
      </c>
      <c r="AK147" s="15">
        <f t="shared" si="35"/>
        <v>29.063999999999997</v>
      </c>
      <c r="AL147" s="15">
        <f t="shared" si="35"/>
        <v>28.545000000000002</v>
      </c>
      <c r="AM147" s="15">
        <f t="shared" si="35"/>
        <v>30.621000000000002</v>
      </c>
      <c r="AN147" s="15">
        <f t="shared" si="35"/>
        <v>30.621000000000002</v>
      </c>
      <c r="AO147" s="15">
        <f t="shared" si="35"/>
        <v>28.026000000000003</v>
      </c>
      <c r="AP147" s="15">
        <f t="shared" si="35"/>
        <v>29.063999999999997</v>
      </c>
      <c r="AQ147" s="15">
        <f t="shared" si="35"/>
        <v>24.911999999999999</v>
      </c>
      <c r="AR147" s="15">
        <f t="shared" si="35"/>
        <v>19.203000000000003</v>
      </c>
      <c r="AS147" s="15">
        <f t="shared" si="35"/>
        <v>10.899000000000001</v>
      </c>
      <c r="AT147" s="15">
        <f t="shared" si="35"/>
        <v>4.6710000000000003</v>
      </c>
    </row>
    <row r="148" spans="1:46" hidden="1" x14ac:dyDescent="0.2">
      <c r="A148" s="2" t="str">
        <f t="shared" ref="A148:D148" si="36">A10</f>
        <v>03</v>
      </c>
      <c r="B148" s="2" t="str">
        <f t="shared" si="36"/>
        <v>Allier</v>
      </c>
      <c r="C148" s="2">
        <f t="shared" si="36"/>
        <v>343</v>
      </c>
      <c r="D148" s="2">
        <f t="shared" si="36"/>
        <v>44.7</v>
      </c>
      <c r="E148" s="15">
        <f t="shared" ref="E148:X148" si="37">E10*$C10/100</f>
        <v>16.807000000000002</v>
      </c>
      <c r="F148" s="15">
        <f t="shared" si="37"/>
        <v>18.178999999999998</v>
      </c>
      <c r="G148" s="15">
        <f t="shared" si="37"/>
        <v>19.551000000000002</v>
      </c>
      <c r="H148" s="15">
        <f t="shared" si="37"/>
        <v>17.836000000000002</v>
      </c>
      <c r="I148" s="15">
        <f t="shared" si="37"/>
        <v>15.435</v>
      </c>
      <c r="J148" s="15">
        <f t="shared" si="37"/>
        <v>15.777999999999999</v>
      </c>
      <c r="K148" s="15">
        <f t="shared" si="37"/>
        <v>17.492999999999999</v>
      </c>
      <c r="L148" s="15">
        <f t="shared" si="37"/>
        <v>18.864999999999998</v>
      </c>
      <c r="M148" s="15">
        <f t="shared" si="37"/>
        <v>22.637999999999998</v>
      </c>
      <c r="N148" s="15">
        <f t="shared" si="37"/>
        <v>23.667000000000002</v>
      </c>
      <c r="O148" s="15">
        <f t="shared" si="37"/>
        <v>24.01</v>
      </c>
      <c r="P148" s="15">
        <f t="shared" si="37"/>
        <v>24.352999999999998</v>
      </c>
      <c r="Q148" s="15">
        <f t="shared" si="37"/>
        <v>26.410999999999998</v>
      </c>
      <c r="R148" s="15">
        <f t="shared" si="37"/>
        <v>21.265999999999998</v>
      </c>
      <c r="S148" s="15">
        <f t="shared" si="37"/>
        <v>16.463999999999999</v>
      </c>
      <c r="T148" s="15">
        <f t="shared" si="37"/>
        <v>16.121000000000002</v>
      </c>
      <c r="U148" s="15">
        <f t="shared" si="37"/>
        <v>14.406000000000001</v>
      </c>
      <c r="V148" s="15">
        <f t="shared" si="37"/>
        <v>9.6039999999999992</v>
      </c>
      <c r="W148" s="15">
        <f t="shared" si="37"/>
        <v>4.1159999999999997</v>
      </c>
      <c r="X148" s="15">
        <f t="shared" si="37"/>
        <v>1.0289999999999999</v>
      </c>
      <c r="Y148" s="15">
        <f t="shared" ref="Y148:Z148" si="38">Y10</f>
        <v>353</v>
      </c>
      <c r="Z148" s="15">
        <f t="shared" si="38"/>
        <v>48.4</v>
      </c>
      <c r="AA148" s="15">
        <f t="shared" ref="AA148:AT148" si="39">AA10*$Y10/100</f>
        <v>15.532</v>
      </c>
      <c r="AB148" s="15">
        <f t="shared" si="39"/>
        <v>16.943999999999999</v>
      </c>
      <c r="AC148" s="15">
        <f t="shared" si="39"/>
        <v>17.649999999999999</v>
      </c>
      <c r="AD148" s="15">
        <f t="shared" si="39"/>
        <v>18.003</v>
      </c>
      <c r="AE148" s="15">
        <f t="shared" si="39"/>
        <v>15.885</v>
      </c>
      <c r="AF148" s="15">
        <f t="shared" si="39"/>
        <v>15.885</v>
      </c>
      <c r="AG148" s="15">
        <f t="shared" si="39"/>
        <v>16.943999999999999</v>
      </c>
      <c r="AH148" s="15">
        <f t="shared" si="39"/>
        <v>18.709</v>
      </c>
      <c r="AI148" s="15">
        <f t="shared" si="39"/>
        <v>19.768000000000001</v>
      </c>
      <c r="AJ148" s="15">
        <f t="shared" si="39"/>
        <v>20.121000000000002</v>
      </c>
      <c r="AK148" s="15">
        <f t="shared" si="39"/>
        <v>20.121000000000002</v>
      </c>
      <c r="AL148" s="15">
        <f t="shared" si="39"/>
        <v>19.768000000000001</v>
      </c>
      <c r="AM148" s="15">
        <f t="shared" si="39"/>
        <v>21.532999999999998</v>
      </c>
      <c r="AN148" s="15">
        <f t="shared" si="39"/>
        <v>22.239000000000001</v>
      </c>
      <c r="AO148" s="15">
        <f t="shared" si="39"/>
        <v>20.827000000000002</v>
      </c>
      <c r="AP148" s="15">
        <f t="shared" si="39"/>
        <v>22.945</v>
      </c>
      <c r="AQ148" s="15">
        <f t="shared" si="39"/>
        <v>20.121000000000002</v>
      </c>
      <c r="AR148" s="15">
        <f t="shared" si="39"/>
        <v>15.885</v>
      </c>
      <c r="AS148" s="15">
        <f t="shared" si="39"/>
        <v>9.5310000000000006</v>
      </c>
      <c r="AT148" s="15">
        <f t="shared" si="39"/>
        <v>4.5890000000000004</v>
      </c>
    </row>
    <row r="149" spans="1:46" hidden="1" x14ac:dyDescent="0.2">
      <c r="A149" s="2" t="str">
        <f t="shared" ref="A149:D149" si="40">A11</f>
        <v>04</v>
      </c>
      <c r="B149" s="2" t="str">
        <f t="shared" si="40"/>
        <v>Alpes-de-Haute-Provence</v>
      </c>
      <c r="C149" s="2">
        <f t="shared" si="40"/>
        <v>162</v>
      </c>
      <c r="D149" s="2">
        <f t="shared" si="40"/>
        <v>43.9</v>
      </c>
      <c r="E149" s="15">
        <f t="shared" ref="E149:X149" si="41">E11*$C11/100</f>
        <v>8.1</v>
      </c>
      <c r="F149" s="15">
        <f t="shared" si="41"/>
        <v>9.0719999999999992</v>
      </c>
      <c r="G149" s="15">
        <f t="shared" si="41"/>
        <v>9.8819999999999997</v>
      </c>
      <c r="H149" s="15">
        <f t="shared" si="41"/>
        <v>8.5860000000000003</v>
      </c>
      <c r="I149" s="15">
        <f t="shared" si="41"/>
        <v>6.8039999999999994</v>
      </c>
      <c r="J149" s="15">
        <f t="shared" si="41"/>
        <v>7.4519999999999991</v>
      </c>
      <c r="K149" s="15">
        <f t="shared" si="41"/>
        <v>8.2619999999999987</v>
      </c>
      <c r="L149" s="15">
        <f t="shared" si="41"/>
        <v>8.91</v>
      </c>
      <c r="M149" s="15">
        <f t="shared" si="41"/>
        <v>10.854000000000001</v>
      </c>
      <c r="N149" s="15">
        <f t="shared" si="41"/>
        <v>11.825999999999999</v>
      </c>
      <c r="O149" s="15">
        <f t="shared" si="41"/>
        <v>11.502000000000001</v>
      </c>
      <c r="P149" s="15">
        <f t="shared" si="41"/>
        <v>11.502000000000001</v>
      </c>
      <c r="Q149" s="15">
        <f t="shared" si="41"/>
        <v>11.988</v>
      </c>
      <c r="R149" s="15">
        <f t="shared" si="41"/>
        <v>10.53</v>
      </c>
      <c r="S149" s="15">
        <f t="shared" si="41"/>
        <v>8.1</v>
      </c>
      <c r="T149" s="15">
        <f t="shared" si="41"/>
        <v>6.9660000000000002</v>
      </c>
      <c r="U149" s="15">
        <f t="shared" si="41"/>
        <v>5.8320000000000007</v>
      </c>
      <c r="V149" s="15">
        <f t="shared" si="41"/>
        <v>3.8879999999999999</v>
      </c>
      <c r="W149" s="15">
        <f t="shared" si="41"/>
        <v>1.62</v>
      </c>
      <c r="X149" s="15">
        <f t="shared" si="41"/>
        <v>0.32400000000000001</v>
      </c>
      <c r="Y149" s="15">
        <f t="shared" ref="Y149:Z149" si="42">Y11</f>
        <v>179</v>
      </c>
      <c r="Z149" s="15">
        <f t="shared" si="42"/>
        <v>49.7</v>
      </c>
      <c r="AA149" s="15">
        <f t="shared" ref="AA149:AT149" si="43">AA11*$Y11/100</f>
        <v>7.3389999999999995</v>
      </c>
      <c r="AB149" s="15">
        <f t="shared" si="43"/>
        <v>8.4130000000000003</v>
      </c>
      <c r="AC149" s="15">
        <f t="shared" si="43"/>
        <v>9.3079999999999998</v>
      </c>
      <c r="AD149" s="15">
        <f t="shared" si="43"/>
        <v>8.9499999999999993</v>
      </c>
      <c r="AE149" s="15">
        <f t="shared" si="43"/>
        <v>6.9809999999999999</v>
      </c>
      <c r="AF149" s="15">
        <f t="shared" si="43"/>
        <v>6.9809999999999999</v>
      </c>
      <c r="AG149" s="15">
        <f t="shared" si="43"/>
        <v>7.6969999999999992</v>
      </c>
      <c r="AH149" s="15">
        <f t="shared" si="43"/>
        <v>8.9499999999999993</v>
      </c>
      <c r="AI149" s="15">
        <f t="shared" si="43"/>
        <v>9.4870000000000001</v>
      </c>
      <c r="AJ149" s="15">
        <f t="shared" si="43"/>
        <v>9.6660000000000004</v>
      </c>
      <c r="AK149" s="15">
        <f t="shared" si="43"/>
        <v>9.6660000000000004</v>
      </c>
      <c r="AL149" s="15">
        <f t="shared" si="43"/>
        <v>10.203000000000001</v>
      </c>
      <c r="AM149" s="15">
        <f t="shared" si="43"/>
        <v>11.635</v>
      </c>
      <c r="AN149" s="15">
        <f t="shared" si="43"/>
        <v>12.172000000000001</v>
      </c>
      <c r="AO149" s="15">
        <f t="shared" si="43"/>
        <v>11.456000000000001</v>
      </c>
      <c r="AP149" s="15">
        <f t="shared" si="43"/>
        <v>12.351000000000001</v>
      </c>
      <c r="AQ149" s="15">
        <f t="shared" si="43"/>
        <v>11.277000000000001</v>
      </c>
      <c r="AR149" s="15">
        <f t="shared" si="43"/>
        <v>8.9499999999999993</v>
      </c>
      <c r="AS149" s="15">
        <f t="shared" si="43"/>
        <v>5.1909999999999998</v>
      </c>
      <c r="AT149" s="15">
        <f t="shared" si="43"/>
        <v>2.1479999999999997</v>
      </c>
    </row>
    <row r="150" spans="1:46" hidden="1" x14ac:dyDescent="0.2">
      <c r="A150" s="2" t="str">
        <f t="shared" ref="A150:D150" si="44">A12</f>
        <v>05</v>
      </c>
      <c r="B150" s="2" t="str">
        <f t="shared" si="44"/>
        <v>Hautes-Alpes</v>
      </c>
      <c r="C150" s="2">
        <f t="shared" si="44"/>
        <v>139</v>
      </c>
      <c r="D150" s="2">
        <f t="shared" si="44"/>
        <v>42.9</v>
      </c>
      <c r="E150" s="15">
        <f t="shared" ref="E150:X150" si="45">E12*$C12/100</f>
        <v>7.3669999999999991</v>
      </c>
      <c r="F150" s="15">
        <f t="shared" si="45"/>
        <v>8.0619999999999994</v>
      </c>
      <c r="G150" s="15">
        <f t="shared" si="45"/>
        <v>8.6180000000000003</v>
      </c>
      <c r="H150" s="15">
        <f t="shared" si="45"/>
        <v>7.3669999999999991</v>
      </c>
      <c r="I150" s="15">
        <f t="shared" si="45"/>
        <v>5.838000000000001</v>
      </c>
      <c r="J150" s="15">
        <f t="shared" si="45"/>
        <v>6.8109999999999999</v>
      </c>
      <c r="K150" s="15">
        <f t="shared" si="45"/>
        <v>7.6449999999999996</v>
      </c>
      <c r="L150" s="15">
        <f t="shared" si="45"/>
        <v>8.4789999999999992</v>
      </c>
      <c r="M150" s="15">
        <f t="shared" si="45"/>
        <v>9.8689999999999998</v>
      </c>
      <c r="N150" s="15">
        <f t="shared" si="45"/>
        <v>10.008000000000001</v>
      </c>
      <c r="O150" s="15">
        <f t="shared" si="45"/>
        <v>10.008000000000001</v>
      </c>
      <c r="P150" s="15">
        <f t="shared" si="45"/>
        <v>9.73</v>
      </c>
      <c r="Q150" s="15">
        <f t="shared" si="45"/>
        <v>9.73</v>
      </c>
      <c r="R150" s="15">
        <f t="shared" si="45"/>
        <v>8.34</v>
      </c>
      <c r="S150" s="15">
        <f t="shared" si="45"/>
        <v>5.9769999999999994</v>
      </c>
      <c r="T150" s="15">
        <f t="shared" si="45"/>
        <v>5.4210000000000003</v>
      </c>
      <c r="U150" s="15">
        <f t="shared" si="45"/>
        <v>4.5869999999999997</v>
      </c>
      <c r="V150" s="15">
        <f t="shared" si="45"/>
        <v>3.0580000000000003</v>
      </c>
      <c r="W150" s="15">
        <f t="shared" si="45"/>
        <v>1.5290000000000001</v>
      </c>
      <c r="X150" s="15">
        <f t="shared" si="45"/>
        <v>0.27800000000000002</v>
      </c>
      <c r="Y150" s="15">
        <f t="shared" ref="Y150:Z150" si="46">Y12</f>
        <v>160</v>
      </c>
      <c r="Z150" s="15">
        <f t="shared" si="46"/>
        <v>50.9</v>
      </c>
      <c r="AA150" s="15">
        <f t="shared" ref="AA150:AT150" si="47">AA12*$Y12/100</f>
        <v>6.08</v>
      </c>
      <c r="AB150" s="15">
        <f t="shared" si="47"/>
        <v>7.04</v>
      </c>
      <c r="AC150" s="15">
        <f t="shared" si="47"/>
        <v>7.52</v>
      </c>
      <c r="AD150" s="15">
        <f t="shared" si="47"/>
        <v>7.2</v>
      </c>
      <c r="AE150" s="15">
        <f t="shared" si="47"/>
        <v>5.6</v>
      </c>
      <c r="AF150" s="15">
        <f t="shared" si="47"/>
        <v>5.92</v>
      </c>
      <c r="AG150" s="15">
        <f t="shared" si="47"/>
        <v>7.04</v>
      </c>
      <c r="AH150" s="15">
        <f t="shared" si="47"/>
        <v>8.32</v>
      </c>
      <c r="AI150" s="15">
        <f t="shared" si="47"/>
        <v>9.1199999999999992</v>
      </c>
      <c r="AJ150" s="15">
        <f t="shared" si="47"/>
        <v>9.1199999999999992</v>
      </c>
      <c r="AK150" s="15">
        <f t="shared" si="47"/>
        <v>9.1199999999999992</v>
      </c>
      <c r="AL150" s="15">
        <f t="shared" si="47"/>
        <v>9.2799999999999994</v>
      </c>
      <c r="AM150" s="15">
        <f t="shared" si="47"/>
        <v>10.4</v>
      </c>
      <c r="AN150" s="15">
        <f t="shared" si="47"/>
        <v>10.88</v>
      </c>
      <c r="AO150" s="15">
        <f t="shared" si="47"/>
        <v>10.24</v>
      </c>
      <c r="AP150" s="15">
        <f t="shared" si="47"/>
        <v>10.88</v>
      </c>
      <c r="AQ150" s="15">
        <f t="shared" si="47"/>
        <v>9.92</v>
      </c>
      <c r="AR150" s="15">
        <f t="shared" si="47"/>
        <v>8.16</v>
      </c>
      <c r="AS150" s="15">
        <f t="shared" si="47"/>
        <v>5.12</v>
      </c>
      <c r="AT150" s="15">
        <f t="shared" si="47"/>
        <v>2.88</v>
      </c>
    </row>
    <row r="151" spans="1:46" hidden="1" x14ac:dyDescent="0.2">
      <c r="A151" s="2" t="str">
        <f t="shared" ref="A151:D151" si="48">A13</f>
        <v>06</v>
      </c>
      <c r="B151" s="2" t="str">
        <f t="shared" si="48"/>
        <v>Alpes-Maritimes</v>
      </c>
      <c r="C151" s="2">
        <f t="shared" si="48"/>
        <v>1081</v>
      </c>
      <c r="D151" s="2">
        <f t="shared" si="48"/>
        <v>43.3</v>
      </c>
      <c r="E151" s="15">
        <f t="shared" ref="E151:X151" si="49">E13*$C13/100</f>
        <v>56.211999999999996</v>
      </c>
      <c r="F151" s="15">
        <f t="shared" si="49"/>
        <v>56.211999999999996</v>
      </c>
      <c r="G151" s="15">
        <f t="shared" si="49"/>
        <v>58.374000000000002</v>
      </c>
      <c r="H151" s="15">
        <f t="shared" si="49"/>
        <v>59.454999999999998</v>
      </c>
      <c r="I151" s="15">
        <f t="shared" si="49"/>
        <v>58.374000000000002</v>
      </c>
      <c r="J151" s="15">
        <f t="shared" si="49"/>
        <v>58.374000000000002</v>
      </c>
      <c r="K151" s="15">
        <f t="shared" si="49"/>
        <v>62.698</v>
      </c>
      <c r="L151" s="15">
        <f t="shared" si="49"/>
        <v>65.940999999999988</v>
      </c>
      <c r="M151" s="15">
        <f t="shared" si="49"/>
        <v>73.507999999999996</v>
      </c>
      <c r="N151" s="15">
        <f t="shared" si="49"/>
        <v>76.750999999999991</v>
      </c>
      <c r="O151" s="15">
        <f t="shared" si="49"/>
        <v>72.426999999999992</v>
      </c>
      <c r="P151" s="15">
        <f t="shared" si="49"/>
        <v>67.021999999999991</v>
      </c>
      <c r="Q151" s="15">
        <f t="shared" si="49"/>
        <v>69.184000000000012</v>
      </c>
      <c r="R151" s="15">
        <f t="shared" si="49"/>
        <v>63.779000000000003</v>
      </c>
      <c r="S151" s="15">
        <f t="shared" si="49"/>
        <v>50.806999999999995</v>
      </c>
      <c r="T151" s="15">
        <f t="shared" si="49"/>
        <v>46.483000000000004</v>
      </c>
      <c r="U151" s="15">
        <f t="shared" si="49"/>
        <v>39.997</v>
      </c>
      <c r="V151" s="15">
        <f t="shared" si="49"/>
        <v>27.024999999999999</v>
      </c>
      <c r="W151" s="15">
        <f t="shared" si="49"/>
        <v>12.972000000000001</v>
      </c>
      <c r="X151" s="15">
        <f t="shared" si="49"/>
        <v>3.2430000000000003</v>
      </c>
      <c r="Y151" s="15">
        <f t="shared" ref="Y151:Z151" si="50">Y13</f>
        <v>1118</v>
      </c>
      <c r="Z151" s="15">
        <f t="shared" si="50"/>
        <v>47.8</v>
      </c>
      <c r="AA151" s="15">
        <f t="shared" ref="AA151:AT151" si="51">AA13*$Y13/100</f>
        <v>51.42799999999999</v>
      </c>
      <c r="AB151" s="15">
        <f t="shared" si="51"/>
        <v>54.782000000000011</v>
      </c>
      <c r="AC151" s="15">
        <f t="shared" si="51"/>
        <v>57.017999999999994</v>
      </c>
      <c r="AD151" s="15">
        <f t="shared" si="51"/>
        <v>57.017999999999994</v>
      </c>
      <c r="AE151" s="15">
        <f t="shared" si="51"/>
        <v>51.42799999999999</v>
      </c>
      <c r="AF151" s="15">
        <f t="shared" si="51"/>
        <v>50.31</v>
      </c>
      <c r="AG151" s="15">
        <f t="shared" si="51"/>
        <v>55.9</v>
      </c>
      <c r="AH151" s="15">
        <f t="shared" si="51"/>
        <v>61.49</v>
      </c>
      <c r="AI151" s="15">
        <f t="shared" si="51"/>
        <v>63.726000000000006</v>
      </c>
      <c r="AJ151" s="15">
        <f t="shared" si="51"/>
        <v>63.726000000000006</v>
      </c>
      <c r="AK151" s="15">
        <f t="shared" si="51"/>
        <v>62.60799999999999</v>
      </c>
      <c r="AL151" s="15">
        <f t="shared" si="51"/>
        <v>63.726000000000006</v>
      </c>
      <c r="AM151" s="15">
        <f t="shared" si="51"/>
        <v>68.197999999999993</v>
      </c>
      <c r="AN151" s="15">
        <f t="shared" si="51"/>
        <v>69.316000000000003</v>
      </c>
      <c r="AO151" s="15">
        <f t="shared" si="51"/>
        <v>65.962000000000003</v>
      </c>
      <c r="AP151" s="15">
        <f t="shared" si="51"/>
        <v>68.197999999999993</v>
      </c>
      <c r="AQ151" s="15">
        <f t="shared" si="51"/>
        <v>61.49</v>
      </c>
      <c r="AR151" s="15">
        <f t="shared" si="51"/>
        <v>49.192000000000007</v>
      </c>
      <c r="AS151" s="15">
        <f t="shared" si="51"/>
        <v>27.95</v>
      </c>
      <c r="AT151" s="15">
        <f t="shared" si="51"/>
        <v>14.534000000000001</v>
      </c>
    </row>
    <row r="152" spans="1:46" hidden="1" x14ac:dyDescent="0.2">
      <c r="A152" s="2" t="str">
        <f t="shared" ref="A152:D152" si="52">A14</f>
        <v>07</v>
      </c>
      <c r="B152" s="2" t="str">
        <f t="shared" si="52"/>
        <v>Ardèche</v>
      </c>
      <c r="C152" s="2">
        <f t="shared" si="52"/>
        <v>320</v>
      </c>
      <c r="D152" s="2">
        <f t="shared" si="52"/>
        <v>43.1</v>
      </c>
      <c r="E152" s="15">
        <f t="shared" ref="E152:X152" si="53">E14*$C14/100</f>
        <v>17.28</v>
      </c>
      <c r="F152" s="15">
        <f t="shared" si="53"/>
        <v>19.2</v>
      </c>
      <c r="G152" s="15">
        <f t="shared" si="53"/>
        <v>19.84</v>
      </c>
      <c r="H152" s="15">
        <f t="shared" si="53"/>
        <v>16.96</v>
      </c>
      <c r="I152" s="15">
        <f t="shared" si="53"/>
        <v>13.44</v>
      </c>
      <c r="J152" s="15">
        <f t="shared" si="53"/>
        <v>15.04</v>
      </c>
      <c r="K152" s="15">
        <f t="shared" si="53"/>
        <v>16.96</v>
      </c>
      <c r="L152" s="15">
        <f t="shared" si="53"/>
        <v>18.88</v>
      </c>
      <c r="M152" s="15">
        <f t="shared" si="53"/>
        <v>22.08</v>
      </c>
      <c r="N152" s="15">
        <f t="shared" si="53"/>
        <v>23.04</v>
      </c>
      <c r="O152" s="15">
        <f t="shared" si="53"/>
        <v>22.08</v>
      </c>
      <c r="P152" s="15">
        <f t="shared" si="53"/>
        <v>21.76</v>
      </c>
      <c r="Q152" s="15">
        <f t="shared" si="53"/>
        <v>23.68</v>
      </c>
      <c r="R152" s="15">
        <f t="shared" si="53"/>
        <v>19.52</v>
      </c>
      <c r="S152" s="15">
        <f t="shared" si="53"/>
        <v>14.08</v>
      </c>
      <c r="T152" s="15">
        <f t="shared" si="53"/>
        <v>12.8</v>
      </c>
      <c r="U152" s="15">
        <f t="shared" si="53"/>
        <v>10.88</v>
      </c>
      <c r="V152" s="15">
        <f t="shared" si="53"/>
        <v>7.68</v>
      </c>
      <c r="W152" s="15">
        <f t="shared" si="53"/>
        <v>3.2</v>
      </c>
      <c r="X152" s="15">
        <f t="shared" si="53"/>
        <v>0.64</v>
      </c>
      <c r="Y152" s="15">
        <f t="shared" ref="Y152:Z152" si="54">Y14</f>
        <v>384</v>
      </c>
      <c r="Z152" s="15">
        <f t="shared" si="54"/>
        <v>48.9</v>
      </c>
      <c r="AA152" s="15">
        <f t="shared" ref="AA152:AT152" si="55">AA14*$Y14/100</f>
        <v>17.663999999999998</v>
      </c>
      <c r="AB152" s="15">
        <f t="shared" si="55"/>
        <v>19.584</v>
      </c>
      <c r="AC152" s="15">
        <f t="shared" si="55"/>
        <v>21.12</v>
      </c>
      <c r="AD152" s="15">
        <f t="shared" si="55"/>
        <v>19.584</v>
      </c>
      <c r="AE152" s="15">
        <f t="shared" si="55"/>
        <v>14.591999999999999</v>
      </c>
      <c r="AF152" s="15">
        <f t="shared" si="55"/>
        <v>14.591999999999999</v>
      </c>
      <c r="AG152" s="15">
        <f t="shared" si="55"/>
        <v>16.896000000000001</v>
      </c>
      <c r="AH152" s="15">
        <f t="shared" si="55"/>
        <v>19.2</v>
      </c>
      <c r="AI152" s="15">
        <f t="shared" si="55"/>
        <v>21.12</v>
      </c>
      <c r="AJ152" s="15">
        <f t="shared" si="55"/>
        <v>21.503999999999998</v>
      </c>
      <c r="AK152" s="15">
        <f t="shared" si="55"/>
        <v>20.736000000000004</v>
      </c>
      <c r="AL152" s="15">
        <f t="shared" si="55"/>
        <v>21.503999999999998</v>
      </c>
      <c r="AM152" s="15">
        <f t="shared" si="55"/>
        <v>24.576000000000004</v>
      </c>
      <c r="AN152" s="15">
        <f t="shared" si="55"/>
        <v>25.343999999999998</v>
      </c>
      <c r="AO152" s="15">
        <f t="shared" si="55"/>
        <v>23.808000000000003</v>
      </c>
      <c r="AP152" s="15">
        <f t="shared" si="55"/>
        <v>25.343999999999998</v>
      </c>
      <c r="AQ152" s="15">
        <f t="shared" si="55"/>
        <v>22.271999999999998</v>
      </c>
      <c r="AR152" s="15">
        <f t="shared" si="55"/>
        <v>18.431999999999999</v>
      </c>
      <c r="AS152" s="15">
        <f t="shared" si="55"/>
        <v>11.135999999999999</v>
      </c>
      <c r="AT152" s="15">
        <f t="shared" si="55"/>
        <v>5.3759999999999994</v>
      </c>
    </row>
    <row r="153" spans="1:46" hidden="1" x14ac:dyDescent="0.2">
      <c r="A153" s="2" t="str">
        <f t="shared" ref="A153:D153" si="56">A15</f>
        <v>08</v>
      </c>
      <c r="B153" s="2" t="str">
        <f t="shared" si="56"/>
        <v>Ardennes</v>
      </c>
      <c r="C153" s="2">
        <f t="shared" si="56"/>
        <v>281</v>
      </c>
      <c r="D153" s="2">
        <f t="shared" si="56"/>
        <v>40.799999999999997</v>
      </c>
      <c r="E153" s="15">
        <f t="shared" ref="E153:X153" si="57">E15*$C15/100</f>
        <v>16.86</v>
      </c>
      <c r="F153" s="15">
        <f t="shared" si="57"/>
        <v>17.702999999999999</v>
      </c>
      <c r="G153" s="15">
        <f t="shared" si="57"/>
        <v>18.265000000000001</v>
      </c>
      <c r="H153" s="15">
        <f t="shared" si="57"/>
        <v>16.297999999999998</v>
      </c>
      <c r="I153" s="15">
        <f t="shared" si="57"/>
        <v>14.331</v>
      </c>
      <c r="J153" s="15">
        <f t="shared" si="57"/>
        <v>15.455</v>
      </c>
      <c r="K153" s="15">
        <f t="shared" si="57"/>
        <v>16.297999999999998</v>
      </c>
      <c r="L153" s="15">
        <f t="shared" si="57"/>
        <v>17.140999999999998</v>
      </c>
      <c r="M153" s="15">
        <f t="shared" si="57"/>
        <v>19.108000000000001</v>
      </c>
      <c r="N153" s="15">
        <f t="shared" si="57"/>
        <v>19.951000000000001</v>
      </c>
      <c r="O153" s="15">
        <f t="shared" si="57"/>
        <v>20.231999999999999</v>
      </c>
      <c r="P153" s="15">
        <f t="shared" si="57"/>
        <v>19.670000000000002</v>
      </c>
      <c r="Q153" s="15">
        <f t="shared" si="57"/>
        <v>19.388999999999999</v>
      </c>
      <c r="R153" s="15">
        <f t="shared" si="57"/>
        <v>14.05</v>
      </c>
      <c r="S153" s="15">
        <f t="shared" si="57"/>
        <v>10.116</v>
      </c>
      <c r="T153" s="15">
        <f t="shared" si="57"/>
        <v>10.397</v>
      </c>
      <c r="U153" s="15">
        <f t="shared" si="57"/>
        <v>8.43</v>
      </c>
      <c r="V153" s="15">
        <f t="shared" si="57"/>
        <v>5.0579999999999998</v>
      </c>
      <c r="W153" s="15">
        <f t="shared" si="57"/>
        <v>1.9669999999999999</v>
      </c>
      <c r="X153" s="15">
        <f t="shared" si="57"/>
        <v>0.28100000000000003</v>
      </c>
      <c r="Y153" s="15">
        <f t="shared" ref="Y153:Z153" si="58">Y15</f>
        <v>238</v>
      </c>
      <c r="Z153" s="15">
        <f t="shared" si="58"/>
        <v>46.2</v>
      </c>
      <c r="AA153" s="15">
        <f t="shared" ref="AA153:AT153" si="59">AA15*$Y15/100</f>
        <v>12.138</v>
      </c>
      <c r="AB153" s="15">
        <f t="shared" si="59"/>
        <v>12.852</v>
      </c>
      <c r="AC153" s="15">
        <f t="shared" si="59"/>
        <v>13.327999999999999</v>
      </c>
      <c r="AD153" s="15">
        <f t="shared" si="59"/>
        <v>12.852</v>
      </c>
      <c r="AE153" s="15">
        <f t="shared" si="59"/>
        <v>10.472000000000001</v>
      </c>
      <c r="AF153" s="15">
        <f t="shared" si="59"/>
        <v>11.186000000000002</v>
      </c>
      <c r="AG153" s="15">
        <f t="shared" si="59"/>
        <v>11.9</v>
      </c>
      <c r="AH153" s="15">
        <f t="shared" si="59"/>
        <v>13.09</v>
      </c>
      <c r="AI153" s="15">
        <f t="shared" si="59"/>
        <v>13.566000000000001</v>
      </c>
      <c r="AJ153" s="15">
        <f t="shared" si="59"/>
        <v>13.803999999999998</v>
      </c>
      <c r="AK153" s="15">
        <f t="shared" si="59"/>
        <v>13.327999999999999</v>
      </c>
      <c r="AL153" s="15">
        <f t="shared" si="59"/>
        <v>13.566000000000001</v>
      </c>
      <c r="AM153" s="15">
        <f t="shared" si="59"/>
        <v>14.756000000000002</v>
      </c>
      <c r="AN153" s="15">
        <f t="shared" si="59"/>
        <v>14.993999999999998</v>
      </c>
      <c r="AO153" s="15">
        <f t="shared" si="59"/>
        <v>14.042</v>
      </c>
      <c r="AP153" s="15">
        <f t="shared" si="59"/>
        <v>14.756000000000002</v>
      </c>
      <c r="AQ153" s="15">
        <f t="shared" si="59"/>
        <v>12.613999999999999</v>
      </c>
      <c r="AR153" s="15">
        <f t="shared" si="59"/>
        <v>9.282</v>
      </c>
      <c r="AS153" s="15">
        <f t="shared" si="59"/>
        <v>4.2840000000000007</v>
      </c>
      <c r="AT153" s="15">
        <f t="shared" si="59"/>
        <v>1.19</v>
      </c>
    </row>
    <row r="154" spans="1:46" hidden="1" x14ac:dyDescent="0.2">
      <c r="A154" s="2" t="str">
        <f t="shared" ref="A154:D154" si="60">A16</f>
        <v>09</v>
      </c>
      <c r="B154" s="2" t="str">
        <f t="shared" si="60"/>
        <v>Ariège</v>
      </c>
      <c r="C154" s="2">
        <f t="shared" si="60"/>
        <v>153</v>
      </c>
      <c r="D154" s="2">
        <f t="shared" si="60"/>
        <v>44.3</v>
      </c>
      <c r="E154" s="15">
        <f t="shared" ref="E154:X154" si="61">E16*$C16/100</f>
        <v>7.8029999999999999</v>
      </c>
      <c r="F154" s="15">
        <f t="shared" si="61"/>
        <v>8.4149999999999991</v>
      </c>
      <c r="G154" s="15">
        <f t="shared" si="61"/>
        <v>8.8740000000000006</v>
      </c>
      <c r="H154" s="15">
        <f t="shared" si="61"/>
        <v>7.8029999999999999</v>
      </c>
      <c r="I154" s="15">
        <f t="shared" si="61"/>
        <v>6.4260000000000002</v>
      </c>
      <c r="J154" s="15">
        <f t="shared" si="61"/>
        <v>6.5789999999999997</v>
      </c>
      <c r="K154" s="15">
        <f t="shared" si="61"/>
        <v>8.109</v>
      </c>
      <c r="L154" s="15">
        <f t="shared" si="61"/>
        <v>8.8740000000000006</v>
      </c>
      <c r="M154" s="15">
        <f t="shared" si="61"/>
        <v>10.097999999999999</v>
      </c>
      <c r="N154" s="15">
        <f t="shared" si="61"/>
        <v>10.71</v>
      </c>
      <c r="O154" s="15">
        <f t="shared" si="61"/>
        <v>11.168999999999999</v>
      </c>
      <c r="P154" s="15">
        <f t="shared" si="61"/>
        <v>11.016000000000002</v>
      </c>
      <c r="Q154" s="15">
        <f t="shared" si="61"/>
        <v>11.475</v>
      </c>
      <c r="R154" s="15">
        <f t="shared" si="61"/>
        <v>9.4860000000000007</v>
      </c>
      <c r="S154" s="15">
        <f t="shared" si="61"/>
        <v>6.8849999999999998</v>
      </c>
      <c r="T154" s="15">
        <f t="shared" si="61"/>
        <v>6.8849999999999998</v>
      </c>
      <c r="U154" s="15">
        <f t="shared" si="61"/>
        <v>6.2729999999999997</v>
      </c>
      <c r="V154" s="15">
        <f t="shared" si="61"/>
        <v>4.1310000000000002</v>
      </c>
      <c r="W154" s="15">
        <f t="shared" si="61"/>
        <v>1.8359999999999999</v>
      </c>
      <c r="X154" s="15">
        <f t="shared" si="61"/>
        <v>0.30599999999999999</v>
      </c>
      <c r="Y154" s="15">
        <f t="shared" ref="Y154:Z154" si="62">Y16</f>
        <v>172</v>
      </c>
      <c r="Z154" s="15">
        <f t="shared" si="62"/>
        <v>49.6</v>
      </c>
      <c r="AA154" s="15">
        <f t="shared" ref="AA154:AT154" si="63">AA16*$Y16/100</f>
        <v>7.3959999999999999</v>
      </c>
      <c r="AB154" s="15">
        <f t="shared" si="63"/>
        <v>8.0839999999999996</v>
      </c>
      <c r="AC154" s="15">
        <f t="shared" si="63"/>
        <v>8.9439999999999991</v>
      </c>
      <c r="AD154" s="15">
        <f t="shared" si="63"/>
        <v>8.4280000000000008</v>
      </c>
      <c r="AE154" s="15">
        <f t="shared" si="63"/>
        <v>6.5360000000000005</v>
      </c>
      <c r="AF154" s="15">
        <f t="shared" si="63"/>
        <v>6.5360000000000005</v>
      </c>
      <c r="AG154" s="15">
        <f t="shared" si="63"/>
        <v>7.5680000000000005</v>
      </c>
      <c r="AH154" s="15">
        <f t="shared" si="63"/>
        <v>8.6</v>
      </c>
      <c r="AI154" s="15">
        <f t="shared" si="63"/>
        <v>9.2880000000000003</v>
      </c>
      <c r="AJ154" s="15">
        <f t="shared" si="63"/>
        <v>9.4600000000000009</v>
      </c>
      <c r="AK154" s="15">
        <f t="shared" si="63"/>
        <v>9.4600000000000009</v>
      </c>
      <c r="AL154" s="15">
        <f t="shared" si="63"/>
        <v>9.8040000000000003</v>
      </c>
      <c r="AM154" s="15">
        <f t="shared" si="63"/>
        <v>11.18</v>
      </c>
      <c r="AN154" s="15">
        <f t="shared" si="63"/>
        <v>12.04</v>
      </c>
      <c r="AO154" s="15">
        <f t="shared" si="63"/>
        <v>11.524000000000001</v>
      </c>
      <c r="AP154" s="15">
        <f t="shared" si="63"/>
        <v>11.868</v>
      </c>
      <c r="AQ154" s="15">
        <f t="shared" si="63"/>
        <v>10.32</v>
      </c>
      <c r="AR154" s="15">
        <f t="shared" si="63"/>
        <v>8.0839999999999996</v>
      </c>
      <c r="AS154" s="15">
        <f t="shared" si="63"/>
        <v>4.8159999999999998</v>
      </c>
      <c r="AT154" s="15">
        <f t="shared" si="63"/>
        <v>2.0640000000000001</v>
      </c>
    </row>
    <row r="155" spans="1:46" hidden="1" x14ac:dyDescent="0.2">
      <c r="A155" s="2" t="str">
        <f t="shared" ref="A155:D155" si="64">A17</f>
        <v>10</v>
      </c>
      <c r="B155" s="2" t="str">
        <f t="shared" si="64"/>
        <v>Aube</v>
      </c>
      <c r="C155" s="2">
        <f t="shared" si="64"/>
        <v>307</v>
      </c>
      <c r="D155" s="2">
        <f t="shared" si="64"/>
        <v>41</v>
      </c>
      <c r="E155" s="15">
        <f t="shared" ref="E155:X155" si="65">E17*$C17/100</f>
        <v>18.726999999999997</v>
      </c>
      <c r="F155" s="15">
        <f t="shared" si="65"/>
        <v>19.034000000000002</v>
      </c>
      <c r="G155" s="15">
        <f t="shared" si="65"/>
        <v>18.726999999999997</v>
      </c>
      <c r="H155" s="15">
        <f t="shared" si="65"/>
        <v>18.113000000000003</v>
      </c>
      <c r="I155" s="15">
        <f t="shared" si="65"/>
        <v>17.499000000000002</v>
      </c>
      <c r="J155" s="15">
        <f t="shared" si="65"/>
        <v>16.885000000000002</v>
      </c>
      <c r="K155" s="15">
        <f t="shared" si="65"/>
        <v>18.113000000000003</v>
      </c>
      <c r="L155" s="15">
        <f t="shared" si="65"/>
        <v>18.113000000000003</v>
      </c>
      <c r="M155" s="15">
        <f t="shared" si="65"/>
        <v>20.569000000000003</v>
      </c>
      <c r="N155" s="15">
        <f t="shared" si="65"/>
        <v>20.569000000000003</v>
      </c>
      <c r="O155" s="15">
        <f t="shared" si="65"/>
        <v>20.569000000000003</v>
      </c>
      <c r="P155" s="15">
        <f t="shared" si="65"/>
        <v>19.954999999999998</v>
      </c>
      <c r="Q155" s="15">
        <f t="shared" si="65"/>
        <v>21.183000000000003</v>
      </c>
      <c r="R155" s="15">
        <f t="shared" si="65"/>
        <v>16.271000000000001</v>
      </c>
      <c r="S155" s="15">
        <f t="shared" si="65"/>
        <v>11.972999999999999</v>
      </c>
      <c r="T155" s="15">
        <f t="shared" si="65"/>
        <v>11.359000000000002</v>
      </c>
      <c r="U155" s="15">
        <f t="shared" si="65"/>
        <v>9.5170000000000012</v>
      </c>
      <c r="V155" s="15">
        <f t="shared" si="65"/>
        <v>6.14</v>
      </c>
      <c r="W155" s="15">
        <f t="shared" si="65"/>
        <v>2.7629999999999999</v>
      </c>
      <c r="X155" s="15">
        <f t="shared" si="65"/>
        <v>0.6140000000000001</v>
      </c>
      <c r="Y155" s="15">
        <f t="shared" ref="Y155:Z155" si="66">Y17</f>
        <v>322</v>
      </c>
      <c r="Z155" s="15">
        <f t="shared" si="66"/>
        <v>44.8</v>
      </c>
      <c r="AA155" s="15">
        <f t="shared" ref="AA155:AT155" si="67">AA17*$Y17/100</f>
        <v>17.71</v>
      </c>
      <c r="AB155" s="15">
        <f t="shared" si="67"/>
        <v>18.675999999999998</v>
      </c>
      <c r="AC155" s="15">
        <f t="shared" si="67"/>
        <v>18.675999999999998</v>
      </c>
      <c r="AD155" s="15">
        <f t="shared" si="67"/>
        <v>18.675999999999998</v>
      </c>
      <c r="AE155" s="15">
        <f t="shared" si="67"/>
        <v>17.065999999999999</v>
      </c>
      <c r="AF155" s="15">
        <f t="shared" si="67"/>
        <v>16.421999999999997</v>
      </c>
      <c r="AG155" s="15">
        <f t="shared" si="67"/>
        <v>17.065999999999999</v>
      </c>
      <c r="AH155" s="15">
        <f t="shared" si="67"/>
        <v>18.031999999999996</v>
      </c>
      <c r="AI155" s="15">
        <f t="shared" si="67"/>
        <v>18.675999999999998</v>
      </c>
      <c r="AJ155" s="15">
        <f t="shared" si="67"/>
        <v>18.031999999999996</v>
      </c>
      <c r="AK155" s="15">
        <f t="shared" si="67"/>
        <v>17.065999999999999</v>
      </c>
      <c r="AL155" s="15">
        <f t="shared" si="67"/>
        <v>17.065999999999999</v>
      </c>
      <c r="AM155" s="15">
        <f t="shared" si="67"/>
        <v>18.031999999999996</v>
      </c>
      <c r="AN155" s="15">
        <f t="shared" si="67"/>
        <v>18.031999999999996</v>
      </c>
      <c r="AO155" s="15">
        <f t="shared" si="67"/>
        <v>16.100000000000001</v>
      </c>
      <c r="AP155" s="15">
        <f t="shared" si="67"/>
        <v>17.065999999999999</v>
      </c>
      <c r="AQ155" s="15">
        <f t="shared" si="67"/>
        <v>15.134</v>
      </c>
      <c r="AR155" s="15">
        <f t="shared" si="67"/>
        <v>12.558</v>
      </c>
      <c r="AS155" s="15">
        <f t="shared" si="67"/>
        <v>7.4059999999999988</v>
      </c>
      <c r="AT155" s="15">
        <f t="shared" si="67"/>
        <v>3.5420000000000003</v>
      </c>
    </row>
    <row r="156" spans="1:46" hidden="1" x14ac:dyDescent="0.2">
      <c r="A156" s="2" t="str">
        <f t="shared" ref="A156:D156" si="68">A18</f>
        <v>11</v>
      </c>
      <c r="B156" s="2" t="str">
        <f t="shared" si="68"/>
        <v>Aude</v>
      </c>
      <c r="C156" s="2">
        <f t="shared" si="68"/>
        <v>365</v>
      </c>
      <c r="D156" s="2">
        <f t="shared" si="68"/>
        <v>43.6</v>
      </c>
      <c r="E156" s="15">
        <f t="shared" ref="E156:X156" si="69">E18*$C18/100</f>
        <v>19.71</v>
      </c>
      <c r="F156" s="15">
        <f t="shared" si="69"/>
        <v>20.805</v>
      </c>
      <c r="G156" s="15">
        <f t="shared" si="69"/>
        <v>21.9</v>
      </c>
      <c r="H156" s="15">
        <f t="shared" si="69"/>
        <v>19.344999999999999</v>
      </c>
      <c r="I156" s="15">
        <f t="shared" si="69"/>
        <v>16.425000000000001</v>
      </c>
      <c r="J156" s="15">
        <f t="shared" si="69"/>
        <v>17.155000000000001</v>
      </c>
      <c r="K156" s="15">
        <f t="shared" si="69"/>
        <v>18.98</v>
      </c>
      <c r="L156" s="15">
        <f t="shared" si="69"/>
        <v>20.805</v>
      </c>
      <c r="M156" s="15">
        <f t="shared" si="69"/>
        <v>24.82</v>
      </c>
      <c r="N156" s="15">
        <f t="shared" si="69"/>
        <v>25.55</v>
      </c>
      <c r="O156" s="15">
        <f t="shared" si="69"/>
        <v>24.454999999999998</v>
      </c>
      <c r="P156" s="15">
        <f t="shared" si="69"/>
        <v>24.454999999999998</v>
      </c>
      <c r="Q156" s="15">
        <f t="shared" si="69"/>
        <v>27.01</v>
      </c>
      <c r="R156" s="15">
        <f t="shared" si="69"/>
        <v>23.36</v>
      </c>
      <c r="S156" s="15">
        <f t="shared" si="69"/>
        <v>16.79</v>
      </c>
      <c r="T156" s="15">
        <f t="shared" si="69"/>
        <v>15.695</v>
      </c>
      <c r="U156" s="15">
        <f t="shared" si="69"/>
        <v>13.87</v>
      </c>
      <c r="V156" s="15">
        <f t="shared" si="69"/>
        <v>8.76</v>
      </c>
      <c r="W156" s="15">
        <f t="shared" si="69"/>
        <v>4.0150000000000006</v>
      </c>
      <c r="X156" s="15">
        <f t="shared" si="69"/>
        <v>0.73</v>
      </c>
      <c r="Y156" s="15">
        <f t="shared" ref="Y156:Z156" si="70">Y18</f>
        <v>439</v>
      </c>
      <c r="Z156" s="15">
        <f t="shared" si="70"/>
        <v>49.3</v>
      </c>
      <c r="AA156" s="15">
        <f t="shared" ref="AA156:AT156" si="71">AA18*$Y18/100</f>
        <v>19.754999999999999</v>
      </c>
      <c r="AB156" s="15">
        <f t="shared" si="71"/>
        <v>21.95</v>
      </c>
      <c r="AC156" s="15">
        <f t="shared" si="71"/>
        <v>23.706000000000003</v>
      </c>
      <c r="AD156" s="15">
        <f t="shared" si="71"/>
        <v>22.828000000000003</v>
      </c>
      <c r="AE156" s="15">
        <f t="shared" si="71"/>
        <v>17.559999999999999</v>
      </c>
      <c r="AF156" s="15">
        <f t="shared" si="71"/>
        <v>16.681999999999999</v>
      </c>
      <c r="AG156" s="15">
        <f t="shared" si="71"/>
        <v>17.998999999999999</v>
      </c>
      <c r="AH156" s="15">
        <f t="shared" si="71"/>
        <v>20.633000000000003</v>
      </c>
      <c r="AI156" s="15">
        <f t="shared" si="71"/>
        <v>22.388999999999996</v>
      </c>
      <c r="AJ156" s="15">
        <f t="shared" si="71"/>
        <v>23.266999999999999</v>
      </c>
      <c r="AK156" s="15">
        <f t="shared" si="71"/>
        <v>23.266999999999999</v>
      </c>
      <c r="AL156" s="15">
        <f t="shared" si="71"/>
        <v>24.583999999999996</v>
      </c>
      <c r="AM156" s="15">
        <f t="shared" si="71"/>
        <v>28.535</v>
      </c>
      <c r="AN156" s="15">
        <f t="shared" si="71"/>
        <v>31.168999999999997</v>
      </c>
      <c r="AO156" s="15">
        <f t="shared" si="71"/>
        <v>29.413</v>
      </c>
      <c r="AP156" s="15">
        <f t="shared" si="71"/>
        <v>30.73</v>
      </c>
      <c r="AQ156" s="15">
        <f t="shared" si="71"/>
        <v>26.778999999999996</v>
      </c>
      <c r="AR156" s="15">
        <f t="shared" si="71"/>
        <v>20.633000000000003</v>
      </c>
      <c r="AS156" s="15">
        <f t="shared" si="71"/>
        <v>11.853000000000002</v>
      </c>
      <c r="AT156" s="15">
        <f t="shared" si="71"/>
        <v>5.2679999999999998</v>
      </c>
    </row>
    <row r="157" spans="1:46" hidden="1" x14ac:dyDescent="0.2">
      <c r="A157" s="2" t="str">
        <f t="shared" ref="A157:D157" si="72">A19</f>
        <v>12</v>
      </c>
      <c r="B157" s="2" t="str">
        <f t="shared" si="72"/>
        <v>Aveyron</v>
      </c>
      <c r="C157" s="2">
        <f t="shared" si="72"/>
        <v>278</v>
      </c>
      <c r="D157" s="2">
        <f t="shared" si="72"/>
        <v>45.1</v>
      </c>
      <c r="E157" s="15">
        <f t="shared" ref="E157:X157" si="73">E19*$C19/100</f>
        <v>13.9</v>
      </c>
      <c r="F157" s="15">
        <f t="shared" si="73"/>
        <v>15.012</v>
      </c>
      <c r="G157" s="15">
        <f t="shared" si="73"/>
        <v>15.29</v>
      </c>
      <c r="H157" s="15">
        <f t="shared" si="73"/>
        <v>13.9</v>
      </c>
      <c r="I157" s="15">
        <f t="shared" si="73"/>
        <v>11.398</v>
      </c>
      <c r="J157" s="15">
        <f t="shared" si="73"/>
        <v>12.51</v>
      </c>
      <c r="K157" s="15">
        <f t="shared" si="73"/>
        <v>14.456000000000001</v>
      </c>
      <c r="L157" s="15">
        <f t="shared" si="73"/>
        <v>15.568</v>
      </c>
      <c r="M157" s="15">
        <f t="shared" si="73"/>
        <v>18.347999999999999</v>
      </c>
      <c r="N157" s="15">
        <f t="shared" si="73"/>
        <v>19.46</v>
      </c>
      <c r="O157" s="15">
        <f t="shared" si="73"/>
        <v>19.46</v>
      </c>
      <c r="P157" s="15">
        <f t="shared" si="73"/>
        <v>19.46</v>
      </c>
      <c r="Q157" s="15">
        <f t="shared" si="73"/>
        <v>20.572000000000003</v>
      </c>
      <c r="R157" s="15">
        <f t="shared" si="73"/>
        <v>16.957999999999998</v>
      </c>
      <c r="S157" s="15">
        <f t="shared" si="73"/>
        <v>13.343999999999999</v>
      </c>
      <c r="T157" s="15">
        <f t="shared" si="73"/>
        <v>13.9</v>
      </c>
      <c r="U157" s="15">
        <f t="shared" si="73"/>
        <v>12.232000000000001</v>
      </c>
      <c r="V157" s="15">
        <f t="shared" si="73"/>
        <v>8.0619999999999994</v>
      </c>
      <c r="W157" s="15">
        <f t="shared" si="73"/>
        <v>3.3359999999999999</v>
      </c>
      <c r="X157" s="15">
        <f t="shared" si="73"/>
        <v>0.83399999999999996</v>
      </c>
      <c r="Y157" s="15">
        <f t="shared" ref="Y157:Z157" si="74">Y19</f>
        <v>300</v>
      </c>
      <c r="Z157" s="15">
        <f t="shared" si="74"/>
        <v>50.1</v>
      </c>
      <c r="AA157" s="15">
        <f t="shared" ref="AA157:AT157" si="75">AA19*$Y19/100</f>
        <v>12.6</v>
      </c>
      <c r="AB157" s="15">
        <f t="shared" si="75"/>
        <v>13.5</v>
      </c>
      <c r="AC157" s="15">
        <f t="shared" si="75"/>
        <v>14.4</v>
      </c>
      <c r="AD157" s="15">
        <f t="shared" si="75"/>
        <v>14.1</v>
      </c>
      <c r="AE157" s="15">
        <f t="shared" si="75"/>
        <v>11.7</v>
      </c>
      <c r="AF157" s="15">
        <f t="shared" si="75"/>
        <v>12</v>
      </c>
      <c r="AG157" s="15">
        <f t="shared" si="75"/>
        <v>13.2</v>
      </c>
      <c r="AH157" s="15">
        <f t="shared" si="75"/>
        <v>15</v>
      </c>
      <c r="AI157" s="15">
        <f t="shared" si="75"/>
        <v>16.5</v>
      </c>
      <c r="AJ157" s="15">
        <f t="shared" si="75"/>
        <v>16.8</v>
      </c>
      <c r="AK157" s="15">
        <f t="shared" si="75"/>
        <v>16.5</v>
      </c>
      <c r="AL157" s="15">
        <f t="shared" si="75"/>
        <v>16.8</v>
      </c>
      <c r="AM157" s="15">
        <f t="shared" si="75"/>
        <v>19.2</v>
      </c>
      <c r="AN157" s="15">
        <f t="shared" si="75"/>
        <v>20.7</v>
      </c>
      <c r="AO157" s="15">
        <f t="shared" si="75"/>
        <v>19.5</v>
      </c>
      <c r="AP157" s="15">
        <f t="shared" si="75"/>
        <v>21</v>
      </c>
      <c r="AQ157" s="15">
        <f t="shared" si="75"/>
        <v>18.899999999999999</v>
      </c>
      <c r="AR157" s="15">
        <f t="shared" si="75"/>
        <v>15</v>
      </c>
      <c r="AS157" s="15">
        <f t="shared" si="75"/>
        <v>8.6999999999999993</v>
      </c>
      <c r="AT157" s="15">
        <f t="shared" si="75"/>
        <v>4.2</v>
      </c>
    </row>
    <row r="158" spans="1:46" hidden="1" x14ac:dyDescent="0.2">
      <c r="A158" s="2" t="str">
        <f t="shared" ref="A158:D158" si="76">A20</f>
        <v>13</v>
      </c>
      <c r="B158" s="2" t="str">
        <f t="shared" si="76"/>
        <v>Bouches-du-Rhône</v>
      </c>
      <c r="C158" s="2">
        <f t="shared" si="76"/>
        <v>1993</v>
      </c>
      <c r="D158" s="2">
        <f t="shared" si="76"/>
        <v>40.4</v>
      </c>
      <c r="E158" s="15">
        <f t="shared" ref="E158:X158" si="77">E20*$C20/100</f>
        <v>119.58</v>
      </c>
      <c r="F158" s="15">
        <f t="shared" si="77"/>
        <v>119.58</v>
      </c>
      <c r="G158" s="15">
        <f t="shared" si="77"/>
        <v>119.58</v>
      </c>
      <c r="H158" s="15">
        <f t="shared" si="77"/>
        <v>121.57299999999999</v>
      </c>
      <c r="I158" s="15">
        <f t="shared" si="77"/>
        <v>127.55200000000001</v>
      </c>
      <c r="J158" s="15">
        <f t="shared" si="77"/>
        <v>117.587</v>
      </c>
      <c r="K158" s="15">
        <f t="shared" si="77"/>
        <v>123.566</v>
      </c>
      <c r="L158" s="15">
        <f t="shared" si="77"/>
        <v>125.559</v>
      </c>
      <c r="M158" s="15">
        <f t="shared" si="77"/>
        <v>137.517</v>
      </c>
      <c r="N158" s="15">
        <f t="shared" si="77"/>
        <v>139.51</v>
      </c>
      <c r="O158" s="15">
        <f t="shared" si="77"/>
        <v>131.53799999999998</v>
      </c>
      <c r="P158" s="15">
        <f t="shared" si="77"/>
        <v>123.566</v>
      </c>
      <c r="Q158" s="15">
        <f t="shared" si="77"/>
        <v>121.57299999999999</v>
      </c>
      <c r="R158" s="15">
        <f t="shared" si="77"/>
        <v>101.64299999999999</v>
      </c>
      <c r="S158" s="15">
        <f t="shared" si="77"/>
        <v>77.727000000000004</v>
      </c>
      <c r="T158" s="15">
        <f t="shared" si="77"/>
        <v>67.762</v>
      </c>
      <c r="U158" s="15">
        <f t="shared" si="77"/>
        <v>57.796999999999997</v>
      </c>
      <c r="V158" s="15">
        <f t="shared" si="77"/>
        <v>37.866999999999997</v>
      </c>
      <c r="W158" s="15">
        <f t="shared" si="77"/>
        <v>15.944000000000001</v>
      </c>
      <c r="X158" s="15">
        <f t="shared" si="77"/>
        <v>3.9860000000000002</v>
      </c>
      <c r="Y158" s="15">
        <f t="shared" ref="Y158:Z158" si="78">Y20</f>
        <v>2145</v>
      </c>
      <c r="Z158" s="15">
        <f t="shared" si="78"/>
        <v>44.6</v>
      </c>
      <c r="AA158" s="15">
        <f t="shared" ref="AA158:AT158" si="79">AA20*$Y20/100</f>
        <v>113.685</v>
      </c>
      <c r="AB158" s="15">
        <f t="shared" si="79"/>
        <v>117.97499999999999</v>
      </c>
      <c r="AC158" s="15">
        <f t="shared" si="79"/>
        <v>120.12</v>
      </c>
      <c r="AD158" s="15">
        <f t="shared" si="79"/>
        <v>120.12</v>
      </c>
      <c r="AE158" s="15">
        <f t="shared" si="79"/>
        <v>120.12</v>
      </c>
      <c r="AF158" s="15">
        <f t="shared" si="79"/>
        <v>113.685</v>
      </c>
      <c r="AG158" s="15">
        <f t="shared" si="79"/>
        <v>117.97499999999999</v>
      </c>
      <c r="AH158" s="15">
        <f t="shared" si="79"/>
        <v>126.55500000000001</v>
      </c>
      <c r="AI158" s="15">
        <f t="shared" si="79"/>
        <v>128.69999999999999</v>
      </c>
      <c r="AJ158" s="15">
        <f t="shared" si="79"/>
        <v>126.55500000000001</v>
      </c>
      <c r="AK158" s="15">
        <f t="shared" si="79"/>
        <v>120.12</v>
      </c>
      <c r="AL158" s="15">
        <f t="shared" si="79"/>
        <v>120.12</v>
      </c>
      <c r="AM158" s="15">
        <f t="shared" si="79"/>
        <v>120.12</v>
      </c>
      <c r="AN158" s="15">
        <f t="shared" si="79"/>
        <v>117.97499999999999</v>
      </c>
      <c r="AO158" s="15">
        <f t="shared" si="79"/>
        <v>107.25</v>
      </c>
      <c r="AP158" s="15">
        <f t="shared" si="79"/>
        <v>111.54</v>
      </c>
      <c r="AQ158" s="15">
        <f t="shared" si="79"/>
        <v>98.67</v>
      </c>
      <c r="AR158" s="15">
        <f t="shared" si="79"/>
        <v>75.075000000000003</v>
      </c>
      <c r="AS158" s="15">
        <f t="shared" si="79"/>
        <v>45.045000000000002</v>
      </c>
      <c r="AT158" s="15">
        <f t="shared" si="79"/>
        <v>21.45</v>
      </c>
    </row>
    <row r="159" spans="1:46" hidden="1" x14ac:dyDescent="0.2">
      <c r="A159" s="2" t="str">
        <f t="shared" ref="A159:D159" si="80">A21</f>
        <v>14</v>
      </c>
      <c r="B159" s="2" t="str">
        <f t="shared" si="80"/>
        <v>Calvados</v>
      </c>
      <c r="C159" s="2">
        <f t="shared" si="80"/>
        <v>690</v>
      </c>
      <c r="D159" s="2">
        <f t="shared" si="80"/>
        <v>40.6</v>
      </c>
      <c r="E159" s="15">
        <f t="shared" ref="E159:X159" si="81">E21*$C21/100</f>
        <v>40.020000000000003</v>
      </c>
      <c r="F159" s="15">
        <f t="shared" si="81"/>
        <v>42.78</v>
      </c>
      <c r="G159" s="15">
        <f t="shared" si="81"/>
        <v>43.47</v>
      </c>
      <c r="H159" s="15">
        <f t="shared" si="81"/>
        <v>44.85</v>
      </c>
      <c r="I159" s="15">
        <f t="shared" si="81"/>
        <v>42.78</v>
      </c>
      <c r="J159" s="15">
        <f t="shared" si="81"/>
        <v>38.639999999999993</v>
      </c>
      <c r="K159" s="15">
        <f t="shared" si="81"/>
        <v>40.710000000000008</v>
      </c>
      <c r="L159" s="15">
        <f t="shared" si="81"/>
        <v>41.4</v>
      </c>
      <c r="M159" s="15">
        <f t="shared" si="81"/>
        <v>46.23</v>
      </c>
      <c r="N159" s="15">
        <f t="shared" si="81"/>
        <v>45.54</v>
      </c>
      <c r="O159" s="15">
        <f t="shared" si="81"/>
        <v>44.85</v>
      </c>
      <c r="P159" s="15">
        <f t="shared" si="81"/>
        <v>46.92</v>
      </c>
      <c r="Q159" s="15">
        <f t="shared" si="81"/>
        <v>46.92</v>
      </c>
      <c r="R159" s="15">
        <f t="shared" si="81"/>
        <v>35.19</v>
      </c>
      <c r="S159" s="15">
        <f t="shared" si="81"/>
        <v>25.53</v>
      </c>
      <c r="T159" s="15">
        <f t="shared" si="81"/>
        <v>24.84</v>
      </c>
      <c r="U159" s="15">
        <f t="shared" si="81"/>
        <v>20.7</v>
      </c>
      <c r="V159" s="15">
        <f t="shared" si="81"/>
        <v>13.11</v>
      </c>
      <c r="W159" s="15">
        <f t="shared" si="81"/>
        <v>5.52</v>
      </c>
      <c r="X159" s="15">
        <f t="shared" si="81"/>
        <v>1.38</v>
      </c>
      <c r="Y159" s="15">
        <f t="shared" ref="Y159:Z159" si="82">Y21</f>
        <v>708</v>
      </c>
      <c r="Z159" s="15">
        <f t="shared" si="82"/>
        <v>46</v>
      </c>
      <c r="AA159" s="15">
        <f t="shared" ref="AA159:AT159" si="83">AA21*$Y21/100</f>
        <v>35.4</v>
      </c>
      <c r="AB159" s="15">
        <f t="shared" si="83"/>
        <v>36.816000000000003</v>
      </c>
      <c r="AC159" s="15">
        <f t="shared" si="83"/>
        <v>38.231999999999999</v>
      </c>
      <c r="AD159" s="15">
        <f t="shared" si="83"/>
        <v>39.647999999999996</v>
      </c>
      <c r="AE159" s="15">
        <f t="shared" si="83"/>
        <v>40.356000000000002</v>
      </c>
      <c r="AF159" s="15">
        <f t="shared" si="83"/>
        <v>36.107999999999997</v>
      </c>
      <c r="AG159" s="15">
        <f t="shared" si="83"/>
        <v>36.816000000000003</v>
      </c>
      <c r="AH159" s="15">
        <f t="shared" si="83"/>
        <v>38.94</v>
      </c>
      <c r="AI159" s="15">
        <f t="shared" si="83"/>
        <v>40.356000000000002</v>
      </c>
      <c r="AJ159" s="15">
        <f t="shared" si="83"/>
        <v>40.356000000000002</v>
      </c>
      <c r="AK159" s="15">
        <f t="shared" si="83"/>
        <v>38.231999999999999</v>
      </c>
      <c r="AL159" s="15">
        <f t="shared" si="83"/>
        <v>37.524000000000001</v>
      </c>
      <c r="AM159" s="15">
        <f t="shared" si="83"/>
        <v>39.647999999999996</v>
      </c>
      <c r="AN159" s="15">
        <f t="shared" si="83"/>
        <v>41.063999999999993</v>
      </c>
      <c r="AO159" s="15">
        <f t="shared" si="83"/>
        <v>38.231999999999999</v>
      </c>
      <c r="AP159" s="15">
        <f t="shared" si="83"/>
        <v>40.356000000000002</v>
      </c>
      <c r="AQ159" s="15">
        <f t="shared" si="83"/>
        <v>35.4</v>
      </c>
      <c r="AR159" s="15">
        <f t="shared" si="83"/>
        <v>27.611999999999998</v>
      </c>
      <c r="AS159" s="15">
        <f t="shared" si="83"/>
        <v>17.7</v>
      </c>
      <c r="AT159" s="15">
        <f t="shared" si="83"/>
        <v>9.2040000000000006</v>
      </c>
    </row>
    <row r="160" spans="1:46" hidden="1" x14ac:dyDescent="0.2">
      <c r="A160" s="2" t="str">
        <f t="shared" ref="A160:D160" si="84">A22</f>
        <v>15</v>
      </c>
      <c r="B160" s="2" t="str">
        <f t="shared" si="84"/>
        <v>Cantal</v>
      </c>
      <c r="C160" s="2">
        <f t="shared" si="84"/>
        <v>147</v>
      </c>
      <c r="D160" s="2">
        <f t="shared" si="84"/>
        <v>45.9</v>
      </c>
      <c r="E160" s="15">
        <f t="shared" ref="E160:X160" si="85">E22*$C22/100</f>
        <v>6.6150000000000002</v>
      </c>
      <c r="F160" s="15">
        <f t="shared" si="85"/>
        <v>7.496999999999999</v>
      </c>
      <c r="G160" s="15">
        <f t="shared" si="85"/>
        <v>7.496999999999999</v>
      </c>
      <c r="H160" s="15">
        <f t="shared" si="85"/>
        <v>6.7619999999999996</v>
      </c>
      <c r="I160" s="15">
        <f t="shared" si="85"/>
        <v>6.0269999999999992</v>
      </c>
      <c r="J160" s="15">
        <f t="shared" si="85"/>
        <v>6.6150000000000002</v>
      </c>
      <c r="K160" s="15">
        <f t="shared" si="85"/>
        <v>7.35</v>
      </c>
      <c r="L160" s="15">
        <f t="shared" si="85"/>
        <v>8.2319999999999993</v>
      </c>
      <c r="M160" s="15">
        <f t="shared" si="85"/>
        <v>9.8490000000000002</v>
      </c>
      <c r="N160" s="15">
        <f t="shared" si="85"/>
        <v>10.437000000000001</v>
      </c>
      <c r="O160" s="15">
        <f t="shared" si="85"/>
        <v>10.878</v>
      </c>
      <c r="P160" s="15">
        <f t="shared" si="85"/>
        <v>11.172000000000001</v>
      </c>
      <c r="Q160" s="15">
        <f t="shared" si="85"/>
        <v>11.613</v>
      </c>
      <c r="R160" s="15">
        <f t="shared" si="85"/>
        <v>9.113999999999999</v>
      </c>
      <c r="S160" s="15">
        <f t="shared" si="85"/>
        <v>7.056</v>
      </c>
      <c r="T160" s="15">
        <f t="shared" si="85"/>
        <v>7.496999999999999</v>
      </c>
      <c r="U160" s="15">
        <f t="shared" si="85"/>
        <v>6.3210000000000006</v>
      </c>
      <c r="V160" s="15">
        <f t="shared" si="85"/>
        <v>4.2629999999999999</v>
      </c>
      <c r="W160" s="15">
        <f t="shared" si="85"/>
        <v>1.911</v>
      </c>
      <c r="X160" s="15">
        <f t="shared" si="85"/>
        <v>0.441</v>
      </c>
      <c r="Y160" s="15">
        <f t="shared" ref="Y160:Z160" si="86">Y22</f>
        <v>143</v>
      </c>
      <c r="Z160" s="15">
        <f t="shared" si="86"/>
        <v>51.5</v>
      </c>
      <c r="AA160" s="15">
        <f t="shared" ref="AA160:AT160" si="87">AA22*$Y22/100</f>
        <v>5.5769999999999991</v>
      </c>
      <c r="AB160" s="15">
        <f t="shared" si="87"/>
        <v>6.149</v>
      </c>
      <c r="AC160" s="15">
        <f t="shared" si="87"/>
        <v>6.4349999999999996</v>
      </c>
      <c r="AD160" s="15">
        <f t="shared" si="87"/>
        <v>6.2920000000000007</v>
      </c>
      <c r="AE160" s="15">
        <f t="shared" si="87"/>
        <v>5.2910000000000004</v>
      </c>
      <c r="AF160" s="15">
        <f t="shared" si="87"/>
        <v>5.5769999999999991</v>
      </c>
      <c r="AG160" s="15">
        <f t="shared" si="87"/>
        <v>6.149</v>
      </c>
      <c r="AH160" s="15">
        <f t="shared" si="87"/>
        <v>7.0070000000000006</v>
      </c>
      <c r="AI160" s="15">
        <f t="shared" si="87"/>
        <v>7.5789999999999997</v>
      </c>
      <c r="AJ160" s="15">
        <f t="shared" si="87"/>
        <v>7.7220000000000004</v>
      </c>
      <c r="AK160" s="15">
        <f t="shared" si="87"/>
        <v>7.4359999999999999</v>
      </c>
      <c r="AL160" s="15">
        <f t="shared" si="87"/>
        <v>7.8650000000000002</v>
      </c>
      <c r="AM160" s="15">
        <f t="shared" si="87"/>
        <v>9.2949999999999999</v>
      </c>
      <c r="AN160" s="15">
        <f t="shared" si="87"/>
        <v>10.01</v>
      </c>
      <c r="AO160" s="15">
        <f t="shared" si="87"/>
        <v>9.7240000000000002</v>
      </c>
      <c r="AP160" s="15">
        <f t="shared" si="87"/>
        <v>10.438999999999998</v>
      </c>
      <c r="AQ160" s="15">
        <f t="shared" si="87"/>
        <v>9.7240000000000002</v>
      </c>
      <c r="AR160" s="15">
        <f t="shared" si="87"/>
        <v>8.0079999999999991</v>
      </c>
      <c r="AS160" s="15">
        <f t="shared" si="87"/>
        <v>4.8620000000000001</v>
      </c>
      <c r="AT160" s="15">
        <f t="shared" si="87"/>
        <v>2.145</v>
      </c>
    </row>
    <row r="161" spans="1:46" hidden="1" x14ac:dyDescent="0.2">
      <c r="A161" s="2" t="str">
        <f t="shared" ref="A161:D161" si="88">A23</f>
        <v>16</v>
      </c>
      <c r="B161" s="2" t="str">
        <f t="shared" si="88"/>
        <v>Charente</v>
      </c>
      <c r="C161" s="2">
        <f t="shared" si="88"/>
        <v>353</v>
      </c>
      <c r="D161" s="2">
        <f t="shared" si="88"/>
        <v>43.8</v>
      </c>
      <c r="E161" s="15">
        <f t="shared" ref="E161:X161" si="89">E23*$C23/100</f>
        <v>18.003</v>
      </c>
      <c r="F161" s="15">
        <f t="shared" si="89"/>
        <v>19.062000000000001</v>
      </c>
      <c r="G161" s="15">
        <f t="shared" si="89"/>
        <v>20.474</v>
      </c>
      <c r="H161" s="15">
        <f t="shared" si="89"/>
        <v>18.709</v>
      </c>
      <c r="I161" s="15">
        <f t="shared" si="89"/>
        <v>16.591000000000001</v>
      </c>
      <c r="J161" s="15">
        <f t="shared" si="89"/>
        <v>17.649999999999999</v>
      </c>
      <c r="K161" s="15">
        <f t="shared" si="89"/>
        <v>18.709</v>
      </c>
      <c r="L161" s="15">
        <f t="shared" si="89"/>
        <v>19.768000000000001</v>
      </c>
      <c r="M161" s="15">
        <f t="shared" si="89"/>
        <v>23.651</v>
      </c>
      <c r="N161" s="15">
        <f t="shared" si="89"/>
        <v>25.062999999999999</v>
      </c>
      <c r="O161" s="15">
        <f t="shared" si="89"/>
        <v>25.062999999999999</v>
      </c>
      <c r="P161" s="15">
        <f t="shared" si="89"/>
        <v>26.122000000000003</v>
      </c>
      <c r="Q161" s="15">
        <f t="shared" si="89"/>
        <v>26.122000000000003</v>
      </c>
      <c r="R161" s="15">
        <f t="shared" si="89"/>
        <v>20.827000000000002</v>
      </c>
      <c r="S161" s="15">
        <f t="shared" si="89"/>
        <v>15.178999999999998</v>
      </c>
      <c r="T161" s="15">
        <f t="shared" si="89"/>
        <v>15.532</v>
      </c>
      <c r="U161" s="15">
        <f t="shared" si="89"/>
        <v>13.413999999999998</v>
      </c>
      <c r="V161" s="15">
        <f t="shared" si="89"/>
        <v>8.8249999999999993</v>
      </c>
      <c r="W161" s="15">
        <f t="shared" si="89"/>
        <v>3.883</v>
      </c>
      <c r="X161" s="15">
        <f t="shared" si="89"/>
        <v>0.70600000000000007</v>
      </c>
      <c r="Y161" s="15">
        <f t="shared" ref="Y161:Z161" si="90">Y23</f>
        <v>371</v>
      </c>
      <c r="Z161" s="15">
        <f t="shared" si="90"/>
        <v>49</v>
      </c>
      <c r="AA161" s="15">
        <f t="shared" ref="AA161:AT161" si="91">AA23*$Y23/100</f>
        <v>15.952999999999999</v>
      </c>
      <c r="AB161" s="15">
        <f t="shared" si="91"/>
        <v>17.437000000000001</v>
      </c>
      <c r="AC161" s="15">
        <f t="shared" si="91"/>
        <v>18.55</v>
      </c>
      <c r="AD161" s="15">
        <f t="shared" si="91"/>
        <v>18.179000000000002</v>
      </c>
      <c r="AE161" s="15">
        <f t="shared" si="91"/>
        <v>15.952999999999999</v>
      </c>
      <c r="AF161" s="15">
        <f t="shared" si="91"/>
        <v>16.324000000000002</v>
      </c>
      <c r="AG161" s="15">
        <f t="shared" si="91"/>
        <v>17.065999999999999</v>
      </c>
      <c r="AH161" s="15">
        <f t="shared" si="91"/>
        <v>19.292000000000002</v>
      </c>
      <c r="AI161" s="15">
        <f t="shared" si="91"/>
        <v>20.405000000000001</v>
      </c>
      <c r="AJ161" s="15">
        <f t="shared" si="91"/>
        <v>20.405000000000001</v>
      </c>
      <c r="AK161" s="15">
        <f t="shared" si="91"/>
        <v>20.034000000000002</v>
      </c>
      <c r="AL161" s="15">
        <f t="shared" si="91"/>
        <v>20.776</v>
      </c>
      <c r="AM161" s="15">
        <f t="shared" si="91"/>
        <v>23.002000000000002</v>
      </c>
      <c r="AN161" s="15">
        <f t="shared" si="91"/>
        <v>24.114999999999998</v>
      </c>
      <c r="AO161" s="15">
        <f t="shared" si="91"/>
        <v>22.631</v>
      </c>
      <c r="AP161" s="15">
        <f t="shared" si="91"/>
        <v>24.486000000000001</v>
      </c>
      <c r="AQ161" s="15">
        <f t="shared" si="91"/>
        <v>22.26</v>
      </c>
      <c r="AR161" s="15">
        <f t="shared" si="91"/>
        <v>17.808</v>
      </c>
      <c r="AS161" s="15">
        <f t="shared" si="91"/>
        <v>10.758999999999999</v>
      </c>
      <c r="AT161" s="15">
        <f t="shared" si="91"/>
        <v>4.8230000000000004</v>
      </c>
    </row>
    <row r="162" spans="1:46" hidden="1" x14ac:dyDescent="0.2">
      <c r="A162" s="2" t="str">
        <f t="shared" ref="A162:D162" si="92">A24</f>
        <v>17</v>
      </c>
      <c r="B162" s="2" t="str">
        <f t="shared" si="92"/>
        <v>Charente-Maritime</v>
      </c>
      <c r="C162" s="2">
        <f t="shared" si="92"/>
        <v>633</v>
      </c>
      <c r="D162" s="2">
        <f t="shared" si="92"/>
        <v>44.3</v>
      </c>
      <c r="E162" s="15">
        <f t="shared" ref="E162:X162" si="93">E24*$C24/100</f>
        <v>31.017000000000003</v>
      </c>
      <c r="F162" s="15">
        <f t="shared" si="93"/>
        <v>33.548999999999999</v>
      </c>
      <c r="G162" s="15">
        <f t="shared" si="93"/>
        <v>36.080999999999996</v>
      </c>
      <c r="H162" s="15">
        <f t="shared" si="93"/>
        <v>33.548999999999999</v>
      </c>
      <c r="I162" s="15">
        <f t="shared" si="93"/>
        <v>29.750999999999998</v>
      </c>
      <c r="J162" s="15">
        <f t="shared" si="93"/>
        <v>29.750999999999998</v>
      </c>
      <c r="K162" s="15">
        <f t="shared" si="93"/>
        <v>32.915999999999997</v>
      </c>
      <c r="L162" s="15">
        <f t="shared" si="93"/>
        <v>35.448</v>
      </c>
      <c r="M162" s="15">
        <f t="shared" si="93"/>
        <v>41.777999999999999</v>
      </c>
      <c r="N162" s="15">
        <f t="shared" si="93"/>
        <v>42.411000000000001</v>
      </c>
      <c r="O162" s="15">
        <f t="shared" si="93"/>
        <v>41.777999999999999</v>
      </c>
      <c r="P162" s="15">
        <f t="shared" si="93"/>
        <v>44.31</v>
      </c>
      <c r="Q162" s="15">
        <f t="shared" si="93"/>
        <v>50.006999999999998</v>
      </c>
      <c r="R162" s="15">
        <f t="shared" si="93"/>
        <v>42.411000000000001</v>
      </c>
      <c r="S162" s="15">
        <f t="shared" si="93"/>
        <v>30.384</v>
      </c>
      <c r="T162" s="15">
        <f t="shared" si="93"/>
        <v>28.484999999999999</v>
      </c>
      <c r="U162" s="15">
        <f t="shared" si="93"/>
        <v>24.054000000000002</v>
      </c>
      <c r="V162" s="15">
        <f t="shared" si="93"/>
        <v>15.824999999999999</v>
      </c>
      <c r="W162" s="15">
        <f t="shared" si="93"/>
        <v>6.963000000000001</v>
      </c>
      <c r="X162" s="15">
        <f t="shared" si="93"/>
        <v>1.899</v>
      </c>
      <c r="Y162" s="15">
        <f t="shared" ref="Y162:Z162" si="94">Y24</f>
        <v>773</v>
      </c>
      <c r="Z162" s="15">
        <f t="shared" si="94"/>
        <v>49.9</v>
      </c>
      <c r="AA162" s="15">
        <f t="shared" ref="AA162:AT162" si="95">AA24*$Y24/100</f>
        <v>31.692999999999998</v>
      </c>
      <c r="AB162" s="15">
        <f t="shared" si="95"/>
        <v>34.784999999999997</v>
      </c>
      <c r="AC162" s="15">
        <f t="shared" si="95"/>
        <v>37.103999999999999</v>
      </c>
      <c r="AD162" s="15">
        <f t="shared" si="95"/>
        <v>37.103999999999999</v>
      </c>
      <c r="AE162" s="15">
        <f t="shared" si="95"/>
        <v>34.012</v>
      </c>
      <c r="AF162" s="15">
        <f t="shared" si="95"/>
        <v>32.466000000000001</v>
      </c>
      <c r="AG162" s="15">
        <f t="shared" si="95"/>
        <v>34.784999999999997</v>
      </c>
      <c r="AH162" s="15">
        <f t="shared" si="95"/>
        <v>38.65</v>
      </c>
      <c r="AI162" s="15">
        <f t="shared" si="95"/>
        <v>40.968999999999994</v>
      </c>
      <c r="AJ162" s="15">
        <f t="shared" si="95"/>
        <v>41.742000000000004</v>
      </c>
      <c r="AK162" s="15">
        <f t="shared" si="95"/>
        <v>40.968999999999994</v>
      </c>
      <c r="AL162" s="15">
        <f t="shared" si="95"/>
        <v>42.515000000000001</v>
      </c>
      <c r="AM162" s="15">
        <f t="shared" si="95"/>
        <v>49.472000000000008</v>
      </c>
      <c r="AN162" s="15">
        <f t="shared" si="95"/>
        <v>53.33700000000001</v>
      </c>
      <c r="AO162" s="15">
        <f t="shared" si="95"/>
        <v>50.244999999999997</v>
      </c>
      <c r="AP162" s="15">
        <f t="shared" si="95"/>
        <v>54.11</v>
      </c>
      <c r="AQ162" s="15">
        <f t="shared" si="95"/>
        <v>47.152999999999992</v>
      </c>
      <c r="AR162" s="15">
        <f t="shared" si="95"/>
        <v>37.877000000000002</v>
      </c>
      <c r="AS162" s="15">
        <f t="shared" si="95"/>
        <v>23.19</v>
      </c>
      <c r="AT162" s="15">
        <f t="shared" si="95"/>
        <v>11.595000000000001</v>
      </c>
    </row>
    <row r="163" spans="1:46" hidden="1" x14ac:dyDescent="0.2">
      <c r="A163" s="2" t="str">
        <f t="shared" ref="A163:D163" si="96">A25</f>
        <v>18</v>
      </c>
      <c r="B163" s="2" t="str">
        <f t="shared" si="96"/>
        <v>Cher</v>
      </c>
      <c r="C163" s="2">
        <f t="shared" si="96"/>
        <v>312</v>
      </c>
      <c r="D163" s="2">
        <f t="shared" si="96"/>
        <v>43.7</v>
      </c>
      <c r="E163" s="15">
        <f t="shared" ref="E163:X163" si="97">E25*$C25/100</f>
        <v>16.224</v>
      </c>
      <c r="F163" s="15">
        <f t="shared" si="97"/>
        <v>17.16</v>
      </c>
      <c r="G163" s="15">
        <f t="shared" si="97"/>
        <v>18.096</v>
      </c>
      <c r="H163" s="15">
        <f t="shared" si="97"/>
        <v>16.535999999999998</v>
      </c>
      <c r="I163" s="15">
        <f t="shared" si="97"/>
        <v>14.664000000000001</v>
      </c>
      <c r="J163" s="15">
        <f t="shared" si="97"/>
        <v>15.6</v>
      </c>
      <c r="K163" s="15">
        <f t="shared" si="97"/>
        <v>16.224</v>
      </c>
      <c r="L163" s="15">
        <f t="shared" si="97"/>
        <v>17.471999999999998</v>
      </c>
      <c r="M163" s="15">
        <f t="shared" si="97"/>
        <v>20.904</v>
      </c>
      <c r="N163" s="15">
        <f t="shared" si="97"/>
        <v>21.528000000000002</v>
      </c>
      <c r="O163" s="15">
        <f t="shared" si="97"/>
        <v>22.151999999999997</v>
      </c>
      <c r="P163" s="15">
        <f t="shared" si="97"/>
        <v>22.151999999999997</v>
      </c>
      <c r="Q163" s="15">
        <f t="shared" si="97"/>
        <v>23.4</v>
      </c>
      <c r="R163" s="15">
        <f t="shared" si="97"/>
        <v>19.344000000000001</v>
      </c>
      <c r="S163" s="15">
        <f t="shared" si="97"/>
        <v>14.351999999999999</v>
      </c>
      <c r="T163" s="15">
        <f t="shared" si="97"/>
        <v>13.728000000000002</v>
      </c>
      <c r="U163" s="15">
        <f t="shared" si="97"/>
        <v>11.544</v>
      </c>
      <c r="V163" s="15">
        <f t="shared" si="97"/>
        <v>7.4879999999999995</v>
      </c>
      <c r="W163" s="15">
        <f t="shared" si="97"/>
        <v>3.12</v>
      </c>
      <c r="X163" s="15">
        <f t="shared" si="97"/>
        <v>0.62400000000000011</v>
      </c>
      <c r="Y163" s="15">
        <f t="shared" ref="Y163:Z163" si="98">Y25</f>
        <v>299</v>
      </c>
      <c r="Z163" s="15">
        <f t="shared" si="98"/>
        <v>48.8</v>
      </c>
      <c r="AA163" s="15">
        <f t="shared" ref="AA163:AT163" si="99">AA25*$Y25/100</f>
        <v>13.156000000000001</v>
      </c>
      <c r="AB163" s="15">
        <f t="shared" si="99"/>
        <v>14.352</v>
      </c>
      <c r="AC163" s="15">
        <f t="shared" si="99"/>
        <v>14.95</v>
      </c>
      <c r="AD163" s="15">
        <f t="shared" si="99"/>
        <v>14.352</v>
      </c>
      <c r="AE163" s="15">
        <f t="shared" si="99"/>
        <v>12.558</v>
      </c>
      <c r="AF163" s="15">
        <f t="shared" si="99"/>
        <v>13.455</v>
      </c>
      <c r="AG163" s="15">
        <f t="shared" si="99"/>
        <v>14.651000000000002</v>
      </c>
      <c r="AH163" s="15">
        <f t="shared" si="99"/>
        <v>16.146000000000001</v>
      </c>
      <c r="AI163" s="15">
        <f t="shared" si="99"/>
        <v>16.744</v>
      </c>
      <c r="AJ163" s="15">
        <f t="shared" si="99"/>
        <v>16.744</v>
      </c>
      <c r="AK163" s="15">
        <f t="shared" si="99"/>
        <v>16.445</v>
      </c>
      <c r="AL163" s="15">
        <f t="shared" si="99"/>
        <v>16.445</v>
      </c>
      <c r="AM163" s="15">
        <f t="shared" si="99"/>
        <v>18.238999999999997</v>
      </c>
      <c r="AN163" s="15">
        <f t="shared" si="99"/>
        <v>18.837</v>
      </c>
      <c r="AO163" s="15">
        <f t="shared" si="99"/>
        <v>17.641000000000002</v>
      </c>
      <c r="AP163" s="15">
        <f t="shared" si="99"/>
        <v>19.434999999999999</v>
      </c>
      <c r="AQ163" s="15">
        <f t="shared" si="99"/>
        <v>17.641000000000002</v>
      </c>
      <c r="AR163" s="15">
        <f t="shared" si="99"/>
        <v>14.052999999999999</v>
      </c>
      <c r="AS163" s="15">
        <f t="shared" si="99"/>
        <v>8.6709999999999994</v>
      </c>
      <c r="AT163" s="15">
        <f t="shared" si="99"/>
        <v>4.4850000000000003</v>
      </c>
    </row>
    <row r="164" spans="1:46" hidden="1" x14ac:dyDescent="0.2">
      <c r="A164" s="2" t="str">
        <f t="shared" ref="A164:D164" si="100">A26</f>
        <v>19</v>
      </c>
      <c r="B164" s="2" t="str">
        <f t="shared" si="100"/>
        <v>Corrèze</v>
      </c>
      <c r="C164" s="2">
        <f t="shared" si="100"/>
        <v>241</v>
      </c>
      <c r="D164" s="2">
        <f t="shared" si="100"/>
        <v>45.2</v>
      </c>
      <c r="E164" s="15">
        <f t="shared" ref="E164:X164" si="101">E26*$C26/100</f>
        <v>11.327</v>
      </c>
      <c r="F164" s="15">
        <f t="shared" si="101"/>
        <v>12.532</v>
      </c>
      <c r="G164" s="15">
        <f t="shared" si="101"/>
        <v>13.014000000000001</v>
      </c>
      <c r="H164" s="15">
        <f t="shared" si="101"/>
        <v>12.05</v>
      </c>
      <c r="I164" s="15">
        <f t="shared" si="101"/>
        <v>11.085999999999999</v>
      </c>
      <c r="J164" s="15">
        <f t="shared" si="101"/>
        <v>11.085999999999999</v>
      </c>
      <c r="K164" s="15">
        <f t="shared" si="101"/>
        <v>12.290999999999999</v>
      </c>
      <c r="L164" s="15">
        <f t="shared" si="101"/>
        <v>13.495999999999999</v>
      </c>
      <c r="M164" s="15">
        <f t="shared" si="101"/>
        <v>15.905999999999999</v>
      </c>
      <c r="N164" s="15">
        <f t="shared" si="101"/>
        <v>16.387999999999998</v>
      </c>
      <c r="O164" s="15">
        <f t="shared" si="101"/>
        <v>16.87</v>
      </c>
      <c r="P164" s="15">
        <f t="shared" si="101"/>
        <v>17.111000000000001</v>
      </c>
      <c r="Q164" s="15">
        <f t="shared" si="101"/>
        <v>18.315999999999999</v>
      </c>
      <c r="R164" s="15">
        <f t="shared" si="101"/>
        <v>14.700999999999999</v>
      </c>
      <c r="S164" s="15">
        <f t="shared" si="101"/>
        <v>11.327</v>
      </c>
      <c r="T164" s="15">
        <f t="shared" si="101"/>
        <v>11.809000000000001</v>
      </c>
      <c r="U164" s="15">
        <f t="shared" si="101"/>
        <v>10.604000000000001</v>
      </c>
      <c r="V164" s="15">
        <f t="shared" si="101"/>
        <v>7.23</v>
      </c>
      <c r="W164" s="15">
        <f t="shared" si="101"/>
        <v>3.133</v>
      </c>
      <c r="X164" s="15">
        <f t="shared" si="101"/>
        <v>0.72299999999999998</v>
      </c>
      <c r="Y164" s="15">
        <f t="shared" ref="Y164:Z164" si="102">Y26</f>
        <v>244</v>
      </c>
      <c r="Z164" s="15">
        <f t="shared" si="102"/>
        <v>50.2</v>
      </c>
      <c r="AA164" s="15">
        <f t="shared" ref="AA164:AT164" si="103">AA26*$Y26/100</f>
        <v>9.2719999999999985</v>
      </c>
      <c r="AB164" s="15">
        <f t="shared" si="103"/>
        <v>10.492000000000001</v>
      </c>
      <c r="AC164" s="15">
        <f t="shared" si="103"/>
        <v>11.223999999999998</v>
      </c>
      <c r="AD164" s="15">
        <f t="shared" si="103"/>
        <v>11.223999999999998</v>
      </c>
      <c r="AE164" s="15">
        <f t="shared" si="103"/>
        <v>10.247999999999999</v>
      </c>
      <c r="AF164" s="15">
        <f t="shared" si="103"/>
        <v>10.736000000000001</v>
      </c>
      <c r="AG164" s="15">
        <f t="shared" si="103"/>
        <v>11.956000000000001</v>
      </c>
      <c r="AH164" s="15">
        <f t="shared" si="103"/>
        <v>12.687999999999999</v>
      </c>
      <c r="AI164" s="15">
        <f t="shared" si="103"/>
        <v>13.42</v>
      </c>
      <c r="AJ164" s="15">
        <f t="shared" si="103"/>
        <v>13.663999999999998</v>
      </c>
      <c r="AK164" s="15">
        <f t="shared" si="103"/>
        <v>13.42</v>
      </c>
      <c r="AL164" s="15">
        <f t="shared" si="103"/>
        <v>13.907999999999999</v>
      </c>
      <c r="AM164" s="15">
        <f t="shared" si="103"/>
        <v>15.372</v>
      </c>
      <c r="AN164" s="15">
        <f t="shared" si="103"/>
        <v>16.103999999999999</v>
      </c>
      <c r="AO164" s="15">
        <f t="shared" si="103"/>
        <v>15.616000000000001</v>
      </c>
      <c r="AP164" s="15">
        <f t="shared" si="103"/>
        <v>16.836000000000002</v>
      </c>
      <c r="AQ164" s="15">
        <f t="shared" si="103"/>
        <v>15.372</v>
      </c>
      <c r="AR164" s="15">
        <f t="shared" si="103"/>
        <v>12.2</v>
      </c>
      <c r="AS164" s="15">
        <f t="shared" si="103"/>
        <v>7.5640000000000001</v>
      </c>
      <c r="AT164" s="15">
        <f t="shared" si="103"/>
        <v>3.4159999999999995</v>
      </c>
    </row>
    <row r="165" spans="1:46" hidden="1" x14ac:dyDescent="0.2">
      <c r="A165" s="2" t="str">
        <f t="shared" ref="A165:D165" si="104">A27</f>
        <v>2A</v>
      </c>
      <c r="B165" s="2" t="str">
        <f t="shared" si="104"/>
        <v>Corse-du-Sud</v>
      </c>
      <c r="C165" s="2">
        <f t="shared" si="104"/>
        <v>149</v>
      </c>
      <c r="D165" s="2">
        <f t="shared" si="104"/>
        <v>43</v>
      </c>
      <c r="E165" s="15">
        <f t="shared" ref="E165:X165" si="105">E27*$C27/100</f>
        <v>7.45</v>
      </c>
      <c r="F165" s="15">
        <f t="shared" si="105"/>
        <v>7.45</v>
      </c>
      <c r="G165" s="15">
        <f t="shared" si="105"/>
        <v>8.1950000000000003</v>
      </c>
      <c r="H165" s="15">
        <f t="shared" si="105"/>
        <v>7.45</v>
      </c>
      <c r="I165" s="15">
        <f t="shared" si="105"/>
        <v>7.45</v>
      </c>
      <c r="J165" s="15">
        <f t="shared" si="105"/>
        <v>8.6419999999999995</v>
      </c>
      <c r="K165" s="15">
        <f t="shared" si="105"/>
        <v>9.2380000000000013</v>
      </c>
      <c r="L165" s="15">
        <f t="shared" si="105"/>
        <v>9.2380000000000013</v>
      </c>
      <c r="M165" s="15">
        <f t="shared" si="105"/>
        <v>11.026000000000002</v>
      </c>
      <c r="N165" s="15">
        <f t="shared" si="105"/>
        <v>10.877000000000001</v>
      </c>
      <c r="O165" s="15">
        <f t="shared" si="105"/>
        <v>10.728</v>
      </c>
      <c r="P165" s="15">
        <f t="shared" si="105"/>
        <v>9.8339999999999996</v>
      </c>
      <c r="Q165" s="15">
        <f t="shared" si="105"/>
        <v>9.8339999999999996</v>
      </c>
      <c r="R165" s="15">
        <f t="shared" si="105"/>
        <v>8.4930000000000003</v>
      </c>
      <c r="S165" s="15">
        <f t="shared" si="105"/>
        <v>7.45</v>
      </c>
      <c r="T165" s="15">
        <f t="shared" si="105"/>
        <v>6.109</v>
      </c>
      <c r="U165" s="15">
        <f t="shared" si="105"/>
        <v>4.9169999999999998</v>
      </c>
      <c r="V165" s="15">
        <f t="shared" si="105"/>
        <v>2.8309999999999995</v>
      </c>
      <c r="W165" s="15">
        <f t="shared" si="105"/>
        <v>1.341</v>
      </c>
      <c r="X165" s="15">
        <f t="shared" si="105"/>
        <v>0.29799999999999999</v>
      </c>
      <c r="Y165" s="15">
        <f t="shared" ref="Y165:Z165" si="106">Y27</f>
        <v>162</v>
      </c>
      <c r="Z165" s="15">
        <f t="shared" si="106"/>
        <v>52</v>
      </c>
      <c r="AA165" s="15">
        <f t="shared" ref="AA165:AT165" si="107">AA27*$Y27/100</f>
        <v>5.5079999999999991</v>
      </c>
      <c r="AB165" s="15">
        <f t="shared" si="107"/>
        <v>6.1560000000000006</v>
      </c>
      <c r="AC165" s="15">
        <f t="shared" si="107"/>
        <v>6.6419999999999995</v>
      </c>
      <c r="AD165" s="15">
        <f t="shared" si="107"/>
        <v>6.3179999999999996</v>
      </c>
      <c r="AE165" s="15">
        <f t="shared" si="107"/>
        <v>5.1840000000000002</v>
      </c>
      <c r="AF165" s="15">
        <f t="shared" si="107"/>
        <v>6.1560000000000006</v>
      </c>
      <c r="AG165" s="15">
        <f t="shared" si="107"/>
        <v>7.128000000000001</v>
      </c>
      <c r="AH165" s="15">
        <f t="shared" si="107"/>
        <v>8.5860000000000003</v>
      </c>
      <c r="AI165" s="15">
        <f t="shared" si="107"/>
        <v>9.234</v>
      </c>
      <c r="AJ165" s="15">
        <f t="shared" si="107"/>
        <v>9.3960000000000008</v>
      </c>
      <c r="AK165" s="15">
        <f t="shared" si="107"/>
        <v>9.3960000000000008</v>
      </c>
      <c r="AL165" s="15">
        <f t="shared" si="107"/>
        <v>9.8819999999999997</v>
      </c>
      <c r="AM165" s="15">
        <f t="shared" si="107"/>
        <v>11.664000000000001</v>
      </c>
      <c r="AN165" s="15">
        <f t="shared" si="107"/>
        <v>11.988</v>
      </c>
      <c r="AO165" s="15">
        <f t="shared" si="107"/>
        <v>11.015999999999998</v>
      </c>
      <c r="AP165" s="15">
        <f t="shared" si="107"/>
        <v>11.825999999999999</v>
      </c>
      <c r="AQ165" s="15">
        <f t="shared" si="107"/>
        <v>10.53</v>
      </c>
      <c r="AR165" s="15">
        <f t="shared" si="107"/>
        <v>8.2619999999999987</v>
      </c>
      <c r="AS165" s="15">
        <f t="shared" si="107"/>
        <v>4.6980000000000004</v>
      </c>
      <c r="AT165" s="15">
        <f t="shared" si="107"/>
        <v>2.2679999999999998</v>
      </c>
    </row>
    <row r="166" spans="1:46" hidden="1" x14ac:dyDescent="0.2">
      <c r="A166" s="2" t="str">
        <f t="shared" ref="A166:D166" si="108">A28</f>
        <v>2B</v>
      </c>
      <c r="B166" s="2" t="str">
        <f t="shared" si="108"/>
        <v>Haute-Corse</v>
      </c>
      <c r="C166" s="2">
        <f t="shared" si="108"/>
        <v>171</v>
      </c>
      <c r="D166" s="2">
        <f t="shared" si="108"/>
        <v>42.6</v>
      </c>
      <c r="E166" s="15">
        <f t="shared" ref="E166:X166" si="109">E28*$C28/100</f>
        <v>8.8920000000000012</v>
      </c>
      <c r="F166" s="15">
        <f t="shared" si="109"/>
        <v>8.8920000000000012</v>
      </c>
      <c r="G166" s="15">
        <f t="shared" si="109"/>
        <v>8.8920000000000012</v>
      </c>
      <c r="H166" s="15">
        <f t="shared" si="109"/>
        <v>8.8920000000000012</v>
      </c>
      <c r="I166" s="15">
        <f t="shared" si="109"/>
        <v>9.7469999999999999</v>
      </c>
      <c r="J166" s="15">
        <f t="shared" si="109"/>
        <v>9.9179999999999993</v>
      </c>
      <c r="K166" s="15">
        <f t="shared" si="109"/>
        <v>10.430999999999999</v>
      </c>
      <c r="L166" s="15">
        <f t="shared" si="109"/>
        <v>11.286</v>
      </c>
      <c r="M166" s="15">
        <f t="shared" si="109"/>
        <v>12.312000000000001</v>
      </c>
      <c r="N166" s="15">
        <f t="shared" si="109"/>
        <v>12.140999999999998</v>
      </c>
      <c r="O166" s="15">
        <f t="shared" si="109"/>
        <v>11.628</v>
      </c>
      <c r="P166" s="15">
        <f t="shared" si="109"/>
        <v>11.286</v>
      </c>
      <c r="Q166" s="15">
        <f t="shared" si="109"/>
        <v>11.628</v>
      </c>
      <c r="R166" s="15">
        <f t="shared" si="109"/>
        <v>9.7469999999999999</v>
      </c>
      <c r="S166" s="15">
        <f t="shared" si="109"/>
        <v>8.0370000000000008</v>
      </c>
      <c r="T166" s="15">
        <f t="shared" si="109"/>
        <v>6.6689999999999996</v>
      </c>
      <c r="U166" s="15">
        <f t="shared" si="109"/>
        <v>5.6429999999999998</v>
      </c>
      <c r="V166" s="15">
        <f t="shared" si="109"/>
        <v>3.42</v>
      </c>
      <c r="W166" s="15">
        <f t="shared" si="109"/>
        <v>1.5390000000000001</v>
      </c>
      <c r="X166" s="15">
        <f t="shared" si="109"/>
        <v>0.34200000000000003</v>
      </c>
      <c r="Y166" s="15">
        <f t="shared" ref="Y166:Z166" si="110">Y28</f>
        <v>223</v>
      </c>
      <c r="Z166" s="15">
        <f t="shared" si="110"/>
        <v>48.6</v>
      </c>
      <c r="AA166" s="15">
        <f t="shared" ref="AA166:AT166" si="111">AA28*$Y28/100</f>
        <v>9.1429999999999989</v>
      </c>
      <c r="AB166" s="15">
        <f t="shared" si="111"/>
        <v>10.035</v>
      </c>
      <c r="AC166" s="15">
        <f t="shared" si="111"/>
        <v>10.481000000000002</v>
      </c>
      <c r="AD166" s="15">
        <f t="shared" si="111"/>
        <v>10.257999999999999</v>
      </c>
      <c r="AE166" s="15">
        <f t="shared" si="111"/>
        <v>10.035</v>
      </c>
      <c r="AF166" s="15">
        <f t="shared" si="111"/>
        <v>10.481000000000002</v>
      </c>
      <c r="AG166" s="15">
        <f t="shared" si="111"/>
        <v>11.596000000000002</v>
      </c>
      <c r="AH166" s="15">
        <f t="shared" si="111"/>
        <v>12.265000000000001</v>
      </c>
      <c r="AI166" s="15">
        <f t="shared" si="111"/>
        <v>12.711000000000002</v>
      </c>
      <c r="AJ166" s="15">
        <f t="shared" si="111"/>
        <v>12.933999999999999</v>
      </c>
      <c r="AK166" s="15">
        <f t="shared" si="111"/>
        <v>12.711000000000002</v>
      </c>
      <c r="AL166" s="15">
        <f t="shared" si="111"/>
        <v>13.38</v>
      </c>
      <c r="AM166" s="15">
        <f t="shared" si="111"/>
        <v>14.272</v>
      </c>
      <c r="AN166" s="15">
        <f t="shared" si="111"/>
        <v>14.272</v>
      </c>
      <c r="AO166" s="15">
        <f t="shared" si="111"/>
        <v>13.38</v>
      </c>
      <c r="AP166" s="15">
        <f t="shared" si="111"/>
        <v>14.272</v>
      </c>
      <c r="AQ166" s="15">
        <f t="shared" si="111"/>
        <v>12.488</v>
      </c>
      <c r="AR166" s="15">
        <f t="shared" si="111"/>
        <v>9.5890000000000004</v>
      </c>
      <c r="AS166" s="15">
        <f t="shared" si="111"/>
        <v>5.5750000000000002</v>
      </c>
      <c r="AT166" s="15">
        <f t="shared" si="111"/>
        <v>2.6759999999999997</v>
      </c>
    </row>
    <row r="167" spans="1:46" hidden="1" x14ac:dyDescent="0.2">
      <c r="A167" s="2" t="str">
        <f t="shared" ref="A167:D167" si="112">A29</f>
        <v>21</v>
      </c>
      <c r="B167" s="2" t="str">
        <f t="shared" si="112"/>
        <v>Côte-d'Or</v>
      </c>
      <c r="C167" s="2">
        <f t="shared" si="112"/>
        <v>530</v>
      </c>
      <c r="D167" s="2">
        <f t="shared" si="112"/>
        <v>40.700000000000003</v>
      </c>
      <c r="E167" s="15">
        <f t="shared" ref="E167:X167" si="113">E29*$C29/100</f>
        <v>29.15</v>
      </c>
      <c r="F167" s="15">
        <f t="shared" si="113"/>
        <v>30.21</v>
      </c>
      <c r="G167" s="15">
        <f t="shared" si="113"/>
        <v>31.27</v>
      </c>
      <c r="H167" s="15">
        <f t="shared" si="113"/>
        <v>33.92</v>
      </c>
      <c r="I167" s="15">
        <f t="shared" si="113"/>
        <v>37.1</v>
      </c>
      <c r="J167" s="15">
        <f t="shared" si="113"/>
        <v>32.33</v>
      </c>
      <c r="K167" s="15">
        <f t="shared" si="113"/>
        <v>31.8</v>
      </c>
      <c r="L167" s="15">
        <f t="shared" si="113"/>
        <v>31.8</v>
      </c>
      <c r="M167" s="15">
        <f t="shared" si="113"/>
        <v>36.04</v>
      </c>
      <c r="N167" s="15">
        <f t="shared" si="113"/>
        <v>35.51</v>
      </c>
      <c r="O167" s="15">
        <f t="shared" si="113"/>
        <v>35.51</v>
      </c>
      <c r="P167" s="15">
        <f t="shared" si="113"/>
        <v>34.979999999999997</v>
      </c>
      <c r="Q167" s="15">
        <f t="shared" si="113"/>
        <v>34.979999999999997</v>
      </c>
      <c r="R167" s="15">
        <f t="shared" si="113"/>
        <v>27.03</v>
      </c>
      <c r="S167" s="15">
        <f t="shared" si="113"/>
        <v>19.61</v>
      </c>
      <c r="T167" s="15">
        <f t="shared" si="113"/>
        <v>18.02</v>
      </c>
      <c r="U167" s="15">
        <f t="shared" si="113"/>
        <v>15.37</v>
      </c>
      <c r="V167" s="15">
        <f t="shared" si="113"/>
        <v>10.6</v>
      </c>
      <c r="W167" s="15">
        <f t="shared" si="113"/>
        <v>4.7699999999999996</v>
      </c>
      <c r="X167" s="15">
        <f t="shared" si="113"/>
        <v>1.06</v>
      </c>
      <c r="Y167" s="15">
        <f t="shared" ref="Y167:Z167" si="114">Y29</f>
        <v>571</v>
      </c>
      <c r="Z167" s="15">
        <f t="shared" si="114"/>
        <v>44.6</v>
      </c>
      <c r="AA167" s="15">
        <f t="shared" ref="AA167:AT167" si="115">AA29*$Y29/100</f>
        <v>29.120999999999999</v>
      </c>
      <c r="AB167" s="15">
        <f t="shared" si="115"/>
        <v>29.692000000000004</v>
      </c>
      <c r="AC167" s="15">
        <f t="shared" si="115"/>
        <v>30.262999999999998</v>
      </c>
      <c r="AD167" s="15">
        <f t="shared" si="115"/>
        <v>33.117999999999995</v>
      </c>
      <c r="AE167" s="15">
        <f t="shared" si="115"/>
        <v>37.115000000000002</v>
      </c>
      <c r="AF167" s="15">
        <f t="shared" si="115"/>
        <v>33.117999999999995</v>
      </c>
      <c r="AG167" s="15">
        <f t="shared" si="115"/>
        <v>31.975999999999999</v>
      </c>
      <c r="AH167" s="15">
        <f t="shared" si="115"/>
        <v>33.689</v>
      </c>
      <c r="AI167" s="15">
        <f t="shared" si="115"/>
        <v>34.26</v>
      </c>
      <c r="AJ167" s="15">
        <f t="shared" si="115"/>
        <v>33.689</v>
      </c>
      <c r="AK167" s="15">
        <f t="shared" si="115"/>
        <v>31.975999999999999</v>
      </c>
      <c r="AL167" s="15">
        <f t="shared" si="115"/>
        <v>30.834</v>
      </c>
      <c r="AM167" s="15">
        <f t="shared" si="115"/>
        <v>30.834</v>
      </c>
      <c r="AN167" s="15">
        <f t="shared" si="115"/>
        <v>29.692000000000004</v>
      </c>
      <c r="AO167" s="15">
        <f t="shared" si="115"/>
        <v>27.407999999999998</v>
      </c>
      <c r="AP167" s="15">
        <f t="shared" si="115"/>
        <v>29.120999999999999</v>
      </c>
      <c r="AQ167" s="15">
        <f t="shared" si="115"/>
        <v>25.695</v>
      </c>
      <c r="AR167" s="15">
        <f t="shared" si="115"/>
        <v>21.127000000000002</v>
      </c>
      <c r="AS167" s="15">
        <f t="shared" si="115"/>
        <v>13.132999999999999</v>
      </c>
      <c r="AT167" s="15">
        <f t="shared" si="115"/>
        <v>6.8519999999999994</v>
      </c>
    </row>
    <row r="168" spans="1:46" hidden="1" x14ac:dyDescent="0.2">
      <c r="A168" s="2" t="str">
        <f t="shared" ref="A168:D168" si="116">A30</f>
        <v>22</v>
      </c>
      <c r="B168" s="2" t="str">
        <f t="shared" si="116"/>
        <v>Côtes-d'Armor</v>
      </c>
      <c r="C168" s="2">
        <f t="shared" si="116"/>
        <v>597</v>
      </c>
      <c r="D168" s="2">
        <f t="shared" si="116"/>
        <v>43.4</v>
      </c>
      <c r="E168" s="15">
        <f t="shared" ref="E168:X168" si="117">E30*$C30/100</f>
        <v>32.835000000000001</v>
      </c>
      <c r="F168" s="15">
        <f t="shared" si="117"/>
        <v>35.82</v>
      </c>
      <c r="G168" s="15">
        <f t="shared" si="117"/>
        <v>37.014000000000003</v>
      </c>
      <c r="H168" s="15">
        <f t="shared" si="117"/>
        <v>32.835000000000001</v>
      </c>
      <c r="I168" s="15">
        <f t="shared" si="117"/>
        <v>25.670999999999999</v>
      </c>
      <c r="J168" s="15">
        <f t="shared" si="117"/>
        <v>26.864999999999998</v>
      </c>
      <c r="K168" s="15">
        <f t="shared" si="117"/>
        <v>31.044</v>
      </c>
      <c r="L168" s="15">
        <f t="shared" si="117"/>
        <v>34.029000000000003</v>
      </c>
      <c r="M168" s="15">
        <f t="shared" si="117"/>
        <v>39.402000000000001</v>
      </c>
      <c r="N168" s="15">
        <f t="shared" si="117"/>
        <v>38.805</v>
      </c>
      <c r="O168" s="15">
        <f t="shared" si="117"/>
        <v>39.999000000000002</v>
      </c>
      <c r="P168" s="15">
        <f t="shared" si="117"/>
        <v>41.193000000000005</v>
      </c>
      <c r="Q168" s="15">
        <f t="shared" si="117"/>
        <v>44.774999999999999</v>
      </c>
      <c r="R168" s="15">
        <f t="shared" si="117"/>
        <v>36.417000000000002</v>
      </c>
      <c r="S168" s="15">
        <f t="shared" si="117"/>
        <v>27.462</v>
      </c>
      <c r="T168" s="15">
        <f t="shared" si="117"/>
        <v>27.462</v>
      </c>
      <c r="U168" s="15">
        <f t="shared" si="117"/>
        <v>22.686</v>
      </c>
      <c r="V168" s="15">
        <f t="shared" si="117"/>
        <v>14.925000000000001</v>
      </c>
      <c r="W168" s="15">
        <f t="shared" si="117"/>
        <v>5.97</v>
      </c>
      <c r="X168" s="15">
        <f t="shared" si="117"/>
        <v>1.194</v>
      </c>
      <c r="Y168" s="15">
        <f t="shared" ref="Y168:Z168" si="118">Y30</f>
        <v>658</v>
      </c>
      <c r="Z168" s="15">
        <f t="shared" si="118"/>
        <v>48.5</v>
      </c>
      <c r="AA168" s="15">
        <f t="shared" ref="AA168:AT168" si="119">AA30*$Y30/100</f>
        <v>30.267999999999997</v>
      </c>
      <c r="AB168" s="15">
        <f t="shared" si="119"/>
        <v>33.558</v>
      </c>
      <c r="AC168" s="15">
        <f t="shared" si="119"/>
        <v>35.532000000000004</v>
      </c>
      <c r="AD168" s="15">
        <f t="shared" si="119"/>
        <v>34.216000000000001</v>
      </c>
      <c r="AE168" s="15">
        <f t="shared" si="119"/>
        <v>26.32</v>
      </c>
      <c r="AF168" s="15">
        <f t="shared" si="119"/>
        <v>26.32</v>
      </c>
      <c r="AG168" s="15">
        <f t="shared" si="119"/>
        <v>28.952000000000002</v>
      </c>
      <c r="AH168" s="15">
        <f t="shared" si="119"/>
        <v>32.9</v>
      </c>
      <c r="AI168" s="15">
        <f t="shared" si="119"/>
        <v>35.532000000000004</v>
      </c>
      <c r="AJ168" s="15">
        <f t="shared" si="119"/>
        <v>36.19</v>
      </c>
      <c r="AK168" s="15">
        <f t="shared" si="119"/>
        <v>34.874000000000002</v>
      </c>
      <c r="AL168" s="15">
        <f t="shared" si="119"/>
        <v>36.19</v>
      </c>
      <c r="AM168" s="15">
        <f t="shared" si="119"/>
        <v>41.453999999999994</v>
      </c>
      <c r="AN168" s="15">
        <f t="shared" si="119"/>
        <v>44.086000000000006</v>
      </c>
      <c r="AO168" s="15">
        <f t="shared" si="119"/>
        <v>42.77</v>
      </c>
      <c r="AP168" s="15">
        <f t="shared" si="119"/>
        <v>45.402000000000001</v>
      </c>
      <c r="AQ168" s="15">
        <f t="shared" si="119"/>
        <v>38.822000000000003</v>
      </c>
      <c r="AR168" s="15">
        <f t="shared" si="119"/>
        <v>29.61</v>
      </c>
      <c r="AS168" s="15">
        <f t="shared" si="119"/>
        <v>17.108000000000001</v>
      </c>
      <c r="AT168" s="15">
        <f t="shared" si="119"/>
        <v>7.2380000000000004</v>
      </c>
    </row>
    <row r="169" spans="1:46" hidden="1" x14ac:dyDescent="0.2">
      <c r="A169" s="2" t="str">
        <f t="shared" ref="A169:D169" si="120">A31</f>
        <v>23</v>
      </c>
      <c r="B169" s="2" t="str">
        <f t="shared" si="120"/>
        <v>Creuse</v>
      </c>
      <c r="C169" s="2">
        <f t="shared" si="120"/>
        <v>121</v>
      </c>
      <c r="D169" s="2">
        <f t="shared" si="120"/>
        <v>47.3</v>
      </c>
      <c r="E169" s="15">
        <f t="shared" ref="E169:X169" si="121">E31*$C31/100</f>
        <v>5.0820000000000007</v>
      </c>
      <c r="F169" s="15">
        <f t="shared" si="121"/>
        <v>5.8079999999999998</v>
      </c>
      <c r="G169" s="15">
        <f t="shared" si="121"/>
        <v>6.1709999999999994</v>
      </c>
      <c r="H169" s="15">
        <f t="shared" si="121"/>
        <v>5.5659999999999989</v>
      </c>
      <c r="I169" s="15">
        <f t="shared" si="121"/>
        <v>4.84</v>
      </c>
      <c r="J169" s="15">
        <f t="shared" si="121"/>
        <v>4.84</v>
      </c>
      <c r="K169" s="15">
        <f t="shared" si="121"/>
        <v>5.2029999999999994</v>
      </c>
      <c r="L169" s="15">
        <f t="shared" si="121"/>
        <v>6.1709999999999994</v>
      </c>
      <c r="M169" s="15">
        <f t="shared" si="121"/>
        <v>7.6229999999999993</v>
      </c>
      <c r="N169" s="15">
        <f t="shared" si="121"/>
        <v>8.4700000000000006</v>
      </c>
      <c r="O169" s="15">
        <f t="shared" si="121"/>
        <v>8.9540000000000006</v>
      </c>
      <c r="P169" s="15">
        <f t="shared" si="121"/>
        <v>9.4379999999999988</v>
      </c>
      <c r="Q169" s="15">
        <f t="shared" si="121"/>
        <v>10.043000000000001</v>
      </c>
      <c r="R169" s="15">
        <f t="shared" si="121"/>
        <v>7.9859999999999989</v>
      </c>
      <c r="S169" s="15">
        <f t="shared" si="121"/>
        <v>6.05</v>
      </c>
      <c r="T169" s="15">
        <f t="shared" si="121"/>
        <v>6.6550000000000002</v>
      </c>
      <c r="U169" s="15">
        <f t="shared" si="121"/>
        <v>5.9290000000000012</v>
      </c>
      <c r="V169" s="15">
        <f t="shared" si="121"/>
        <v>4.2350000000000003</v>
      </c>
      <c r="W169" s="15">
        <f t="shared" si="121"/>
        <v>1.8149999999999999</v>
      </c>
      <c r="X169" s="15">
        <f t="shared" si="121"/>
        <v>0.36299999999999999</v>
      </c>
      <c r="Y169" s="15">
        <f t="shared" ref="Y169:Z169" si="122">Y31</f>
        <v>122</v>
      </c>
      <c r="Z169" s="15">
        <f t="shared" si="122"/>
        <v>52.8</v>
      </c>
      <c r="AA169" s="15">
        <f t="shared" ref="AA169:AT169" si="123">AA31*$Y31/100</f>
        <v>4.1479999999999997</v>
      </c>
      <c r="AB169" s="15">
        <f t="shared" si="123"/>
        <v>4.88</v>
      </c>
      <c r="AC169" s="15">
        <f t="shared" si="123"/>
        <v>5.3680000000000003</v>
      </c>
      <c r="AD169" s="15">
        <f t="shared" si="123"/>
        <v>5.1239999999999997</v>
      </c>
      <c r="AE169" s="15">
        <f t="shared" si="123"/>
        <v>4.2699999999999996</v>
      </c>
      <c r="AF169" s="15">
        <f t="shared" si="123"/>
        <v>4.2699999999999996</v>
      </c>
      <c r="AG169" s="15">
        <f t="shared" si="123"/>
        <v>4.758</v>
      </c>
      <c r="AH169" s="15">
        <f t="shared" si="123"/>
        <v>5.49</v>
      </c>
      <c r="AI169" s="15">
        <f t="shared" si="123"/>
        <v>5.9780000000000006</v>
      </c>
      <c r="AJ169" s="15">
        <f t="shared" si="123"/>
        <v>6.2219999999999995</v>
      </c>
      <c r="AK169" s="15">
        <f t="shared" si="123"/>
        <v>6.588000000000001</v>
      </c>
      <c r="AL169" s="15">
        <f t="shared" si="123"/>
        <v>7.1980000000000004</v>
      </c>
      <c r="AM169" s="15">
        <f t="shared" si="123"/>
        <v>8.5399999999999991</v>
      </c>
      <c r="AN169" s="15">
        <f t="shared" si="123"/>
        <v>9.2719999999999985</v>
      </c>
      <c r="AO169" s="15">
        <f t="shared" si="123"/>
        <v>8.7839999999999989</v>
      </c>
      <c r="AP169" s="15">
        <f t="shared" si="123"/>
        <v>9.516</v>
      </c>
      <c r="AQ169" s="15">
        <f t="shared" si="123"/>
        <v>8.7839999999999989</v>
      </c>
      <c r="AR169" s="15">
        <f t="shared" si="123"/>
        <v>6.9539999999999997</v>
      </c>
      <c r="AS169" s="15">
        <f t="shared" si="123"/>
        <v>4.0259999999999998</v>
      </c>
      <c r="AT169" s="15">
        <f t="shared" si="123"/>
        <v>1.83</v>
      </c>
    </row>
    <row r="170" spans="1:46" hidden="1" x14ac:dyDescent="0.2">
      <c r="A170" s="2" t="str">
        <f t="shared" ref="A170:D170" si="124">A32</f>
        <v>24</v>
      </c>
      <c r="B170" s="2" t="str">
        <f t="shared" si="124"/>
        <v>Dordogne</v>
      </c>
      <c r="C170" s="2">
        <f t="shared" si="124"/>
        <v>417</v>
      </c>
      <c r="D170" s="2">
        <f t="shared" si="124"/>
        <v>45.7</v>
      </c>
      <c r="E170" s="15">
        <f t="shared" ref="E170:X170" si="125">E32*$C32/100</f>
        <v>19.181999999999999</v>
      </c>
      <c r="F170" s="15">
        <f t="shared" si="125"/>
        <v>21.684000000000001</v>
      </c>
      <c r="G170" s="15">
        <f t="shared" si="125"/>
        <v>23.351999999999997</v>
      </c>
      <c r="H170" s="15">
        <f t="shared" si="125"/>
        <v>20.433000000000003</v>
      </c>
      <c r="I170" s="15">
        <f t="shared" si="125"/>
        <v>16.262999999999998</v>
      </c>
      <c r="J170" s="15">
        <f t="shared" si="125"/>
        <v>17.930999999999997</v>
      </c>
      <c r="K170" s="15">
        <f t="shared" si="125"/>
        <v>20.015999999999998</v>
      </c>
      <c r="L170" s="15">
        <f t="shared" si="125"/>
        <v>22.518000000000001</v>
      </c>
      <c r="M170" s="15">
        <f t="shared" si="125"/>
        <v>27.105</v>
      </c>
      <c r="N170" s="15">
        <f t="shared" si="125"/>
        <v>28.773000000000003</v>
      </c>
      <c r="O170" s="15">
        <f t="shared" si="125"/>
        <v>30.024000000000001</v>
      </c>
      <c r="P170" s="15">
        <f t="shared" si="125"/>
        <v>30.440999999999999</v>
      </c>
      <c r="Q170" s="15">
        <f t="shared" si="125"/>
        <v>34.193999999999996</v>
      </c>
      <c r="R170" s="15">
        <f t="shared" si="125"/>
        <v>28.355999999999998</v>
      </c>
      <c r="S170" s="15">
        <f t="shared" si="125"/>
        <v>20.85</v>
      </c>
      <c r="T170" s="15">
        <f t="shared" si="125"/>
        <v>20.433000000000003</v>
      </c>
      <c r="U170" s="15">
        <f t="shared" si="125"/>
        <v>17.930999999999997</v>
      </c>
      <c r="V170" s="15">
        <f t="shared" si="125"/>
        <v>11.675999999999998</v>
      </c>
      <c r="W170" s="15">
        <f t="shared" si="125"/>
        <v>5.0039999999999996</v>
      </c>
      <c r="X170" s="15">
        <f t="shared" si="125"/>
        <v>1.2509999999999999</v>
      </c>
      <c r="Y170" s="15">
        <f t="shared" ref="Y170:Z170" si="126">Y32</f>
        <v>446</v>
      </c>
      <c r="Z170" s="15">
        <f t="shared" si="126"/>
        <v>51.4</v>
      </c>
      <c r="AA170" s="15">
        <f t="shared" ref="AA170:AT170" si="127">AA32*$Y32/100</f>
        <v>17.393999999999998</v>
      </c>
      <c r="AB170" s="15">
        <f t="shared" si="127"/>
        <v>19.178000000000001</v>
      </c>
      <c r="AC170" s="15">
        <f t="shared" si="127"/>
        <v>20.962000000000003</v>
      </c>
      <c r="AD170" s="15">
        <f t="shared" si="127"/>
        <v>20.515999999999998</v>
      </c>
      <c r="AE170" s="15">
        <f t="shared" si="127"/>
        <v>15.61</v>
      </c>
      <c r="AF170" s="15">
        <f t="shared" si="127"/>
        <v>16.501999999999999</v>
      </c>
      <c r="AG170" s="15">
        <f t="shared" si="127"/>
        <v>18.285999999999998</v>
      </c>
      <c r="AH170" s="15">
        <f t="shared" si="127"/>
        <v>20.962000000000003</v>
      </c>
      <c r="AI170" s="15">
        <f t="shared" si="127"/>
        <v>22.745999999999999</v>
      </c>
      <c r="AJ170" s="15">
        <f t="shared" si="127"/>
        <v>23.192000000000004</v>
      </c>
      <c r="AK170" s="15">
        <f t="shared" si="127"/>
        <v>23.637999999999998</v>
      </c>
      <c r="AL170" s="15">
        <f t="shared" si="127"/>
        <v>25.867999999999999</v>
      </c>
      <c r="AM170" s="15">
        <f t="shared" si="127"/>
        <v>30.327999999999996</v>
      </c>
      <c r="AN170" s="15">
        <f t="shared" si="127"/>
        <v>32.558</v>
      </c>
      <c r="AO170" s="15">
        <f t="shared" si="127"/>
        <v>31.22</v>
      </c>
      <c r="AP170" s="15">
        <f t="shared" si="127"/>
        <v>33.450000000000003</v>
      </c>
      <c r="AQ170" s="15">
        <f t="shared" si="127"/>
        <v>29.882000000000001</v>
      </c>
      <c r="AR170" s="15">
        <f t="shared" si="127"/>
        <v>23.192000000000004</v>
      </c>
      <c r="AS170" s="15">
        <f t="shared" si="127"/>
        <v>13.826000000000001</v>
      </c>
      <c r="AT170" s="15">
        <f t="shared" si="127"/>
        <v>6.2439999999999998</v>
      </c>
    </row>
    <row r="171" spans="1:46" hidden="1" x14ac:dyDescent="0.2">
      <c r="A171" s="2" t="str">
        <f t="shared" ref="A171:D171" si="128">A33</f>
        <v>25</v>
      </c>
      <c r="B171" s="2" t="str">
        <f t="shared" si="128"/>
        <v>Doubs</v>
      </c>
      <c r="C171" s="2">
        <f t="shared" si="128"/>
        <v>533</v>
      </c>
      <c r="D171" s="2">
        <f t="shared" si="128"/>
        <v>39.5</v>
      </c>
      <c r="E171" s="15">
        <f t="shared" ref="E171:X171" si="129">E33*$C33/100</f>
        <v>34.112000000000002</v>
      </c>
      <c r="F171" s="15">
        <f t="shared" si="129"/>
        <v>33.579000000000001</v>
      </c>
      <c r="G171" s="15">
        <f t="shared" si="129"/>
        <v>32.512999999999998</v>
      </c>
      <c r="H171" s="15">
        <f t="shared" si="129"/>
        <v>33.045999999999999</v>
      </c>
      <c r="I171" s="15">
        <f t="shared" si="129"/>
        <v>35.177999999999997</v>
      </c>
      <c r="J171" s="15">
        <f t="shared" si="129"/>
        <v>34.112000000000002</v>
      </c>
      <c r="K171" s="15">
        <f t="shared" si="129"/>
        <v>34.112000000000002</v>
      </c>
      <c r="L171" s="15">
        <f t="shared" si="129"/>
        <v>33.045999999999999</v>
      </c>
      <c r="M171" s="15">
        <f t="shared" si="129"/>
        <v>36.244</v>
      </c>
      <c r="N171" s="15">
        <f t="shared" si="129"/>
        <v>35.710999999999999</v>
      </c>
      <c r="O171" s="15">
        <f t="shared" si="129"/>
        <v>33.579000000000001</v>
      </c>
      <c r="P171" s="15">
        <f t="shared" si="129"/>
        <v>33.579000000000001</v>
      </c>
      <c r="Q171" s="15">
        <f t="shared" si="129"/>
        <v>32.512999999999998</v>
      </c>
      <c r="R171" s="15">
        <f t="shared" si="129"/>
        <v>26.117000000000004</v>
      </c>
      <c r="S171" s="15">
        <f t="shared" si="129"/>
        <v>19.187999999999999</v>
      </c>
      <c r="T171" s="15">
        <f t="shared" si="129"/>
        <v>18.122</v>
      </c>
      <c r="U171" s="15">
        <f t="shared" si="129"/>
        <v>14.923999999999999</v>
      </c>
      <c r="V171" s="15">
        <f t="shared" si="129"/>
        <v>8.5280000000000005</v>
      </c>
      <c r="W171" s="15">
        <f t="shared" si="129"/>
        <v>3.7309999999999999</v>
      </c>
      <c r="X171" s="15">
        <f t="shared" si="129"/>
        <v>1.0660000000000001</v>
      </c>
      <c r="Y171" s="15">
        <f t="shared" ref="Y171:Z171" si="130">Y33</f>
        <v>613</v>
      </c>
      <c r="Z171" s="15">
        <f t="shared" si="130"/>
        <v>43.6</v>
      </c>
      <c r="AA171" s="15">
        <f t="shared" ref="AA171:AT171" si="131">AA33*$Y33/100</f>
        <v>32.489000000000004</v>
      </c>
      <c r="AB171" s="15">
        <f t="shared" si="131"/>
        <v>34.941000000000003</v>
      </c>
      <c r="AC171" s="15">
        <f t="shared" si="131"/>
        <v>35.554000000000002</v>
      </c>
      <c r="AD171" s="15">
        <f t="shared" si="131"/>
        <v>36.78</v>
      </c>
      <c r="AE171" s="15">
        <f t="shared" si="131"/>
        <v>36.167000000000002</v>
      </c>
      <c r="AF171" s="15">
        <f t="shared" si="131"/>
        <v>33.715000000000003</v>
      </c>
      <c r="AG171" s="15">
        <f t="shared" si="131"/>
        <v>35.554000000000002</v>
      </c>
      <c r="AH171" s="15">
        <f t="shared" si="131"/>
        <v>36.78</v>
      </c>
      <c r="AI171" s="15">
        <f t="shared" si="131"/>
        <v>37.393000000000001</v>
      </c>
      <c r="AJ171" s="15">
        <f t="shared" si="131"/>
        <v>36.167000000000002</v>
      </c>
      <c r="AK171" s="15">
        <f t="shared" si="131"/>
        <v>34.327999999999996</v>
      </c>
      <c r="AL171" s="15">
        <f t="shared" si="131"/>
        <v>33.102000000000004</v>
      </c>
      <c r="AM171" s="15">
        <f t="shared" si="131"/>
        <v>33.715000000000003</v>
      </c>
      <c r="AN171" s="15">
        <f t="shared" si="131"/>
        <v>33.102000000000004</v>
      </c>
      <c r="AO171" s="15">
        <f t="shared" si="131"/>
        <v>28.811</v>
      </c>
      <c r="AP171" s="15">
        <f t="shared" si="131"/>
        <v>30.037000000000003</v>
      </c>
      <c r="AQ171" s="15">
        <f t="shared" si="131"/>
        <v>25.745999999999999</v>
      </c>
      <c r="AR171" s="15">
        <f t="shared" si="131"/>
        <v>20.228999999999999</v>
      </c>
      <c r="AS171" s="15">
        <f t="shared" si="131"/>
        <v>11.647</v>
      </c>
      <c r="AT171" s="15">
        <f t="shared" si="131"/>
        <v>5.5170000000000003</v>
      </c>
    </row>
    <row r="172" spans="1:46" hidden="1" x14ac:dyDescent="0.2">
      <c r="A172" s="2" t="str">
        <f t="shared" ref="A172:D172" si="132">A34</f>
        <v>26</v>
      </c>
      <c r="B172" s="2" t="str">
        <f t="shared" si="132"/>
        <v>Drôme</v>
      </c>
      <c r="C172" s="2">
        <f t="shared" si="132"/>
        <v>495</v>
      </c>
      <c r="D172" s="2">
        <f t="shared" si="132"/>
        <v>41.1</v>
      </c>
      <c r="E172" s="15">
        <f t="shared" ref="E172:X172" si="133">E34*$C34/100</f>
        <v>30.195</v>
      </c>
      <c r="F172" s="15">
        <f t="shared" si="133"/>
        <v>31.68</v>
      </c>
      <c r="G172" s="15">
        <f t="shared" si="133"/>
        <v>31.68</v>
      </c>
      <c r="H172" s="15">
        <f t="shared" si="133"/>
        <v>28.215</v>
      </c>
      <c r="I172" s="15">
        <f t="shared" si="133"/>
        <v>24.254999999999999</v>
      </c>
      <c r="J172" s="15">
        <f t="shared" si="133"/>
        <v>26.234999999999999</v>
      </c>
      <c r="K172" s="15">
        <f t="shared" si="133"/>
        <v>28.71</v>
      </c>
      <c r="L172" s="15">
        <f t="shared" si="133"/>
        <v>29.7</v>
      </c>
      <c r="M172" s="15">
        <f t="shared" si="133"/>
        <v>34.65</v>
      </c>
      <c r="N172" s="15">
        <f t="shared" si="133"/>
        <v>35.145000000000003</v>
      </c>
      <c r="O172" s="15">
        <f t="shared" si="133"/>
        <v>33.659999999999997</v>
      </c>
      <c r="P172" s="15">
        <f t="shared" si="133"/>
        <v>32.174999999999997</v>
      </c>
      <c r="Q172" s="15">
        <f t="shared" si="133"/>
        <v>32.67</v>
      </c>
      <c r="R172" s="15">
        <f t="shared" si="133"/>
        <v>27.72</v>
      </c>
      <c r="S172" s="15">
        <f t="shared" si="133"/>
        <v>20.294999999999998</v>
      </c>
      <c r="T172" s="15">
        <f t="shared" si="133"/>
        <v>18.315000000000001</v>
      </c>
      <c r="U172" s="15">
        <f t="shared" si="133"/>
        <v>14.355</v>
      </c>
      <c r="V172" s="15">
        <f t="shared" si="133"/>
        <v>9.9</v>
      </c>
      <c r="W172" s="15">
        <f t="shared" si="133"/>
        <v>3.96</v>
      </c>
      <c r="X172" s="15">
        <f t="shared" si="133"/>
        <v>0.99</v>
      </c>
      <c r="Y172" s="15">
        <f t="shared" ref="Y172:Z172" si="134">Y34</f>
        <v>597</v>
      </c>
      <c r="Z172" s="15">
        <f t="shared" si="134"/>
        <v>45.7</v>
      </c>
      <c r="AA172" s="15">
        <f t="shared" ref="AA172:AT172" si="135">AA34*$Y34/100</f>
        <v>31.640999999999998</v>
      </c>
      <c r="AB172" s="15">
        <f t="shared" si="135"/>
        <v>34.625999999999998</v>
      </c>
      <c r="AC172" s="15">
        <f t="shared" si="135"/>
        <v>35.222999999999999</v>
      </c>
      <c r="AD172" s="15">
        <f t="shared" si="135"/>
        <v>33.431999999999995</v>
      </c>
      <c r="AE172" s="15">
        <f t="shared" si="135"/>
        <v>26.268000000000001</v>
      </c>
      <c r="AF172" s="15">
        <f t="shared" si="135"/>
        <v>26.864999999999998</v>
      </c>
      <c r="AG172" s="15">
        <f t="shared" si="135"/>
        <v>29.85</v>
      </c>
      <c r="AH172" s="15">
        <f t="shared" si="135"/>
        <v>33.431999999999995</v>
      </c>
      <c r="AI172" s="15">
        <f t="shared" si="135"/>
        <v>34.625999999999998</v>
      </c>
      <c r="AJ172" s="15">
        <f t="shared" si="135"/>
        <v>34.029000000000003</v>
      </c>
      <c r="AK172" s="15">
        <f t="shared" si="135"/>
        <v>32.835000000000001</v>
      </c>
      <c r="AL172" s="15">
        <f t="shared" si="135"/>
        <v>32.835000000000001</v>
      </c>
      <c r="AM172" s="15">
        <f t="shared" si="135"/>
        <v>35.82</v>
      </c>
      <c r="AN172" s="15">
        <f t="shared" si="135"/>
        <v>35.82</v>
      </c>
      <c r="AO172" s="15">
        <f t="shared" si="135"/>
        <v>32.835000000000001</v>
      </c>
      <c r="AP172" s="15">
        <f t="shared" si="135"/>
        <v>34.029000000000003</v>
      </c>
      <c r="AQ172" s="15">
        <f t="shared" si="135"/>
        <v>30.446999999999999</v>
      </c>
      <c r="AR172" s="15">
        <f t="shared" si="135"/>
        <v>23.282999999999998</v>
      </c>
      <c r="AS172" s="15">
        <f t="shared" si="135"/>
        <v>12.537000000000001</v>
      </c>
      <c r="AT172" s="15">
        <f t="shared" si="135"/>
        <v>5.97</v>
      </c>
    </row>
    <row r="173" spans="1:46" hidden="1" x14ac:dyDescent="0.2">
      <c r="A173" s="2" t="str">
        <f t="shared" ref="A173:D173" si="136">A35</f>
        <v>27</v>
      </c>
      <c r="B173" s="2" t="str">
        <f t="shared" si="136"/>
        <v>Eure</v>
      </c>
      <c r="C173" s="2">
        <f t="shared" si="136"/>
        <v>595</v>
      </c>
      <c r="D173" s="2">
        <f t="shared" si="136"/>
        <v>39.299999999999997</v>
      </c>
      <c r="E173" s="15">
        <f t="shared" ref="E173:X173" si="137">E35*$C35/100</f>
        <v>39.270000000000003</v>
      </c>
      <c r="F173" s="15">
        <f t="shared" si="137"/>
        <v>41.055</v>
      </c>
      <c r="G173" s="15">
        <f t="shared" si="137"/>
        <v>41.055</v>
      </c>
      <c r="H173" s="15">
        <f t="shared" si="137"/>
        <v>35.104999999999997</v>
      </c>
      <c r="I173" s="15">
        <f t="shared" si="137"/>
        <v>29.155000000000001</v>
      </c>
      <c r="J173" s="15">
        <f t="shared" si="137"/>
        <v>32.725000000000001</v>
      </c>
      <c r="K173" s="15">
        <f t="shared" si="137"/>
        <v>37.484999999999999</v>
      </c>
      <c r="L173" s="15">
        <f t="shared" si="137"/>
        <v>39.270000000000003</v>
      </c>
      <c r="M173" s="15">
        <f t="shared" si="137"/>
        <v>42.84</v>
      </c>
      <c r="N173" s="15">
        <f t="shared" si="137"/>
        <v>41.65</v>
      </c>
      <c r="O173" s="15">
        <f t="shared" si="137"/>
        <v>40.46</v>
      </c>
      <c r="P173" s="15">
        <f t="shared" si="137"/>
        <v>39.270000000000003</v>
      </c>
      <c r="Q173" s="15">
        <f t="shared" si="137"/>
        <v>38.674999999999997</v>
      </c>
      <c r="R173" s="15">
        <f t="shared" si="137"/>
        <v>29.155000000000001</v>
      </c>
      <c r="S173" s="15">
        <f t="shared" si="137"/>
        <v>19.635000000000002</v>
      </c>
      <c r="T173" s="15">
        <f t="shared" si="137"/>
        <v>18.445</v>
      </c>
      <c r="U173" s="15">
        <f t="shared" si="137"/>
        <v>14.875</v>
      </c>
      <c r="V173" s="15">
        <f t="shared" si="137"/>
        <v>8.9250000000000007</v>
      </c>
      <c r="W173" s="15">
        <f t="shared" si="137"/>
        <v>3.57</v>
      </c>
      <c r="X173" s="15">
        <f t="shared" si="137"/>
        <v>0.59499999999999997</v>
      </c>
      <c r="Y173" s="15">
        <f t="shared" ref="Y173:Z173" si="138">Y35</f>
        <v>669</v>
      </c>
      <c r="Z173" s="15">
        <f t="shared" si="138"/>
        <v>45</v>
      </c>
      <c r="AA173" s="15">
        <f t="shared" ref="AA173:AT173" si="139">AA35*$Y35/100</f>
        <v>35.457000000000001</v>
      </c>
      <c r="AB173" s="15">
        <f t="shared" si="139"/>
        <v>39.471000000000004</v>
      </c>
      <c r="AC173" s="15">
        <f t="shared" si="139"/>
        <v>40.808999999999997</v>
      </c>
      <c r="AD173" s="15">
        <f t="shared" si="139"/>
        <v>38.802</v>
      </c>
      <c r="AE173" s="15">
        <f t="shared" si="139"/>
        <v>29.436000000000003</v>
      </c>
      <c r="AF173" s="15">
        <f t="shared" si="139"/>
        <v>30.105</v>
      </c>
      <c r="AG173" s="15">
        <f t="shared" si="139"/>
        <v>34.119</v>
      </c>
      <c r="AH173" s="15">
        <f t="shared" si="139"/>
        <v>38.802</v>
      </c>
      <c r="AI173" s="15">
        <f t="shared" si="139"/>
        <v>40.808999999999997</v>
      </c>
      <c r="AJ173" s="15">
        <f t="shared" si="139"/>
        <v>40.14</v>
      </c>
      <c r="AK173" s="15">
        <f t="shared" si="139"/>
        <v>38.133000000000003</v>
      </c>
      <c r="AL173" s="15">
        <f t="shared" si="139"/>
        <v>37.463999999999999</v>
      </c>
      <c r="AM173" s="15">
        <f t="shared" si="139"/>
        <v>40.14</v>
      </c>
      <c r="AN173" s="15">
        <f t="shared" si="139"/>
        <v>40.808999999999997</v>
      </c>
      <c r="AO173" s="15">
        <f t="shared" si="139"/>
        <v>36.126000000000005</v>
      </c>
      <c r="AP173" s="15">
        <f t="shared" si="139"/>
        <v>36.795000000000002</v>
      </c>
      <c r="AQ173" s="15">
        <f t="shared" si="139"/>
        <v>30.773999999999997</v>
      </c>
      <c r="AR173" s="15">
        <f t="shared" si="139"/>
        <v>22.745999999999999</v>
      </c>
      <c r="AS173" s="15">
        <f t="shared" si="139"/>
        <v>12.710999999999999</v>
      </c>
      <c r="AT173" s="15">
        <f t="shared" si="139"/>
        <v>5.3520000000000003</v>
      </c>
    </row>
    <row r="174" spans="1:46" hidden="1" x14ac:dyDescent="0.2">
      <c r="A174" s="2" t="str">
        <f t="shared" ref="A174:D174" si="140">A36</f>
        <v>28</v>
      </c>
      <c r="B174" s="2" t="str">
        <f t="shared" si="140"/>
        <v>Eure-et-Loir</v>
      </c>
      <c r="C174" s="2">
        <f t="shared" si="140"/>
        <v>433</v>
      </c>
      <c r="D174" s="2">
        <f t="shared" si="140"/>
        <v>40.1</v>
      </c>
      <c r="E174" s="15">
        <f t="shared" ref="E174:X174" si="141">E36*$C36/100</f>
        <v>28.145</v>
      </c>
      <c r="F174" s="15">
        <f t="shared" si="141"/>
        <v>29.010999999999999</v>
      </c>
      <c r="G174" s="15">
        <f t="shared" si="141"/>
        <v>29.010999999999999</v>
      </c>
      <c r="H174" s="15">
        <f t="shared" si="141"/>
        <v>24.680999999999997</v>
      </c>
      <c r="I174" s="15">
        <f t="shared" si="141"/>
        <v>21.217000000000002</v>
      </c>
      <c r="J174" s="15">
        <f t="shared" si="141"/>
        <v>23.815000000000001</v>
      </c>
      <c r="K174" s="15">
        <f t="shared" si="141"/>
        <v>26.412999999999997</v>
      </c>
      <c r="L174" s="15">
        <f t="shared" si="141"/>
        <v>27.712000000000003</v>
      </c>
      <c r="M174" s="15">
        <f t="shared" si="141"/>
        <v>30.742999999999999</v>
      </c>
      <c r="N174" s="15">
        <f t="shared" si="141"/>
        <v>30.31</v>
      </c>
      <c r="O174" s="15">
        <f t="shared" si="141"/>
        <v>29.444000000000003</v>
      </c>
      <c r="P174" s="15">
        <f t="shared" si="141"/>
        <v>28.577999999999996</v>
      </c>
      <c r="Q174" s="15">
        <f t="shared" si="141"/>
        <v>28.577999999999996</v>
      </c>
      <c r="R174" s="15">
        <f t="shared" si="141"/>
        <v>21.217000000000002</v>
      </c>
      <c r="S174" s="15">
        <f t="shared" si="141"/>
        <v>15.154999999999999</v>
      </c>
      <c r="T174" s="15">
        <f t="shared" si="141"/>
        <v>14.288999999999998</v>
      </c>
      <c r="U174" s="15">
        <f t="shared" si="141"/>
        <v>12.123999999999999</v>
      </c>
      <c r="V174" s="15">
        <f t="shared" si="141"/>
        <v>8.2269999999999985</v>
      </c>
      <c r="W174" s="15">
        <f t="shared" si="141"/>
        <v>3.4640000000000004</v>
      </c>
      <c r="X174" s="15">
        <f t="shared" si="141"/>
        <v>0.8660000000000001</v>
      </c>
      <c r="Y174" s="15">
        <f t="shared" ref="Y174:Z174" si="142">Y36</f>
        <v>467</v>
      </c>
      <c r="Z174" s="15">
        <f t="shared" si="142"/>
        <v>45.3</v>
      </c>
      <c r="AA174" s="15">
        <f t="shared" ref="AA174:AT174" si="143">AA36*$Y36/100</f>
        <v>24.750999999999998</v>
      </c>
      <c r="AB174" s="15">
        <f t="shared" si="143"/>
        <v>27.085999999999999</v>
      </c>
      <c r="AC174" s="15">
        <f t="shared" si="143"/>
        <v>27.553000000000001</v>
      </c>
      <c r="AD174" s="15">
        <f t="shared" si="143"/>
        <v>25.684999999999999</v>
      </c>
      <c r="AE174" s="15">
        <f t="shared" si="143"/>
        <v>20.081</v>
      </c>
      <c r="AF174" s="15">
        <f t="shared" si="143"/>
        <v>21.949000000000002</v>
      </c>
      <c r="AG174" s="15">
        <f t="shared" si="143"/>
        <v>24.284000000000002</v>
      </c>
      <c r="AH174" s="15">
        <f t="shared" si="143"/>
        <v>27.085999999999999</v>
      </c>
      <c r="AI174" s="15">
        <f t="shared" si="143"/>
        <v>28.02</v>
      </c>
      <c r="AJ174" s="15">
        <f t="shared" si="143"/>
        <v>27.553000000000001</v>
      </c>
      <c r="AK174" s="15">
        <f t="shared" si="143"/>
        <v>26.151999999999997</v>
      </c>
      <c r="AL174" s="15">
        <f t="shared" si="143"/>
        <v>25.684999999999999</v>
      </c>
      <c r="AM174" s="15">
        <f t="shared" si="143"/>
        <v>27.553000000000001</v>
      </c>
      <c r="AN174" s="15">
        <f t="shared" si="143"/>
        <v>28.02</v>
      </c>
      <c r="AO174" s="15">
        <f t="shared" si="143"/>
        <v>25.218000000000004</v>
      </c>
      <c r="AP174" s="15">
        <f t="shared" si="143"/>
        <v>26.151999999999997</v>
      </c>
      <c r="AQ174" s="15">
        <f t="shared" si="143"/>
        <v>22.416</v>
      </c>
      <c r="AR174" s="15">
        <f t="shared" si="143"/>
        <v>17.279</v>
      </c>
      <c r="AS174" s="15">
        <f t="shared" si="143"/>
        <v>9.8070000000000004</v>
      </c>
      <c r="AT174" s="15">
        <f t="shared" si="143"/>
        <v>4.2030000000000003</v>
      </c>
    </row>
    <row r="175" spans="1:46" hidden="1" x14ac:dyDescent="0.2">
      <c r="A175" s="2" t="str">
        <f t="shared" ref="A175:D175" si="144">A37</f>
        <v>29</v>
      </c>
      <c r="B175" s="2" t="str">
        <f t="shared" si="144"/>
        <v>Finistère</v>
      </c>
      <c r="C175" s="2">
        <f t="shared" si="144"/>
        <v>904</v>
      </c>
      <c r="D175" s="2">
        <f t="shared" si="144"/>
        <v>42</v>
      </c>
      <c r="E175" s="15">
        <f t="shared" ref="E175:X175" si="145">E37*$C37/100</f>
        <v>49.72</v>
      </c>
      <c r="F175" s="15">
        <f t="shared" si="145"/>
        <v>53.336000000000006</v>
      </c>
      <c r="G175" s="15">
        <f t="shared" si="145"/>
        <v>55.143999999999998</v>
      </c>
      <c r="H175" s="15">
        <f t="shared" si="145"/>
        <v>52.431999999999995</v>
      </c>
      <c r="I175" s="15">
        <f t="shared" si="145"/>
        <v>47.911999999999999</v>
      </c>
      <c r="J175" s="15">
        <f t="shared" si="145"/>
        <v>47.008000000000003</v>
      </c>
      <c r="K175" s="15">
        <f t="shared" si="145"/>
        <v>51.527999999999999</v>
      </c>
      <c r="L175" s="15">
        <f t="shared" si="145"/>
        <v>54.24</v>
      </c>
      <c r="M175" s="15">
        <f t="shared" si="145"/>
        <v>62.376000000000005</v>
      </c>
      <c r="N175" s="15">
        <f t="shared" si="145"/>
        <v>61.472000000000001</v>
      </c>
      <c r="O175" s="15">
        <f t="shared" si="145"/>
        <v>62.376000000000005</v>
      </c>
      <c r="P175" s="15">
        <f t="shared" si="145"/>
        <v>61.472000000000001</v>
      </c>
      <c r="Q175" s="15">
        <f t="shared" si="145"/>
        <v>63.28</v>
      </c>
      <c r="R175" s="15">
        <f t="shared" si="145"/>
        <v>48.816000000000003</v>
      </c>
      <c r="S175" s="15">
        <f t="shared" si="145"/>
        <v>37.063999999999993</v>
      </c>
      <c r="T175" s="15">
        <f t="shared" si="145"/>
        <v>37.063999999999993</v>
      </c>
      <c r="U175" s="15">
        <f t="shared" si="145"/>
        <v>30.736000000000001</v>
      </c>
      <c r="V175" s="15">
        <f t="shared" si="145"/>
        <v>19.888000000000002</v>
      </c>
      <c r="W175" s="15">
        <f t="shared" si="145"/>
        <v>7.2320000000000002</v>
      </c>
      <c r="X175" s="15">
        <f t="shared" si="145"/>
        <v>1.8080000000000001</v>
      </c>
      <c r="Y175" s="15">
        <f t="shared" ref="Y175:Z175" si="146">Y37</f>
        <v>995</v>
      </c>
      <c r="Z175" s="15">
        <f t="shared" si="146"/>
        <v>47.1</v>
      </c>
      <c r="AA175" s="15">
        <f t="shared" ref="AA175:AT175" si="147">AA37*$Y37/100</f>
        <v>46.765000000000001</v>
      </c>
      <c r="AB175" s="15">
        <f t="shared" si="147"/>
        <v>50.744999999999997</v>
      </c>
      <c r="AC175" s="15">
        <f t="shared" si="147"/>
        <v>51.74</v>
      </c>
      <c r="AD175" s="15">
        <f t="shared" si="147"/>
        <v>52.734999999999999</v>
      </c>
      <c r="AE175" s="15">
        <f t="shared" si="147"/>
        <v>47.76</v>
      </c>
      <c r="AF175" s="15">
        <f t="shared" si="147"/>
        <v>45.77</v>
      </c>
      <c r="AG175" s="15">
        <f t="shared" si="147"/>
        <v>49.75</v>
      </c>
      <c r="AH175" s="15">
        <f t="shared" si="147"/>
        <v>54.725000000000001</v>
      </c>
      <c r="AI175" s="15">
        <f t="shared" si="147"/>
        <v>57.71</v>
      </c>
      <c r="AJ175" s="15">
        <f t="shared" si="147"/>
        <v>57.71</v>
      </c>
      <c r="AK175" s="15">
        <f t="shared" si="147"/>
        <v>55.72</v>
      </c>
      <c r="AL175" s="15">
        <f t="shared" si="147"/>
        <v>55.72</v>
      </c>
      <c r="AM175" s="15">
        <f t="shared" si="147"/>
        <v>60.695</v>
      </c>
      <c r="AN175" s="15">
        <f t="shared" si="147"/>
        <v>62.685000000000002</v>
      </c>
      <c r="AO175" s="15">
        <f t="shared" si="147"/>
        <v>58.704999999999998</v>
      </c>
      <c r="AP175" s="15">
        <f t="shared" si="147"/>
        <v>61.69</v>
      </c>
      <c r="AQ175" s="15">
        <f t="shared" si="147"/>
        <v>52.734999999999999</v>
      </c>
      <c r="AR175" s="15">
        <f t="shared" si="147"/>
        <v>40.794999999999995</v>
      </c>
      <c r="AS175" s="15">
        <f t="shared" si="147"/>
        <v>22.885000000000002</v>
      </c>
      <c r="AT175" s="15">
        <f t="shared" si="147"/>
        <v>8.9550000000000001</v>
      </c>
    </row>
    <row r="176" spans="1:46" hidden="1" x14ac:dyDescent="0.2">
      <c r="A176" s="2" t="str">
        <f t="shared" ref="A176:D176" si="148">A38</f>
        <v>30</v>
      </c>
      <c r="B176" s="2" t="str">
        <f t="shared" si="148"/>
        <v>Gard</v>
      </c>
      <c r="C176" s="2">
        <f t="shared" si="148"/>
        <v>733</v>
      </c>
      <c r="D176" s="2">
        <f t="shared" si="148"/>
        <v>41.8</v>
      </c>
      <c r="E176" s="15">
        <f t="shared" ref="E176:X176" si="149">E38*$C38/100</f>
        <v>41.781000000000006</v>
      </c>
      <c r="F176" s="15">
        <f t="shared" si="149"/>
        <v>43.98</v>
      </c>
      <c r="G176" s="15">
        <f t="shared" si="149"/>
        <v>45.446000000000005</v>
      </c>
      <c r="H176" s="15">
        <f t="shared" si="149"/>
        <v>42.513999999999996</v>
      </c>
      <c r="I176" s="15">
        <f t="shared" si="149"/>
        <v>37.382999999999996</v>
      </c>
      <c r="J176" s="15">
        <f t="shared" si="149"/>
        <v>37.382999999999996</v>
      </c>
      <c r="K176" s="15">
        <f t="shared" si="149"/>
        <v>41.781000000000006</v>
      </c>
      <c r="L176" s="15">
        <f t="shared" si="149"/>
        <v>42.513999999999996</v>
      </c>
      <c r="M176" s="15">
        <f t="shared" si="149"/>
        <v>50.576999999999998</v>
      </c>
      <c r="N176" s="15">
        <f t="shared" si="149"/>
        <v>51.31</v>
      </c>
      <c r="O176" s="15">
        <f t="shared" si="149"/>
        <v>51.31</v>
      </c>
      <c r="P176" s="15">
        <f t="shared" si="149"/>
        <v>49.111000000000004</v>
      </c>
      <c r="Q176" s="15">
        <f t="shared" si="149"/>
        <v>50.576999999999998</v>
      </c>
      <c r="R176" s="15">
        <f t="shared" si="149"/>
        <v>42.513999999999996</v>
      </c>
      <c r="S176" s="15">
        <f t="shared" si="149"/>
        <v>31.519000000000002</v>
      </c>
      <c r="T176" s="15">
        <f t="shared" si="149"/>
        <v>27.853999999999999</v>
      </c>
      <c r="U176" s="15">
        <f t="shared" si="149"/>
        <v>23.456</v>
      </c>
      <c r="V176" s="15">
        <f t="shared" si="149"/>
        <v>14.66</v>
      </c>
      <c r="W176" s="15">
        <f t="shared" si="149"/>
        <v>6.5970000000000004</v>
      </c>
      <c r="X176" s="15">
        <f t="shared" si="149"/>
        <v>1.466</v>
      </c>
      <c r="Y176" s="15">
        <f t="shared" ref="Y176:Z176" si="150">Y38</f>
        <v>845</v>
      </c>
      <c r="Z176" s="15">
        <f t="shared" si="150"/>
        <v>47.8</v>
      </c>
      <c r="AA176" s="15">
        <f t="shared" ref="AA176:AT176" si="151">AA38*$Y38/100</f>
        <v>39.715000000000003</v>
      </c>
      <c r="AB176" s="15">
        <f t="shared" si="151"/>
        <v>43.094999999999999</v>
      </c>
      <c r="AC176" s="15">
        <f t="shared" si="151"/>
        <v>44.784999999999997</v>
      </c>
      <c r="AD176" s="15">
        <f t="shared" si="151"/>
        <v>44.784999999999997</v>
      </c>
      <c r="AE176" s="15">
        <f t="shared" si="151"/>
        <v>37.180000000000007</v>
      </c>
      <c r="AF176" s="15">
        <f t="shared" si="151"/>
        <v>36.335000000000001</v>
      </c>
      <c r="AG176" s="15">
        <f t="shared" si="151"/>
        <v>40.56</v>
      </c>
      <c r="AH176" s="15">
        <f t="shared" si="151"/>
        <v>44.784999999999997</v>
      </c>
      <c r="AI176" s="15">
        <f t="shared" si="151"/>
        <v>47.32</v>
      </c>
      <c r="AJ176" s="15">
        <f t="shared" si="151"/>
        <v>47.32</v>
      </c>
      <c r="AK176" s="15">
        <f t="shared" si="151"/>
        <v>46.475000000000001</v>
      </c>
      <c r="AL176" s="15">
        <f t="shared" si="151"/>
        <v>47.32</v>
      </c>
      <c r="AM176" s="15">
        <f t="shared" si="151"/>
        <v>51.545000000000002</v>
      </c>
      <c r="AN176" s="15">
        <f t="shared" si="151"/>
        <v>53.234999999999999</v>
      </c>
      <c r="AO176" s="15">
        <f t="shared" si="151"/>
        <v>49.01</v>
      </c>
      <c r="AP176" s="15">
        <f t="shared" si="151"/>
        <v>52.39</v>
      </c>
      <c r="AQ176" s="15">
        <f t="shared" si="151"/>
        <v>47.32</v>
      </c>
      <c r="AR176" s="15">
        <f t="shared" si="151"/>
        <v>37.180000000000007</v>
      </c>
      <c r="AS176" s="15">
        <f t="shared" si="151"/>
        <v>21.97</v>
      </c>
      <c r="AT176" s="15">
        <f t="shared" si="151"/>
        <v>11.83</v>
      </c>
    </row>
    <row r="177" spans="1:46" hidden="1" x14ac:dyDescent="0.2">
      <c r="A177" s="2" t="str">
        <f t="shared" ref="A177:D177" si="152">A39</f>
        <v>31</v>
      </c>
      <c r="B177" s="2" t="str">
        <f t="shared" si="152"/>
        <v>Haute-Garonne</v>
      </c>
      <c r="C177" s="2">
        <f t="shared" si="152"/>
        <v>1299</v>
      </c>
      <c r="D177" s="2">
        <f t="shared" si="152"/>
        <v>38.5</v>
      </c>
      <c r="E177" s="15">
        <f t="shared" ref="E177:X177" si="153">E39*$C39/100</f>
        <v>77.94</v>
      </c>
      <c r="F177" s="15">
        <f t="shared" si="153"/>
        <v>75.341999999999999</v>
      </c>
      <c r="G177" s="15">
        <f t="shared" si="153"/>
        <v>75.341999999999999</v>
      </c>
      <c r="H177" s="15">
        <f t="shared" si="153"/>
        <v>83.13600000000001</v>
      </c>
      <c r="I177" s="15">
        <f t="shared" si="153"/>
        <v>102.62100000000001</v>
      </c>
      <c r="J177" s="15">
        <f t="shared" si="153"/>
        <v>93.528000000000006</v>
      </c>
      <c r="K177" s="15">
        <f t="shared" si="153"/>
        <v>93.528000000000006</v>
      </c>
      <c r="L177" s="15">
        <f t="shared" si="153"/>
        <v>88.331999999999994</v>
      </c>
      <c r="M177" s="15">
        <f t="shared" si="153"/>
        <v>92.228999999999999</v>
      </c>
      <c r="N177" s="15">
        <f t="shared" si="153"/>
        <v>90.93</v>
      </c>
      <c r="O177" s="15">
        <f t="shared" si="153"/>
        <v>83.13600000000001</v>
      </c>
      <c r="P177" s="15">
        <f t="shared" si="153"/>
        <v>75.341999999999999</v>
      </c>
      <c r="Q177" s="15">
        <f t="shared" si="153"/>
        <v>70.146000000000001</v>
      </c>
      <c r="R177" s="15">
        <f t="shared" si="153"/>
        <v>55.856999999999999</v>
      </c>
      <c r="S177" s="15">
        <f t="shared" si="153"/>
        <v>40.268999999999998</v>
      </c>
      <c r="T177" s="15">
        <f t="shared" si="153"/>
        <v>36.372</v>
      </c>
      <c r="U177" s="15">
        <f t="shared" si="153"/>
        <v>31.175999999999998</v>
      </c>
      <c r="V177" s="15">
        <f t="shared" si="153"/>
        <v>20.784000000000002</v>
      </c>
      <c r="W177" s="15">
        <f t="shared" si="153"/>
        <v>9.093</v>
      </c>
      <c r="X177" s="15">
        <f t="shared" si="153"/>
        <v>2.5980000000000003</v>
      </c>
      <c r="Y177" s="15">
        <f t="shared" ref="Y177:Z177" si="154">Y39</f>
        <v>1767</v>
      </c>
      <c r="Z177" s="15">
        <f t="shared" si="154"/>
        <v>41.9</v>
      </c>
      <c r="AA177" s="15">
        <f t="shared" ref="AA177:AT177" si="155">AA39*$Y39/100</f>
        <v>95.418000000000006</v>
      </c>
      <c r="AB177" s="15">
        <f t="shared" si="155"/>
        <v>98.951999999999984</v>
      </c>
      <c r="AC177" s="15">
        <f t="shared" si="155"/>
        <v>98.951999999999984</v>
      </c>
      <c r="AD177" s="15">
        <f t="shared" si="155"/>
        <v>106.02</v>
      </c>
      <c r="AE177" s="15">
        <f t="shared" si="155"/>
        <v>120.15600000000001</v>
      </c>
      <c r="AF177" s="15">
        <f t="shared" si="155"/>
        <v>111.321</v>
      </c>
      <c r="AG177" s="15">
        <f t="shared" si="155"/>
        <v>111.321</v>
      </c>
      <c r="AH177" s="15">
        <f t="shared" si="155"/>
        <v>116.62199999999999</v>
      </c>
      <c r="AI177" s="15">
        <f t="shared" si="155"/>
        <v>116.62199999999999</v>
      </c>
      <c r="AJ177" s="15">
        <f t="shared" si="155"/>
        <v>111.321</v>
      </c>
      <c r="AK177" s="15">
        <f t="shared" si="155"/>
        <v>104.25300000000001</v>
      </c>
      <c r="AL177" s="15">
        <f t="shared" si="155"/>
        <v>98.951999999999984</v>
      </c>
      <c r="AM177" s="15">
        <f t="shared" si="155"/>
        <v>95.418000000000006</v>
      </c>
      <c r="AN177" s="15">
        <f t="shared" si="155"/>
        <v>86.583000000000013</v>
      </c>
      <c r="AO177" s="15">
        <f t="shared" si="155"/>
        <v>74.213999999999999</v>
      </c>
      <c r="AP177" s="15">
        <f t="shared" si="155"/>
        <v>72.447000000000003</v>
      </c>
      <c r="AQ177" s="15">
        <f t="shared" si="155"/>
        <v>60.078000000000003</v>
      </c>
      <c r="AR177" s="15">
        <f t="shared" si="155"/>
        <v>45.942</v>
      </c>
      <c r="AS177" s="15">
        <f t="shared" si="155"/>
        <v>26.504999999999999</v>
      </c>
      <c r="AT177" s="15">
        <f t="shared" si="155"/>
        <v>14.136000000000001</v>
      </c>
    </row>
    <row r="178" spans="1:46" hidden="1" x14ac:dyDescent="0.2">
      <c r="A178" s="2" t="str">
        <f t="shared" ref="A178:D178" si="156">A40</f>
        <v>32</v>
      </c>
      <c r="B178" s="2" t="str">
        <f t="shared" si="156"/>
        <v>Gers</v>
      </c>
      <c r="C178" s="2">
        <f t="shared" si="156"/>
        <v>190</v>
      </c>
      <c r="D178" s="2">
        <f t="shared" si="156"/>
        <v>45.4</v>
      </c>
      <c r="E178" s="15">
        <f t="shared" ref="E178:X178" si="157">E40*$C40/100</f>
        <v>8.93</v>
      </c>
      <c r="F178" s="15">
        <f t="shared" si="157"/>
        <v>10.26</v>
      </c>
      <c r="G178" s="15">
        <f t="shared" si="157"/>
        <v>11.02</v>
      </c>
      <c r="H178" s="15">
        <f t="shared" si="157"/>
        <v>9.5</v>
      </c>
      <c r="I178" s="15">
        <f t="shared" si="157"/>
        <v>7.03</v>
      </c>
      <c r="J178" s="15">
        <f t="shared" si="157"/>
        <v>7.7899999999999991</v>
      </c>
      <c r="K178" s="15">
        <f t="shared" si="157"/>
        <v>9.1199999999999992</v>
      </c>
      <c r="L178" s="15">
        <f t="shared" si="157"/>
        <v>10.45</v>
      </c>
      <c r="M178" s="15">
        <f t="shared" si="157"/>
        <v>12.92</v>
      </c>
      <c r="N178" s="15">
        <f t="shared" si="157"/>
        <v>13.68</v>
      </c>
      <c r="O178" s="15">
        <f t="shared" si="157"/>
        <v>13.68</v>
      </c>
      <c r="P178" s="15">
        <f t="shared" si="157"/>
        <v>14.06</v>
      </c>
      <c r="Q178" s="15">
        <f t="shared" si="157"/>
        <v>14.63</v>
      </c>
      <c r="R178" s="15">
        <f t="shared" si="157"/>
        <v>11.97</v>
      </c>
      <c r="S178" s="15">
        <f t="shared" si="157"/>
        <v>9.31</v>
      </c>
      <c r="T178" s="15">
        <f t="shared" si="157"/>
        <v>9.1199999999999992</v>
      </c>
      <c r="U178" s="15">
        <f t="shared" si="157"/>
        <v>8.17</v>
      </c>
      <c r="V178" s="15">
        <f t="shared" si="157"/>
        <v>5.51</v>
      </c>
      <c r="W178" s="15">
        <f t="shared" si="157"/>
        <v>2.2799999999999998</v>
      </c>
      <c r="X178" s="15">
        <f t="shared" si="157"/>
        <v>0.56999999999999995</v>
      </c>
      <c r="Y178" s="15">
        <f t="shared" ref="Y178:Z178" si="158">Y40</f>
        <v>216</v>
      </c>
      <c r="Z178" s="15">
        <f t="shared" si="158"/>
        <v>49.6</v>
      </c>
      <c r="AA178" s="15">
        <f t="shared" ref="AA178:AT178" si="159">AA40*$Y40/100</f>
        <v>9.072000000000001</v>
      </c>
      <c r="AB178" s="15">
        <f t="shared" si="159"/>
        <v>10.368</v>
      </c>
      <c r="AC178" s="15">
        <f t="shared" si="159"/>
        <v>11.232000000000001</v>
      </c>
      <c r="AD178" s="15">
        <f t="shared" si="159"/>
        <v>10.368</v>
      </c>
      <c r="AE178" s="15">
        <f t="shared" si="159"/>
        <v>7.56</v>
      </c>
      <c r="AF178" s="15">
        <f t="shared" si="159"/>
        <v>7.7759999999999998</v>
      </c>
      <c r="AG178" s="15">
        <f t="shared" si="159"/>
        <v>9.5040000000000013</v>
      </c>
      <c r="AH178" s="15">
        <f t="shared" si="159"/>
        <v>11.015999999999998</v>
      </c>
      <c r="AI178" s="15">
        <f t="shared" si="159"/>
        <v>12.095999999999998</v>
      </c>
      <c r="AJ178" s="15">
        <f t="shared" si="159"/>
        <v>12.527999999999999</v>
      </c>
      <c r="AK178" s="15">
        <f t="shared" si="159"/>
        <v>12.312000000000001</v>
      </c>
      <c r="AL178" s="15">
        <f t="shared" si="159"/>
        <v>12.744000000000002</v>
      </c>
      <c r="AM178" s="15">
        <f t="shared" si="159"/>
        <v>14.255999999999998</v>
      </c>
      <c r="AN178" s="15">
        <f t="shared" si="159"/>
        <v>14.472000000000001</v>
      </c>
      <c r="AO178" s="15">
        <f t="shared" si="159"/>
        <v>13.824000000000002</v>
      </c>
      <c r="AP178" s="15">
        <f t="shared" si="159"/>
        <v>14.687999999999999</v>
      </c>
      <c r="AQ178" s="15">
        <f t="shared" si="159"/>
        <v>13.175999999999998</v>
      </c>
      <c r="AR178" s="15">
        <f t="shared" si="159"/>
        <v>10.368</v>
      </c>
      <c r="AS178" s="15">
        <f t="shared" si="159"/>
        <v>6.0479999999999992</v>
      </c>
      <c r="AT178" s="15">
        <f t="shared" si="159"/>
        <v>2.8080000000000003</v>
      </c>
    </row>
    <row r="179" spans="1:46" hidden="1" x14ac:dyDescent="0.2">
      <c r="A179" s="2" t="str">
        <f t="shared" ref="A179:D179" si="160">A41</f>
        <v>33</v>
      </c>
      <c r="B179" s="2" t="str">
        <f t="shared" si="160"/>
        <v>Gironde</v>
      </c>
      <c r="C179" s="2">
        <f t="shared" si="160"/>
        <v>1506</v>
      </c>
      <c r="D179" s="2">
        <f t="shared" si="160"/>
        <v>40.200000000000003</v>
      </c>
      <c r="E179" s="15">
        <f t="shared" ref="E179:X179" si="161">E41*$C41/100</f>
        <v>85.842000000000013</v>
      </c>
      <c r="F179" s="15">
        <f t="shared" si="161"/>
        <v>87.347999999999999</v>
      </c>
      <c r="G179" s="15">
        <f t="shared" si="161"/>
        <v>90.36</v>
      </c>
      <c r="H179" s="15">
        <f t="shared" si="161"/>
        <v>91.866</v>
      </c>
      <c r="I179" s="15">
        <f t="shared" si="161"/>
        <v>103.914</v>
      </c>
      <c r="J179" s="15">
        <f t="shared" si="161"/>
        <v>91.866</v>
      </c>
      <c r="K179" s="15">
        <f t="shared" si="161"/>
        <v>96.384</v>
      </c>
      <c r="L179" s="15">
        <f t="shared" si="161"/>
        <v>99.396000000000001</v>
      </c>
      <c r="M179" s="15">
        <f t="shared" si="161"/>
        <v>108.432</v>
      </c>
      <c r="N179" s="15">
        <f t="shared" si="161"/>
        <v>103.914</v>
      </c>
      <c r="O179" s="15">
        <f t="shared" si="161"/>
        <v>99.396000000000001</v>
      </c>
      <c r="P179" s="15">
        <f t="shared" si="161"/>
        <v>94.877999999999986</v>
      </c>
      <c r="Q179" s="15">
        <f t="shared" si="161"/>
        <v>94.877999999999986</v>
      </c>
      <c r="R179" s="15">
        <f t="shared" si="161"/>
        <v>73.794000000000011</v>
      </c>
      <c r="S179" s="15">
        <f t="shared" si="161"/>
        <v>51.203999999999994</v>
      </c>
      <c r="T179" s="15">
        <f t="shared" si="161"/>
        <v>48.192</v>
      </c>
      <c r="U179" s="15">
        <f t="shared" si="161"/>
        <v>42.167999999999999</v>
      </c>
      <c r="V179" s="15">
        <f t="shared" si="161"/>
        <v>28.614000000000001</v>
      </c>
      <c r="W179" s="15">
        <f t="shared" si="161"/>
        <v>12.048</v>
      </c>
      <c r="X179" s="15">
        <f t="shared" si="161"/>
        <v>3.012</v>
      </c>
      <c r="Y179" s="15">
        <f t="shared" ref="Y179:Z179" si="162">Y41</f>
        <v>1968</v>
      </c>
      <c r="Z179" s="15">
        <f t="shared" si="162"/>
        <v>44.2</v>
      </c>
      <c r="AA179" s="15">
        <f t="shared" ref="AA179:AT179" si="163">AA41*$Y41/100</f>
        <v>96.432000000000002</v>
      </c>
      <c r="AB179" s="15">
        <f t="shared" si="163"/>
        <v>102.336</v>
      </c>
      <c r="AC179" s="15">
        <f t="shared" si="163"/>
        <v>106.27200000000001</v>
      </c>
      <c r="AD179" s="15">
        <f t="shared" si="163"/>
        <v>112.176</v>
      </c>
      <c r="AE179" s="15">
        <f t="shared" si="163"/>
        <v>120.04799999999999</v>
      </c>
      <c r="AF179" s="15">
        <f t="shared" si="163"/>
        <v>108.24</v>
      </c>
      <c r="AG179" s="15">
        <f t="shared" si="163"/>
        <v>110.208</v>
      </c>
      <c r="AH179" s="15">
        <f t="shared" si="163"/>
        <v>120.04799999999999</v>
      </c>
      <c r="AI179" s="15">
        <f t="shared" si="163"/>
        <v>125.95200000000001</v>
      </c>
      <c r="AJ179" s="15">
        <f t="shared" si="163"/>
        <v>122.01600000000001</v>
      </c>
      <c r="AK179" s="15">
        <f t="shared" si="163"/>
        <v>116.11200000000001</v>
      </c>
      <c r="AL179" s="15">
        <f t="shared" si="163"/>
        <v>112.176</v>
      </c>
      <c r="AM179" s="15">
        <f t="shared" si="163"/>
        <v>112.176</v>
      </c>
      <c r="AN179" s="15">
        <f t="shared" si="163"/>
        <v>108.24</v>
      </c>
      <c r="AO179" s="15">
        <f t="shared" si="163"/>
        <v>96.432000000000002</v>
      </c>
      <c r="AP179" s="15">
        <f t="shared" si="163"/>
        <v>98.4</v>
      </c>
      <c r="AQ179" s="15">
        <f t="shared" si="163"/>
        <v>82.656000000000006</v>
      </c>
      <c r="AR179" s="15">
        <f t="shared" si="163"/>
        <v>62.976000000000006</v>
      </c>
      <c r="AS179" s="15">
        <f t="shared" si="163"/>
        <v>35.423999999999999</v>
      </c>
      <c r="AT179" s="15">
        <f t="shared" si="163"/>
        <v>17.712</v>
      </c>
    </row>
    <row r="180" spans="1:46" hidden="1" x14ac:dyDescent="0.2">
      <c r="A180" s="2" t="str">
        <f t="shared" ref="A180:D180" si="164">A42</f>
        <v>34</v>
      </c>
      <c r="B180" s="2" t="str">
        <f t="shared" si="164"/>
        <v>Hérault</v>
      </c>
      <c r="C180" s="2">
        <f t="shared" si="164"/>
        <v>1092</v>
      </c>
      <c r="D180" s="2">
        <f t="shared" si="164"/>
        <v>40.9</v>
      </c>
      <c r="E180" s="15">
        <f t="shared" ref="E180:X180" si="165">E42*$C42/100</f>
        <v>61.152000000000001</v>
      </c>
      <c r="F180" s="15">
        <f t="shared" si="165"/>
        <v>61.152000000000001</v>
      </c>
      <c r="G180" s="15">
        <f t="shared" si="165"/>
        <v>63.335999999999991</v>
      </c>
      <c r="H180" s="15">
        <f t="shared" si="165"/>
        <v>67.704000000000008</v>
      </c>
      <c r="I180" s="15">
        <f t="shared" si="165"/>
        <v>77.531999999999996</v>
      </c>
      <c r="J180" s="15">
        <f t="shared" si="165"/>
        <v>65.52</v>
      </c>
      <c r="K180" s="15">
        <f t="shared" si="165"/>
        <v>66.611999999999995</v>
      </c>
      <c r="L180" s="15">
        <f t="shared" si="165"/>
        <v>65.52</v>
      </c>
      <c r="M180" s="15">
        <f t="shared" si="165"/>
        <v>74.256</v>
      </c>
      <c r="N180" s="15">
        <f t="shared" si="165"/>
        <v>73.164000000000001</v>
      </c>
      <c r="O180" s="15">
        <f t="shared" si="165"/>
        <v>68.795999999999992</v>
      </c>
      <c r="P180" s="15">
        <f t="shared" si="165"/>
        <v>67.704000000000008</v>
      </c>
      <c r="Q180" s="15">
        <f t="shared" si="165"/>
        <v>70.98</v>
      </c>
      <c r="R180" s="15">
        <f t="shared" si="165"/>
        <v>61.152000000000001</v>
      </c>
      <c r="S180" s="15">
        <f t="shared" si="165"/>
        <v>43.68</v>
      </c>
      <c r="T180" s="15">
        <f t="shared" si="165"/>
        <v>39.312000000000005</v>
      </c>
      <c r="U180" s="15">
        <f t="shared" si="165"/>
        <v>32.76</v>
      </c>
      <c r="V180" s="15">
        <f t="shared" si="165"/>
        <v>20.747999999999998</v>
      </c>
      <c r="W180" s="15">
        <f t="shared" si="165"/>
        <v>9.8280000000000012</v>
      </c>
      <c r="X180" s="15">
        <f t="shared" si="165"/>
        <v>2.1840000000000002</v>
      </c>
      <c r="Y180" s="15">
        <f t="shared" ref="Y180:Z180" si="166">Y42</f>
        <v>1383</v>
      </c>
      <c r="Z180" s="15">
        <f t="shared" si="166"/>
        <v>45.4</v>
      </c>
      <c r="AA180" s="15">
        <f t="shared" ref="AA180:AT180" si="167">AA42*$Y42/100</f>
        <v>66.384</v>
      </c>
      <c r="AB180" s="15">
        <f t="shared" si="167"/>
        <v>70.532999999999987</v>
      </c>
      <c r="AC180" s="15">
        <f t="shared" si="167"/>
        <v>73.298999999999992</v>
      </c>
      <c r="AD180" s="15">
        <f t="shared" si="167"/>
        <v>76.064999999999998</v>
      </c>
      <c r="AE180" s="15">
        <f t="shared" si="167"/>
        <v>82.98</v>
      </c>
      <c r="AF180" s="15">
        <f t="shared" si="167"/>
        <v>76.064999999999998</v>
      </c>
      <c r="AG180" s="15">
        <f t="shared" si="167"/>
        <v>74.682000000000002</v>
      </c>
      <c r="AH180" s="15">
        <f t="shared" si="167"/>
        <v>80.213999999999999</v>
      </c>
      <c r="AI180" s="15">
        <f t="shared" si="167"/>
        <v>81.597000000000008</v>
      </c>
      <c r="AJ180" s="15">
        <f t="shared" si="167"/>
        <v>80.213999999999999</v>
      </c>
      <c r="AK180" s="15">
        <f t="shared" si="167"/>
        <v>76.064999999999998</v>
      </c>
      <c r="AL180" s="15">
        <f t="shared" si="167"/>
        <v>76.064999999999998</v>
      </c>
      <c r="AM180" s="15">
        <f t="shared" si="167"/>
        <v>80.213999999999999</v>
      </c>
      <c r="AN180" s="15">
        <f t="shared" si="167"/>
        <v>80.213999999999999</v>
      </c>
      <c r="AO180" s="15">
        <f t="shared" si="167"/>
        <v>73.298999999999992</v>
      </c>
      <c r="AP180" s="15">
        <f t="shared" si="167"/>
        <v>76.064999999999998</v>
      </c>
      <c r="AQ180" s="15">
        <f t="shared" si="167"/>
        <v>65.001000000000005</v>
      </c>
      <c r="AR180" s="15">
        <f t="shared" si="167"/>
        <v>49.788000000000004</v>
      </c>
      <c r="AS180" s="15">
        <f t="shared" si="167"/>
        <v>27.66</v>
      </c>
      <c r="AT180" s="15">
        <f t="shared" si="167"/>
        <v>15.213000000000001</v>
      </c>
    </row>
    <row r="181" spans="1:46" hidden="1" x14ac:dyDescent="0.2">
      <c r="A181" s="2" t="str">
        <f t="shared" ref="A181:D181" si="168">A43</f>
        <v>35</v>
      </c>
      <c r="B181" s="2" t="str">
        <f t="shared" si="168"/>
        <v>Ille-et-Vilaine</v>
      </c>
      <c r="C181" s="2">
        <f t="shared" si="168"/>
        <v>1020</v>
      </c>
      <c r="D181" s="2">
        <f t="shared" si="168"/>
        <v>38.6</v>
      </c>
      <c r="E181" s="15">
        <f t="shared" ref="E181:X181" si="169">E43*$C43/100</f>
        <v>65.28</v>
      </c>
      <c r="F181" s="15">
        <f t="shared" si="169"/>
        <v>66.3</v>
      </c>
      <c r="G181" s="15">
        <f t="shared" si="169"/>
        <v>66.3</v>
      </c>
      <c r="H181" s="15">
        <f t="shared" si="169"/>
        <v>66.3</v>
      </c>
      <c r="I181" s="15">
        <f t="shared" si="169"/>
        <v>74.459999999999994</v>
      </c>
      <c r="J181" s="15">
        <f t="shared" si="169"/>
        <v>63.24</v>
      </c>
      <c r="K181" s="15">
        <f t="shared" si="169"/>
        <v>66.3</v>
      </c>
      <c r="L181" s="15">
        <f t="shared" si="169"/>
        <v>66.3</v>
      </c>
      <c r="M181" s="15">
        <f t="shared" si="169"/>
        <v>72.42</v>
      </c>
      <c r="N181" s="15">
        <f t="shared" si="169"/>
        <v>68.34</v>
      </c>
      <c r="O181" s="15">
        <f t="shared" si="169"/>
        <v>64.260000000000005</v>
      </c>
      <c r="P181" s="15">
        <f t="shared" si="169"/>
        <v>59.16</v>
      </c>
      <c r="Q181" s="15">
        <f t="shared" si="169"/>
        <v>58.14</v>
      </c>
      <c r="R181" s="15">
        <f t="shared" si="169"/>
        <v>43.86</v>
      </c>
      <c r="S181" s="15">
        <f t="shared" si="169"/>
        <v>32.64</v>
      </c>
      <c r="T181" s="15">
        <f t="shared" si="169"/>
        <v>32.64</v>
      </c>
      <c r="U181" s="15">
        <f t="shared" si="169"/>
        <v>27.54</v>
      </c>
      <c r="V181" s="15">
        <f t="shared" si="169"/>
        <v>17.34</v>
      </c>
      <c r="W181" s="15">
        <f t="shared" si="169"/>
        <v>7.14</v>
      </c>
      <c r="X181" s="15">
        <f t="shared" si="169"/>
        <v>1.02</v>
      </c>
      <c r="Y181" s="15">
        <f t="shared" ref="Y181:Z181" si="170">Y43</f>
        <v>1362</v>
      </c>
      <c r="Z181" s="15">
        <f t="shared" si="170"/>
        <v>43</v>
      </c>
      <c r="AA181" s="15">
        <f t="shared" ref="AA181:AT181" si="171">AA43*$Y43/100</f>
        <v>74.91</v>
      </c>
      <c r="AB181" s="15">
        <f t="shared" si="171"/>
        <v>77.634</v>
      </c>
      <c r="AC181" s="15">
        <f t="shared" si="171"/>
        <v>78.995999999999995</v>
      </c>
      <c r="AD181" s="15">
        <f t="shared" si="171"/>
        <v>83.081999999999994</v>
      </c>
      <c r="AE181" s="15">
        <f t="shared" si="171"/>
        <v>87.168000000000006</v>
      </c>
      <c r="AF181" s="15">
        <f t="shared" si="171"/>
        <v>77.634</v>
      </c>
      <c r="AG181" s="15">
        <f t="shared" si="171"/>
        <v>77.634</v>
      </c>
      <c r="AH181" s="15">
        <f t="shared" si="171"/>
        <v>83.081999999999994</v>
      </c>
      <c r="AI181" s="15">
        <f t="shared" si="171"/>
        <v>84.444000000000003</v>
      </c>
      <c r="AJ181" s="15">
        <f t="shared" si="171"/>
        <v>83.081999999999994</v>
      </c>
      <c r="AK181" s="15">
        <f t="shared" si="171"/>
        <v>77.634</v>
      </c>
      <c r="AL181" s="15">
        <f t="shared" si="171"/>
        <v>74.91</v>
      </c>
      <c r="AM181" s="15">
        <f t="shared" si="171"/>
        <v>72.185999999999993</v>
      </c>
      <c r="AN181" s="15">
        <f t="shared" si="171"/>
        <v>70.824000000000012</v>
      </c>
      <c r="AO181" s="15">
        <f t="shared" si="171"/>
        <v>64.01400000000001</v>
      </c>
      <c r="AP181" s="15">
        <f t="shared" si="171"/>
        <v>65.375999999999991</v>
      </c>
      <c r="AQ181" s="15">
        <f t="shared" si="171"/>
        <v>54.48</v>
      </c>
      <c r="AR181" s="15">
        <f t="shared" si="171"/>
        <v>42.222000000000001</v>
      </c>
      <c r="AS181" s="15">
        <f t="shared" si="171"/>
        <v>23.154</v>
      </c>
      <c r="AT181" s="15">
        <f t="shared" si="171"/>
        <v>10.896000000000001</v>
      </c>
    </row>
    <row r="182" spans="1:46" hidden="1" x14ac:dyDescent="0.2">
      <c r="A182" s="2" t="str">
        <f t="shared" ref="A182:D182" si="172">A44</f>
        <v>36</v>
      </c>
      <c r="B182" s="2" t="str">
        <f t="shared" si="172"/>
        <v>Indre</v>
      </c>
      <c r="C182" s="2">
        <f t="shared" si="172"/>
        <v>228</v>
      </c>
      <c r="D182" s="2">
        <f t="shared" si="172"/>
        <v>45.1</v>
      </c>
      <c r="E182" s="15">
        <f t="shared" ref="E182:X182" si="173">E44*$C44/100</f>
        <v>10.943999999999999</v>
      </c>
      <c r="F182" s="15">
        <f t="shared" si="173"/>
        <v>12.312000000000001</v>
      </c>
      <c r="G182" s="15">
        <f t="shared" si="173"/>
        <v>12.996000000000002</v>
      </c>
      <c r="H182" s="15">
        <f t="shared" si="173"/>
        <v>11.4</v>
      </c>
      <c r="I182" s="15">
        <f t="shared" si="173"/>
        <v>9.5760000000000005</v>
      </c>
      <c r="J182" s="15">
        <f t="shared" si="173"/>
        <v>10.26</v>
      </c>
      <c r="K182" s="15">
        <f t="shared" si="173"/>
        <v>10.943999999999999</v>
      </c>
      <c r="L182" s="15">
        <f t="shared" si="173"/>
        <v>12.54</v>
      </c>
      <c r="M182" s="15">
        <f t="shared" si="173"/>
        <v>15.276000000000002</v>
      </c>
      <c r="N182" s="15">
        <f t="shared" si="173"/>
        <v>15.96</v>
      </c>
      <c r="O182" s="15">
        <f t="shared" si="173"/>
        <v>15.96</v>
      </c>
      <c r="P182" s="15">
        <f t="shared" si="173"/>
        <v>16.187999999999999</v>
      </c>
      <c r="Q182" s="15">
        <f t="shared" si="173"/>
        <v>17.556000000000001</v>
      </c>
      <c r="R182" s="15">
        <f t="shared" si="173"/>
        <v>14.136000000000001</v>
      </c>
      <c r="S182" s="15">
        <f t="shared" si="173"/>
        <v>10.943999999999999</v>
      </c>
      <c r="T182" s="15">
        <f t="shared" si="173"/>
        <v>11.172000000000001</v>
      </c>
      <c r="U182" s="15">
        <f t="shared" si="173"/>
        <v>9.8040000000000003</v>
      </c>
      <c r="V182" s="15">
        <f t="shared" si="173"/>
        <v>6.3839999999999995</v>
      </c>
      <c r="W182" s="15">
        <f t="shared" si="173"/>
        <v>2.7359999999999998</v>
      </c>
      <c r="X182" s="15">
        <f t="shared" si="173"/>
        <v>0.68399999999999994</v>
      </c>
      <c r="Y182" s="15">
        <f t="shared" ref="Y182:Z182" si="174">Y44</f>
        <v>205</v>
      </c>
      <c r="Z182" s="15">
        <f t="shared" si="174"/>
        <v>49.5</v>
      </c>
      <c r="AA182" s="15">
        <f t="shared" ref="AA182:AT182" si="175">AA44*$Y44/100</f>
        <v>8.61</v>
      </c>
      <c r="AB182" s="15">
        <f t="shared" si="175"/>
        <v>9.6349999999999998</v>
      </c>
      <c r="AC182" s="15">
        <f t="shared" si="175"/>
        <v>10.25</v>
      </c>
      <c r="AD182" s="15">
        <f t="shared" si="175"/>
        <v>9.84</v>
      </c>
      <c r="AE182" s="15">
        <f t="shared" si="175"/>
        <v>8.4049999999999994</v>
      </c>
      <c r="AF182" s="15">
        <f t="shared" si="175"/>
        <v>8.8149999999999995</v>
      </c>
      <c r="AG182" s="15">
        <f t="shared" si="175"/>
        <v>9.6349999999999998</v>
      </c>
      <c r="AH182" s="15">
        <f t="shared" si="175"/>
        <v>10.66</v>
      </c>
      <c r="AI182" s="15">
        <f t="shared" si="175"/>
        <v>11.07</v>
      </c>
      <c r="AJ182" s="15">
        <f t="shared" si="175"/>
        <v>11.07</v>
      </c>
      <c r="AK182" s="15">
        <f t="shared" si="175"/>
        <v>10.865</v>
      </c>
      <c r="AL182" s="15">
        <f t="shared" si="175"/>
        <v>11.07</v>
      </c>
      <c r="AM182" s="15">
        <f t="shared" si="175"/>
        <v>12.71</v>
      </c>
      <c r="AN182" s="15">
        <f t="shared" si="175"/>
        <v>13.53</v>
      </c>
      <c r="AO182" s="15">
        <f t="shared" si="175"/>
        <v>12.914999999999999</v>
      </c>
      <c r="AP182" s="15">
        <f t="shared" si="175"/>
        <v>14.35</v>
      </c>
      <c r="AQ182" s="15">
        <f t="shared" si="175"/>
        <v>12.914999999999999</v>
      </c>
      <c r="AR182" s="15">
        <f t="shared" si="175"/>
        <v>10.25</v>
      </c>
      <c r="AS182" s="15">
        <f t="shared" si="175"/>
        <v>5.9450000000000003</v>
      </c>
      <c r="AT182" s="15">
        <f t="shared" si="175"/>
        <v>2.665</v>
      </c>
    </row>
    <row r="183" spans="1:46" hidden="1" x14ac:dyDescent="0.2">
      <c r="A183" s="2" t="str">
        <f t="shared" ref="A183:D183" si="176">A45</f>
        <v>37</v>
      </c>
      <c r="B183" s="2" t="str">
        <f t="shared" si="176"/>
        <v>Indre-et-Loire</v>
      </c>
      <c r="C183" s="2">
        <f t="shared" si="176"/>
        <v>600</v>
      </c>
      <c r="D183" s="2">
        <f t="shared" si="176"/>
        <v>41</v>
      </c>
      <c r="E183" s="15">
        <f t="shared" ref="E183:X183" si="177">E45*$C45/100</f>
        <v>34.799999999999997</v>
      </c>
      <c r="F183" s="15">
        <f t="shared" si="177"/>
        <v>35.4</v>
      </c>
      <c r="G183" s="15">
        <f t="shared" si="177"/>
        <v>36.6</v>
      </c>
      <c r="H183" s="15">
        <f t="shared" si="177"/>
        <v>38.4</v>
      </c>
      <c r="I183" s="15">
        <f t="shared" si="177"/>
        <v>37.799999999999997</v>
      </c>
      <c r="J183" s="15">
        <f t="shared" si="177"/>
        <v>34.200000000000003</v>
      </c>
      <c r="K183" s="15">
        <f t="shared" si="177"/>
        <v>34.799999999999997</v>
      </c>
      <c r="L183" s="15">
        <f t="shared" si="177"/>
        <v>36</v>
      </c>
      <c r="M183" s="15">
        <f t="shared" si="177"/>
        <v>41.4</v>
      </c>
      <c r="N183" s="15">
        <f t="shared" si="177"/>
        <v>40.200000000000003</v>
      </c>
      <c r="O183" s="15">
        <f t="shared" si="177"/>
        <v>39</v>
      </c>
      <c r="P183" s="15">
        <f t="shared" si="177"/>
        <v>39</v>
      </c>
      <c r="Q183" s="15">
        <f t="shared" si="177"/>
        <v>39</v>
      </c>
      <c r="R183" s="15">
        <f t="shared" si="177"/>
        <v>30.6</v>
      </c>
      <c r="S183" s="15">
        <f t="shared" si="177"/>
        <v>22.8</v>
      </c>
      <c r="T183" s="15">
        <f t="shared" si="177"/>
        <v>22.2</v>
      </c>
      <c r="U183" s="15">
        <f t="shared" si="177"/>
        <v>19.2</v>
      </c>
      <c r="V183" s="15">
        <f t="shared" si="177"/>
        <v>12.6</v>
      </c>
      <c r="W183" s="15">
        <f t="shared" si="177"/>
        <v>6</v>
      </c>
      <c r="X183" s="15">
        <f t="shared" si="177"/>
        <v>1.2</v>
      </c>
      <c r="Y183" s="15">
        <f t="shared" ref="Y183:Z183" si="178">Y45</f>
        <v>693</v>
      </c>
      <c r="Z183" s="15">
        <f t="shared" si="178"/>
        <v>45.2</v>
      </c>
      <c r="AA183" s="15">
        <f t="shared" ref="AA183:AT183" si="179">AA45*$Y45/100</f>
        <v>34.65</v>
      </c>
      <c r="AB183" s="15">
        <f t="shared" si="179"/>
        <v>36.728999999999999</v>
      </c>
      <c r="AC183" s="15">
        <f t="shared" si="179"/>
        <v>38.115000000000002</v>
      </c>
      <c r="AD183" s="15">
        <f t="shared" si="179"/>
        <v>40.887</v>
      </c>
      <c r="AE183" s="15">
        <f t="shared" si="179"/>
        <v>41.58</v>
      </c>
      <c r="AF183" s="15">
        <f t="shared" si="179"/>
        <v>36.036000000000001</v>
      </c>
      <c r="AG183" s="15">
        <f t="shared" si="179"/>
        <v>36.728999999999999</v>
      </c>
      <c r="AH183" s="15">
        <f t="shared" si="179"/>
        <v>39.500999999999998</v>
      </c>
      <c r="AI183" s="15">
        <f t="shared" si="179"/>
        <v>40.887</v>
      </c>
      <c r="AJ183" s="15">
        <f t="shared" si="179"/>
        <v>40.194000000000003</v>
      </c>
      <c r="AK183" s="15">
        <f t="shared" si="179"/>
        <v>38.115000000000002</v>
      </c>
      <c r="AL183" s="15">
        <f t="shared" si="179"/>
        <v>37.422000000000004</v>
      </c>
      <c r="AM183" s="15">
        <f t="shared" si="179"/>
        <v>38.115000000000002</v>
      </c>
      <c r="AN183" s="15">
        <f t="shared" si="179"/>
        <v>38.115000000000002</v>
      </c>
      <c r="AO183" s="15">
        <f t="shared" si="179"/>
        <v>34.65</v>
      </c>
      <c r="AP183" s="15">
        <f t="shared" si="179"/>
        <v>37.422000000000004</v>
      </c>
      <c r="AQ183" s="15">
        <f t="shared" si="179"/>
        <v>33.264000000000003</v>
      </c>
      <c r="AR183" s="15">
        <f t="shared" si="179"/>
        <v>26.334</v>
      </c>
      <c r="AS183" s="15">
        <f t="shared" si="179"/>
        <v>15.938999999999998</v>
      </c>
      <c r="AT183" s="15">
        <f t="shared" si="179"/>
        <v>8.3160000000000007</v>
      </c>
    </row>
    <row r="184" spans="1:46" hidden="1" x14ac:dyDescent="0.2">
      <c r="A184" s="2" t="str">
        <f t="shared" ref="A184:D184" si="180">A46</f>
        <v>38</v>
      </c>
      <c r="B184" s="2" t="str">
        <f t="shared" si="180"/>
        <v>Isère</v>
      </c>
      <c r="C184" s="2">
        <f t="shared" si="180"/>
        <v>1235</v>
      </c>
      <c r="D184" s="2">
        <f t="shared" si="180"/>
        <v>38.9</v>
      </c>
      <c r="E184" s="15">
        <f t="shared" ref="E184:X184" si="181">E46*$C46/100</f>
        <v>80.275000000000006</v>
      </c>
      <c r="F184" s="15">
        <f t="shared" si="181"/>
        <v>81.510000000000005</v>
      </c>
      <c r="G184" s="15">
        <f t="shared" si="181"/>
        <v>81.510000000000005</v>
      </c>
      <c r="H184" s="15">
        <f t="shared" si="181"/>
        <v>77.805000000000007</v>
      </c>
      <c r="I184" s="15">
        <f t="shared" si="181"/>
        <v>79.040000000000006</v>
      </c>
      <c r="J184" s="15">
        <f t="shared" si="181"/>
        <v>72.864999999999995</v>
      </c>
      <c r="K184" s="15">
        <f t="shared" si="181"/>
        <v>79.040000000000006</v>
      </c>
      <c r="L184" s="15">
        <f t="shared" si="181"/>
        <v>80.275000000000006</v>
      </c>
      <c r="M184" s="15">
        <f t="shared" si="181"/>
        <v>90.155000000000001</v>
      </c>
      <c r="N184" s="15">
        <f t="shared" si="181"/>
        <v>86.45</v>
      </c>
      <c r="O184" s="15">
        <f t="shared" si="181"/>
        <v>80.275000000000006</v>
      </c>
      <c r="P184" s="15">
        <f t="shared" si="181"/>
        <v>75.334999999999994</v>
      </c>
      <c r="Q184" s="15">
        <f t="shared" si="181"/>
        <v>71.63</v>
      </c>
      <c r="R184" s="15">
        <f t="shared" si="181"/>
        <v>58.045000000000002</v>
      </c>
      <c r="S184" s="15">
        <f t="shared" si="181"/>
        <v>41.99</v>
      </c>
      <c r="T184" s="15">
        <f t="shared" si="181"/>
        <v>38.284999999999997</v>
      </c>
      <c r="U184" s="15">
        <f t="shared" si="181"/>
        <v>30.875</v>
      </c>
      <c r="V184" s="15">
        <f t="shared" si="181"/>
        <v>19.760000000000002</v>
      </c>
      <c r="W184" s="15">
        <f t="shared" si="181"/>
        <v>7.41</v>
      </c>
      <c r="X184" s="15">
        <f t="shared" si="181"/>
        <v>1.2350000000000001</v>
      </c>
      <c r="Y184" s="15">
        <f t="shared" ref="Y184:Z184" si="182">Y46</f>
        <v>1511</v>
      </c>
      <c r="Z184" s="15">
        <f t="shared" si="182"/>
        <v>43.1</v>
      </c>
      <c r="AA184" s="15">
        <f t="shared" ref="AA184:AT184" si="183">AA46*$Y46/100</f>
        <v>84.616</v>
      </c>
      <c r="AB184" s="15">
        <f t="shared" si="183"/>
        <v>90.66</v>
      </c>
      <c r="AC184" s="15">
        <f t="shared" si="183"/>
        <v>92.171000000000006</v>
      </c>
      <c r="AD184" s="15">
        <f t="shared" si="183"/>
        <v>92.171000000000006</v>
      </c>
      <c r="AE184" s="15">
        <f t="shared" si="183"/>
        <v>86.12700000000001</v>
      </c>
      <c r="AF184" s="15">
        <f t="shared" si="183"/>
        <v>80.082999999999998</v>
      </c>
      <c r="AG184" s="15">
        <f t="shared" si="183"/>
        <v>84.616</v>
      </c>
      <c r="AH184" s="15">
        <f t="shared" si="183"/>
        <v>92.171000000000006</v>
      </c>
      <c r="AI184" s="15">
        <f t="shared" si="183"/>
        <v>93.682000000000002</v>
      </c>
      <c r="AJ184" s="15">
        <f t="shared" si="183"/>
        <v>90.66</v>
      </c>
      <c r="AK184" s="15">
        <f t="shared" si="183"/>
        <v>84.616</v>
      </c>
      <c r="AL184" s="15">
        <f t="shared" si="183"/>
        <v>84.616</v>
      </c>
      <c r="AM184" s="15">
        <f t="shared" si="183"/>
        <v>84.616</v>
      </c>
      <c r="AN184" s="15">
        <f t="shared" si="183"/>
        <v>80.082999999999998</v>
      </c>
      <c r="AO184" s="15">
        <f t="shared" si="183"/>
        <v>71.016999999999996</v>
      </c>
      <c r="AP184" s="15">
        <f t="shared" si="183"/>
        <v>72.528000000000006</v>
      </c>
      <c r="AQ184" s="15">
        <f t="shared" si="183"/>
        <v>61.950999999999993</v>
      </c>
      <c r="AR184" s="15">
        <f t="shared" si="183"/>
        <v>48.351999999999997</v>
      </c>
      <c r="AS184" s="15">
        <f t="shared" si="183"/>
        <v>27.198</v>
      </c>
      <c r="AT184" s="15">
        <f t="shared" si="183"/>
        <v>12.087999999999999</v>
      </c>
    </row>
    <row r="185" spans="1:46" hidden="1" x14ac:dyDescent="0.2">
      <c r="A185" s="2" t="str">
        <f t="shared" ref="A185:D185" si="184">A47</f>
        <v>39</v>
      </c>
      <c r="B185" s="2" t="str">
        <f t="shared" si="184"/>
        <v>Jura</v>
      </c>
      <c r="C185" s="2">
        <f t="shared" si="184"/>
        <v>260</v>
      </c>
      <c r="D185" s="2">
        <f t="shared" si="184"/>
        <v>42.1</v>
      </c>
      <c r="E185" s="15">
        <f t="shared" ref="E185:X185" si="185">E47*$C47/100</f>
        <v>14.82</v>
      </c>
      <c r="F185" s="15">
        <f t="shared" si="185"/>
        <v>15.86</v>
      </c>
      <c r="G185" s="15">
        <f t="shared" si="185"/>
        <v>16.899999999999999</v>
      </c>
      <c r="H185" s="15">
        <f t="shared" si="185"/>
        <v>14.56</v>
      </c>
      <c r="I185" s="15">
        <f t="shared" si="185"/>
        <v>11.96</v>
      </c>
      <c r="J185" s="15">
        <f t="shared" si="185"/>
        <v>12.74</v>
      </c>
      <c r="K185" s="15">
        <f t="shared" si="185"/>
        <v>14.3</v>
      </c>
      <c r="L185" s="15">
        <f t="shared" si="185"/>
        <v>15.34</v>
      </c>
      <c r="M185" s="15">
        <f t="shared" si="185"/>
        <v>18.2</v>
      </c>
      <c r="N185" s="15">
        <f t="shared" si="185"/>
        <v>18.72</v>
      </c>
      <c r="O185" s="15">
        <f t="shared" si="185"/>
        <v>17.68</v>
      </c>
      <c r="P185" s="15">
        <f t="shared" si="185"/>
        <v>17.420000000000002</v>
      </c>
      <c r="Q185" s="15">
        <f t="shared" si="185"/>
        <v>17.940000000000001</v>
      </c>
      <c r="R185" s="15">
        <f t="shared" si="185"/>
        <v>14.56</v>
      </c>
      <c r="S185" s="15">
        <f t="shared" si="185"/>
        <v>10.92</v>
      </c>
      <c r="T185" s="15">
        <f t="shared" si="185"/>
        <v>9.8800000000000008</v>
      </c>
      <c r="U185" s="15">
        <f t="shared" si="185"/>
        <v>8.84</v>
      </c>
      <c r="V185" s="15">
        <f t="shared" si="185"/>
        <v>5.98</v>
      </c>
      <c r="W185" s="15">
        <f t="shared" si="185"/>
        <v>2.6</v>
      </c>
      <c r="X185" s="15">
        <f t="shared" si="185"/>
        <v>0.52</v>
      </c>
      <c r="Y185" s="15">
        <f t="shared" ref="Y185:Z185" si="186">Y47</f>
        <v>271</v>
      </c>
      <c r="Z185" s="15">
        <f t="shared" si="186"/>
        <v>47.9</v>
      </c>
      <c r="AA185" s="15">
        <f t="shared" ref="AA185:AT185" si="187">AA47*$Y47/100</f>
        <v>12.737</v>
      </c>
      <c r="AB185" s="15">
        <f t="shared" si="187"/>
        <v>14.092000000000001</v>
      </c>
      <c r="AC185" s="15">
        <f t="shared" si="187"/>
        <v>14.904999999999999</v>
      </c>
      <c r="AD185" s="15">
        <f t="shared" si="187"/>
        <v>14.092000000000001</v>
      </c>
      <c r="AE185" s="15">
        <f t="shared" si="187"/>
        <v>11.110999999999999</v>
      </c>
      <c r="AF185" s="15">
        <f t="shared" si="187"/>
        <v>11.382</v>
      </c>
      <c r="AG185" s="15">
        <f t="shared" si="187"/>
        <v>12.465999999999999</v>
      </c>
      <c r="AH185" s="15">
        <f t="shared" si="187"/>
        <v>14.363</v>
      </c>
      <c r="AI185" s="15">
        <f t="shared" si="187"/>
        <v>15.175999999999998</v>
      </c>
      <c r="AJ185" s="15">
        <f t="shared" si="187"/>
        <v>15.447000000000001</v>
      </c>
      <c r="AK185" s="15">
        <f t="shared" si="187"/>
        <v>15.175999999999998</v>
      </c>
      <c r="AL185" s="15">
        <f t="shared" si="187"/>
        <v>15.175999999999998</v>
      </c>
      <c r="AM185" s="15">
        <f t="shared" si="187"/>
        <v>16.802</v>
      </c>
      <c r="AN185" s="15">
        <f t="shared" si="187"/>
        <v>17.614999999999998</v>
      </c>
      <c r="AO185" s="15">
        <f t="shared" si="187"/>
        <v>15.989000000000001</v>
      </c>
      <c r="AP185" s="15">
        <f t="shared" si="187"/>
        <v>17.344000000000001</v>
      </c>
      <c r="AQ185" s="15">
        <f t="shared" si="187"/>
        <v>15.447000000000001</v>
      </c>
      <c r="AR185" s="15">
        <f t="shared" si="187"/>
        <v>11.652999999999999</v>
      </c>
      <c r="AS185" s="15">
        <f t="shared" si="187"/>
        <v>6.7750000000000004</v>
      </c>
      <c r="AT185" s="15">
        <f t="shared" si="187"/>
        <v>3.2519999999999998</v>
      </c>
    </row>
    <row r="186" spans="1:46" hidden="1" x14ac:dyDescent="0.2">
      <c r="A186" s="2" t="str">
        <f t="shared" ref="A186:D186" si="188">A48</f>
        <v>40</v>
      </c>
      <c r="B186" s="2" t="str">
        <f t="shared" si="188"/>
        <v>Landes</v>
      </c>
      <c r="C186" s="2">
        <f t="shared" si="188"/>
        <v>397</v>
      </c>
      <c r="D186" s="2">
        <f t="shared" si="188"/>
        <v>43.4</v>
      </c>
      <c r="E186" s="15">
        <f t="shared" ref="E186:X186" si="189">E48*$C48/100</f>
        <v>20.644000000000002</v>
      </c>
      <c r="F186" s="15">
        <f t="shared" si="189"/>
        <v>22.629000000000001</v>
      </c>
      <c r="G186" s="15">
        <f t="shared" si="189"/>
        <v>23.82</v>
      </c>
      <c r="H186" s="15">
        <f t="shared" si="189"/>
        <v>19.850000000000001</v>
      </c>
      <c r="I186" s="15">
        <f t="shared" si="189"/>
        <v>16.276999999999997</v>
      </c>
      <c r="J186" s="15">
        <f t="shared" si="189"/>
        <v>18.659000000000002</v>
      </c>
      <c r="K186" s="15">
        <f t="shared" si="189"/>
        <v>21.835000000000001</v>
      </c>
      <c r="L186" s="15">
        <f t="shared" si="189"/>
        <v>24.216999999999999</v>
      </c>
      <c r="M186" s="15">
        <f t="shared" si="189"/>
        <v>28.584</v>
      </c>
      <c r="N186" s="15">
        <f t="shared" si="189"/>
        <v>28.980999999999998</v>
      </c>
      <c r="O186" s="15">
        <f t="shared" si="189"/>
        <v>27.79</v>
      </c>
      <c r="P186" s="15">
        <f t="shared" si="189"/>
        <v>26.995999999999999</v>
      </c>
      <c r="Q186" s="15">
        <f t="shared" si="189"/>
        <v>29.378</v>
      </c>
      <c r="R186" s="15">
        <f t="shared" si="189"/>
        <v>24.614000000000001</v>
      </c>
      <c r="S186" s="15">
        <f t="shared" si="189"/>
        <v>17.864999999999998</v>
      </c>
      <c r="T186" s="15">
        <f t="shared" si="189"/>
        <v>17.070999999999998</v>
      </c>
      <c r="U186" s="15">
        <f t="shared" si="189"/>
        <v>13.895</v>
      </c>
      <c r="V186" s="15">
        <f t="shared" si="189"/>
        <v>8.7340000000000018</v>
      </c>
      <c r="W186" s="15">
        <f t="shared" si="189"/>
        <v>3.97</v>
      </c>
      <c r="X186" s="15">
        <f t="shared" si="189"/>
        <v>0.79400000000000004</v>
      </c>
      <c r="Y186" s="15">
        <f t="shared" ref="Y186:Z186" si="190">Y48</f>
        <v>472</v>
      </c>
      <c r="Z186" s="15">
        <f t="shared" si="190"/>
        <v>48.7</v>
      </c>
      <c r="AA186" s="15">
        <f t="shared" ref="AA186:AT186" si="191">AA48*$Y48/100</f>
        <v>20.768000000000001</v>
      </c>
      <c r="AB186" s="15">
        <f t="shared" si="191"/>
        <v>23.128</v>
      </c>
      <c r="AC186" s="15">
        <f t="shared" si="191"/>
        <v>25.015999999999998</v>
      </c>
      <c r="AD186" s="15">
        <f t="shared" si="191"/>
        <v>23.6</v>
      </c>
      <c r="AE186" s="15">
        <f t="shared" si="191"/>
        <v>17.936</v>
      </c>
      <c r="AF186" s="15">
        <f t="shared" si="191"/>
        <v>18.88</v>
      </c>
      <c r="AG186" s="15">
        <f t="shared" si="191"/>
        <v>21.712</v>
      </c>
      <c r="AH186" s="15">
        <f t="shared" si="191"/>
        <v>25.015999999999998</v>
      </c>
      <c r="AI186" s="15">
        <f t="shared" si="191"/>
        <v>26.904</v>
      </c>
      <c r="AJ186" s="15">
        <f t="shared" si="191"/>
        <v>27.375999999999998</v>
      </c>
      <c r="AK186" s="15">
        <f t="shared" si="191"/>
        <v>26.431999999999999</v>
      </c>
      <c r="AL186" s="15">
        <f t="shared" si="191"/>
        <v>26.904</v>
      </c>
      <c r="AM186" s="15">
        <f t="shared" si="191"/>
        <v>30.68</v>
      </c>
      <c r="AN186" s="15">
        <f t="shared" si="191"/>
        <v>32.568000000000005</v>
      </c>
      <c r="AO186" s="15">
        <f t="shared" si="191"/>
        <v>29.736000000000001</v>
      </c>
      <c r="AP186" s="15">
        <f t="shared" si="191"/>
        <v>31.151999999999997</v>
      </c>
      <c r="AQ186" s="15">
        <f t="shared" si="191"/>
        <v>26.904</v>
      </c>
      <c r="AR186" s="15">
        <f t="shared" si="191"/>
        <v>20.295999999999999</v>
      </c>
      <c r="AS186" s="15">
        <f t="shared" si="191"/>
        <v>11.8</v>
      </c>
      <c r="AT186" s="15">
        <f t="shared" si="191"/>
        <v>5.6639999999999997</v>
      </c>
    </row>
    <row r="187" spans="1:46" hidden="1" x14ac:dyDescent="0.2">
      <c r="A187" s="2" t="str">
        <f t="shared" ref="A187:D187" si="192">A49</f>
        <v>41</v>
      </c>
      <c r="B187" s="2" t="str">
        <f t="shared" si="192"/>
        <v>Loir-et-Cher</v>
      </c>
      <c r="C187" s="2">
        <f t="shared" si="192"/>
        <v>332</v>
      </c>
      <c r="D187" s="2">
        <f t="shared" si="192"/>
        <v>43</v>
      </c>
      <c r="E187" s="15">
        <f t="shared" ref="E187:X187" si="193">E49*$C49/100</f>
        <v>18.923999999999999</v>
      </c>
      <c r="F187" s="15">
        <f t="shared" si="193"/>
        <v>19.920000000000002</v>
      </c>
      <c r="G187" s="15">
        <f t="shared" si="193"/>
        <v>20.251999999999999</v>
      </c>
      <c r="H187" s="15">
        <f t="shared" si="193"/>
        <v>17.928000000000001</v>
      </c>
      <c r="I187" s="15">
        <f t="shared" si="193"/>
        <v>14.608000000000002</v>
      </c>
      <c r="J187" s="15">
        <f t="shared" si="193"/>
        <v>16.268000000000001</v>
      </c>
      <c r="K187" s="15">
        <f t="shared" si="193"/>
        <v>17.596</v>
      </c>
      <c r="L187" s="15">
        <f t="shared" si="193"/>
        <v>19.588000000000001</v>
      </c>
      <c r="M187" s="15">
        <f t="shared" si="193"/>
        <v>22.576000000000001</v>
      </c>
      <c r="N187" s="15">
        <f t="shared" si="193"/>
        <v>22.576000000000001</v>
      </c>
      <c r="O187" s="15">
        <f t="shared" si="193"/>
        <v>22.576000000000001</v>
      </c>
      <c r="P187" s="15">
        <f t="shared" si="193"/>
        <v>22.576000000000001</v>
      </c>
      <c r="Q187" s="15">
        <f t="shared" si="193"/>
        <v>24.236000000000001</v>
      </c>
      <c r="R187" s="15">
        <f t="shared" si="193"/>
        <v>18.923999999999999</v>
      </c>
      <c r="S187" s="15">
        <f t="shared" si="193"/>
        <v>14.276</v>
      </c>
      <c r="T187" s="15">
        <f t="shared" si="193"/>
        <v>14.276</v>
      </c>
      <c r="U187" s="15">
        <f t="shared" si="193"/>
        <v>12.284000000000001</v>
      </c>
      <c r="V187" s="15">
        <f t="shared" si="193"/>
        <v>8.3000000000000007</v>
      </c>
      <c r="W187" s="15">
        <f t="shared" si="193"/>
        <v>3.6520000000000006</v>
      </c>
      <c r="X187" s="15">
        <f t="shared" si="193"/>
        <v>0.996</v>
      </c>
      <c r="Y187" s="15">
        <f t="shared" ref="Y187:Z187" si="194">Y49</f>
        <v>337</v>
      </c>
      <c r="Z187" s="15">
        <f t="shared" si="194"/>
        <v>47.8</v>
      </c>
      <c r="AA187" s="15">
        <f t="shared" ref="AA187:AT187" si="195">AA49*$Y49/100</f>
        <v>15.839</v>
      </c>
      <c r="AB187" s="15">
        <f t="shared" si="195"/>
        <v>17.524000000000001</v>
      </c>
      <c r="AC187" s="15">
        <f t="shared" si="195"/>
        <v>18.198</v>
      </c>
      <c r="AD187" s="15">
        <f t="shared" si="195"/>
        <v>17.524000000000001</v>
      </c>
      <c r="AE187" s="15">
        <f t="shared" si="195"/>
        <v>14.828000000000001</v>
      </c>
      <c r="AF187" s="15">
        <f t="shared" si="195"/>
        <v>15.164999999999999</v>
      </c>
      <c r="AG187" s="15">
        <f t="shared" si="195"/>
        <v>16.175999999999998</v>
      </c>
      <c r="AH187" s="15">
        <f t="shared" si="195"/>
        <v>17.861000000000001</v>
      </c>
      <c r="AI187" s="15">
        <f t="shared" si="195"/>
        <v>18.872</v>
      </c>
      <c r="AJ187" s="15">
        <f t="shared" si="195"/>
        <v>18.872</v>
      </c>
      <c r="AK187" s="15">
        <f t="shared" si="195"/>
        <v>17.861000000000001</v>
      </c>
      <c r="AL187" s="15">
        <f t="shared" si="195"/>
        <v>17.524000000000001</v>
      </c>
      <c r="AM187" s="15">
        <f t="shared" si="195"/>
        <v>19.883000000000003</v>
      </c>
      <c r="AN187" s="15">
        <f t="shared" si="195"/>
        <v>20.894000000000002</v>
      </c>
      <c r="AO187" s="15">
        <f t="shared" si="195"/>
        <v>19.883000000000003</v>
      </c>
      <c r="AP187" s="15">
        <f t="shared" si="195"/>
        <v>21.568000000000001</v>
      </c>
      <c r="AQ187" s="15">
        <f t="shared" si="195"/>
        <v>19.209</v>
      </c>
      <c r="AR187" s="15">
        <f t="shared" si="195"/>
        <v>15.164999999999999</v>
      </c>
      <c r="AS187" s="15">
        <f t="shared" si="195"/>
        <v>9.4359999999999999</v>
      </c>
      <c r="AT187" s="15">
        <f t="shared" si="195"/>
        <v>4.718</v>
      </c>
    </row>
    <row r="188" spans="1:46" hidden="1" x14ac:dyDescent="0.2">
      <c r="A188" s="2" t="str">
        <f t="shared" ref="A188:D188" si="196">A50</f>
        <v>42</v>
      </c>
      <c r="B188" s="2" t="str">
        <f t="shared" si="196"/>
        <v>Loire</v>
      </c>
      <c r="C188" s="2">
        <f t="shared" si="196"/>
        <v>757</v>
      </c>
      <c r="D188" s="2">
        <f t="shared" si="196"/>
        <v>41.3</v>
      </c>
      <c r="E188" s="15">
        <f t="shared" ref="E188:X188" si="197">E50*$C50/100</f>
        <v>46.177</v>
      </c>
      <c r="F188" s="15">
        <f t="shared" si="197"/>
        <v>46.177</v>
      </c>
      <c r="G188" s="15">
        <f t="shared" si="197"/>
        <v>46.934000000000005</v>
      </c>
      <c r="H188" s="15">
        <f t="shared" si="197"/>
        <v>45.42</v>
      </c>
      <c r="I188" s="15">
        <f t="shared" si="197"/>
        <v>43.149000000000008</v>
      </c>
      <c r="J188" s="15">
        <f t="shared" si="197"/>
        <v>40.878</v>
      </c>
      <c r="K188" s="15">
        <f t="shared" si="197"/>
        <v>43.905999999999992</v>
      </c>
      <c r="L188" s="15">
        <f t="shared" si="197"/>
        <v>44.663000000000004</v>
      </c>
      <c r="M188" s="15">
        <f t="shared" si="197"/>
        <v>50.719000000000008</v>
      </c>
      <c r="N188" s="15">
        <f t="shared" si="197"/>
        <v>49.961999999999996</v>
      </c>
      <c r="O188" s="15">
        <f t="shared" si="197"/>
        <v>48.448</v>
      </c>
      <c r="P188" s="15">
        <f t="shared" si="197"/>
        <v>48.448</v>
      </c>
      <c r="Q188" s="15">
        <f t="shared" si="197"/>
        <v>50.719000000000008</v>
      </c>
      <c r="R188" s="15">
        <f t="shared" si="197"/>
        <v>40.121000000000002</v>
      </c>
      <c r="S188" s="15">
        <f t="shared" si="197"/>
        <v>30.28</v>
      </c>
      <c r="T188" s="15">
        <f t="shared" si="197"/>
        <v>30.28</v>
      </c>
      <c r="U188" s="15">
        <f t="shared" si="197"/>
        <v>25.737999999999996</v>
      </c>
      <c r="V188" s="15">
        <f t="shared" si="197"/>
        <v>16.654</v>
      </c>
      <c r="W188" s="15">
        <f t="shared" si="197"/>
        <v>6.8130000000000006</v>
      </c>
      <c r="X188" s="15">
        <f t="shared" si="197"/>
        <v>1.514</v>
      </c>
      <c r="Y188" s="15">
        <f t="shared" ref="Y188:Z188" si="198">Y50</f>
        <v>834</v>
      </c>
      <c r="Z188" s="15">
        <f t="shared" si="198"/>
        <v>44.1</v>
      </c>
      <c r="AA188" s="15">
        <f t="shared" ref="AA188:AT188" si="199">AA50*$Y50/100</f>
        <v>47.538000000000004</v>
      </c>
      <c r="AB188" s="15">
        <f t="shared" si="199"/>
        <v>49.206000000000003</v>
      </c>
      <c r="AC188" s="15">
        <f t="shared" si="199"/>
        <v>50.04</v>
      </c>
      <c r="AD188" s="15">
        <f t="shared" si="199"/>
        <v>50.04</v>
      </c>
      <c r="AE188" s="15">
        <f t="shared" si="199"/>
        <v>46.703999999999994</v>
      </c>
      <c r="AF188" s="15">
        <f t="shared" si="199"/>
        <v>43.368000000000002</v>
      </c>
      <c r="AG188" s="15">
        <f t="shared" si="199"/>
        <v>45.036000000000001</v>
      </c>
      <c r="AH188" s="15">
        <f t="shared" si="199"/>
        <v>47.538000000000004</v>
      </c>
      <c r="AI188" s="15">
        <f t="shared" si="199"/>
        <v>48.372</v>
      </c>
      <c r="AJ188" s="15">
        <f t="shared" si="199"/>
        <v>47.538000000000004</v>
      </c>
      <c r="AK188" s="15">
        <f t="shared" si="199"/>
        <v>45.036000000000001</v>
      </c>
      <c r="AL188" s="15">
        <f t="shared" si="199"/>
        <v>44.201999999999998</v>
      </c>
      <c r="AM188" s="15">
        <f t="shared" si="199"/>
        <v>45.036000000000001</v>
      </c>
      <c r="AN188" s="15">
        <f t="shared" si="199"/>
        <v>45.036000000000001</v>
      </c>
      <c r="AO188" s="15">
        <f t="shared" si="199"/>
        <v>40.866000000000007</v>
      </c>
      <c r="AP188" s="15">
        <f t="shared" si="199"/>
        <v>43.368000000000002</v>
      </c>
      <c r="AQ188" s="15">
        <f t="shared" si="199"/>
        <v>38.363999999999997</v>
      </c>
      <c r="AR188" s="15">
        <f t="shared" si="199"/>
        <v>30.024000000000001</v>
      </c>
      <c r="AS188" s="15">
        <f t="shared" si="199"/>
        <v>18.348000000000003</v>
      </c>
      <c r="AT188" s="15">
        <f t="shared" si="199"/>
        <v>9.1740000000000013</v>
      </c>
    </row>
    <row r="189" spans="1:46" hidden="1" x14ac:dyDescent="0.2">
      <c r="A189" s="2" t="str">
        <f t="shared" ref="A189:D189" si="200">A51</f>
        <v>43</v>
      </c>
      <c r="B189" s="2" t="str">
        <f t="shared" si="200"/>
        <v>Haute-Loire</v>
      </c>
      <c r="C189" s="2">
        <f t="shared" si="200"/>
        <v>226</v>
      </c>
      <c r="D189" s="2">
        <f t="shared" si="200"/>
        <v>42.8</v>
      </c>
      <c r="E189" s="15">
        <f t="shared" ref="E189:X189" si="201">E51*$C51/100</f>
        <v>12.204000000000001</v>
      </c>
      <c r="F189" s="15">
        <f t="shared" si="201"/>
        <v>13.56</v>
      </c>
      <c r="G189" s="15">
        <f t="shared" si="201"/>
        <v>14.238</v>
      </c>
      <c r="H189" s="15">
        <f t="shared" si="201"/>
        <v>12.655999999999999</v>
      </c>
      <c r="I189" s="15">
        <f t="shared" si="201"/>
        <v>9.718</v>
      </c>
      <c r="J189" s="15">
        <f t="shared" si="201"/>
        <v>10.395999999999999</v>
      </c>
      <c r="K189" s="15">
        <f t="shared" si="201"/>
        <v>11.978</v>
      </c>
      <c r="L189" s="15">
        <f t="shared" si="201"/>
        <v>13.56</v>
      </c>
      <c r="M189" s="15">
        <f t="shared" si="201"/>
        <v>16.045999999999999</v>
      </c>
      <c r="N189" s="15">
        <f t="shared" si="201"/>
        <v>15.82</v>
      </c>
      <c r="O189" s="15">
        <f t="shared" si="201"/>
        <v>15.594000000000001</v>
      </c>
      <c r="P189" s="15">
        <f t="shared" si="201"/>
        <v>15.82</v>
      </c>
      <c r="Q189" s="15">
        <f t="shared" si="201"/>
        <v>16.498000000000001</v>
      </c>
      <c r="R189" s="15">
        <f t="shared" si="201"/>
        <v>12.882</v>
      </c>
      <c r="S189" s="15">
        <f t="shared" si="201"/>
        <v>9.718</v>
      </c>
      <c r="T189" s="15">
        <f t="shared" si="201"/>
        <v>9.4920000000000009</v>
      </c>
      <c r="U189" s="15">
        <f t="shared" si="201"/>
        <v>7.91</v>
      </c>
      <c r="V189" s="15">
        <f t="shared" si="201"/>
        <v>5.1979999999999995</v>
      </c>
      <c r="W189" s="15">
        <f t="shared" si="201"/>
        <v>2.2599999999999998</v>
      </c>
      <c r="X189" s="15">
        <f t="shared" si="201"/>
        <v>0.45200000000000001</v>
      </c>
      <c r="Y189" s="15">
        <f t="shared" ref="Y189:Z189" si="202">Y51</f>
        <v>246</v>
      </c>
      <c r="Z189" s="15">
        <f t="shared" si="202"/>
        <v>48.4</v>
      </c>
      <c r="AA189" s="15">
        <f t="shared" ref="AA189:AT189" si="203">AA51*$Y51/100</f>
        <v>11.07</v>
      </c>
      <c r="AB189" s="15">
        <f t="shared" si="203"/>
        <v>12.3</v>
      </c>
      <c r="AC189" s="15">
        <f t="shared" si="203"/>
        <v>13.038</v>
      </c>
      <c r="AD189" s="15">
        <f t="shared" si="203"/>
        <v>12.792</v>
      </c>
      <c r="AE189" s="15">
        <f t="shared" si="203"/>
        <v>10.085999999999999</v>
      </c>
      <c r="AF189" s="15">
        <f t="shared" si="203"/>
        <v>10.332000000000001</v>
      </c>
      <c r="AG189" s="15">
        <f t="shared" si="203"/>
        <v>11.315999999999999</v>
      </c>
      <c r="AH189" s="15">
        <f t="shared" si="203"/>
        <v>13.038</v>
      </c>
      <c r="AI189" s="15">
        <f t="shared" si="203"/>
        <v>14.022</v>
      </c>
      <c r="AJ189" s="15">
        <f t="shared" si="203"/>
        <v>14.022</v>
      </c>
      <c r="AK189" s="15">
        <f t="shared" si="203"/>
        <v>13.53</v>
      </c>
      <c r="AL189" s="15">
        <f t="shared" si="203"/>
        <v>13.53</v>
      </c>
      <c r="AM189" s="15">
        <f t="shared" si="203"/>
        <v>15.252000000000001</v>
      </c>
      <c r="AN189" s="15">
        <f t="shared" si="203"/>
        <v>15.744000000000002</v>
      </c>
      <c r="AO189" s="15">
        <f t="shared" si="203"/>
        <v>15.252000000000001</v>
      </c>
      <c r="AP189" s="15">
        <f t="shared" si="203"/>
        <v>16.481999999999999</v>
      </c>
      <c r="AQ189" s="15">
        <f t="shared" si="203"/>
        <v>14.267999999999999</v>
      </c>
      <c r="AR189" s="15">
        <f t="shared" si="203"/>
        <v>11.07</v>
      </c>
      <c r="AS189" s="15">
        <f t="shared" si="203"/>
        <v>6.3959999999999999</v>
      </c>
      <c r="AT189" s="15">
        <f t="shared" si="203"/>
        <v>2.7060000000000004</v>
      </c>
    </row>
    <row r="190" spans="1:46" hidden="1" x14ac:dyDescent="0.2">
      <c r="A190" s="2" t="str">
        <f t="shared" ref="A190:D190" si="204">A52</f>
        <v>44</v>
      </c>
      <c r="B190" s="2" t="str">
        <f t="shared" si="204"/>
        <v>Loire-Atlantique</v>
      </c>
      <c r="C190" s="2">
        <f t="shared" si="204"/>
        <v>1329</v>
      </c>
      <c r="D190" s="2">
        <f t="shared" si="204"/>
        <v>39.1</v>
      </c>
      <c r="E190" s="15">
        <f t="shared" ref="E190:X190" si="205">E52*$C52/100</f>
        <v>85.055999999999997</v>
      </c>
      <c r="F190" s="15">
        <f t="shared" si="205"/>
        <v>87.713999999999999</v>
      </c>
      <c r="G190" s="15">
        <f t="shared" si="205"/>
        <v>87.713999999999999</v>
      </c>
      <c r="H190" s="15">
        <f t="shared" si="205"/>
        <v>82.39800000000001</v>
      </c>
      <c r="I190" s="15">
        <f t="shared" si="205"/>
        <v>82.39800000000001</v>
      </c>
      <c r="J190" s="15">
        <f t="shared" si="205"/>
        <v>79.739999999999995</v>
      </c>
      <c r="K190" s="15">
        <f t="shared" si="205"/>
        <v>86.385000000000005</v>
      </c>
      <c r="L190" s="15">
        <f t="shared" si="205"/>
        <v>87.713999999999999</v>
      </c>
      <c r="M190" s="15">
        <f t="shared" si="205"/>
        <v>94.358999999999995</v>
      </c>
      <c r="N190" s="15">
        <f t="shared" si="205"/>
        <v>90.371999999999986</v>
      </c>
      <c r="O190" s="15">
        <f t="shared" si="205"/>
        <v>86.385000000000005</v>
      </c>
      <c r="P190" s="15">
        <f t="shared" si="205"/>
        <v>81.069000000000003</v>
      </c>
      <c r="Q190" s="15">
        <f t="shared" si="205"/>
        <v>81.069000000000003</v>
      </c>
      <c r="R190" s="15">
        <f t="shared" si="205"/>
        <v>61.133999999999993</v>
      </c>
      <c r="S190" s="15">
        <f t="shared" si="205"/>
        <v>43.856999999999999</v>
      </c>
      <c r="T190" s="15">
        <f t="shared" si="205"/>
        <v>42.527999999999999</v>
      </c>
      <c r="U190" s="15">
        <f t="shared" si="205"/>
        <v>34.554000000000002</v>
      </c>
      <c r="V190" s="15">
        <f t="shared" si="205"/>
        <v>22.592999999999996</v>
      </c>
      <c r="W190" s="15">
        <f t="shared" si="205"/>
        <v>9.302999999999999</v>
      </c>
      <c r="X190" s="15">
        <f t="shared" si="205"/>
        <v>2.6579999999999999</v>
      </c>
      <c r="Y190" s="15">
        <f t="shared" ref="Y190:Z190" si="206">Y52</f>
        <v>1774</v>
      </c>
      <c r="Z190" s="15">
        <f t="shared" si="206"/>
        <v>43.5</v>
      </c>
      <c r="AA190" s="15">
        <f t="shared" ref="AA190:AT190" si="207">AA52*$Y52/100</f>
        <v>95.796000000000006</v>
      </c>
      <c r="AB190" s="15">
        <f t="shared" si="207"/>
        <v>101.11800000000001</v>
      </c>
      <c r="AC190" s="15">
        <f t="shared" si="207"/>
        <v>102.892</v>
      </c>
      <c r="AD190" s="15">
        <f t="shared" si="207"/>
        <v>104.666</v>
      </c>
      <c r="AE190" s="15">
        <f t="shared" si="207"/>
        <v>101.11800000000001</v>
      </c>
      <c r="AF190" s="15">
        <f t="shared" si="207"/>
        <v>94.021999999999991</v>
      </c>
      <c r="AG190" s="15">
        <f t="shared" si="207"/>
        <v>99.343999999999994</v>
      </c>
      <c r="AH190" s="15">
        <f t="shared" si="207"/>
        <v>108.214</v>
      </c>
      <c r="AI190" s="15">
        <f t="shared" si="207"/>
        <v>113.536</v>
      </c>
      <c r="AJ190" s="15">
        <f t="shared" si="207"/>
        <v>109.98800000000001</v>
      </c>
      <c r="AK190" s="15">
        <f t="shared" si="207"/>
        <v>102.892</v>
      </c>
      <c r="AL190" s="15">
        <f t="shared" si="207"/>
        <v>97.57</v>
      </c>
      <c r="AM190" s="15">
        <f t="shared" si="207"/>
        <v>97.57</v>
      </c>
      <c r="AN190" s="15">
        <f t="shared" si="207"/>
        <v>95.796000000000006</v>
      </c>
      <c r="AO190" s="15">
        <f t="shared" si="207"/>
        <v>86.926000000000002</v>
      </c>
      <c r="AP190" s="15">
        <f t="shared" si="207"/>
        <v>86.926000000000002</v>
      </c>
      <c r="AQ190" s="15">
        <f t="shared" si="207"/>
        <v>72.733999999999995</v>
      </c>
      <c r="AR190" s="15">
        <f t="shared" si="207"/>
        <v>54.994000000000007</v>
      </c>
      <c r="AS190" s="15">
        <f t="shared" si="207"/>
        <v>31.932000000000002</v>
      </c>
      <c r="AT190" s="15">
        <f t="shared" si="207"/>
        <v>15.966000000000001</v>
      </c>
    </row>
    <row r="191" spans="1:46" hidden="1" x14ac:dyDescent="0.2">
      <c r="A191" s="2" t="str">
        <f t="shared" ref="A191:D191" si="208">A53</f>
        <v>45</v>
      </c>
      <c r="B191" s="2" t="str">
        <f t="shared" si="208"/>
        <v>Loiret</v>
      </c>
      <c r="C191" s="2">
        <f t="shared" si="208"/>
        <v>666</v>
      </c>
      <c r="D191" s="2">
        <f t="shared" si="208"/>
        <v>40</v>
      </c>
      <c r="E191" s="15">
        <f t="shared" ref="E191:X191" si="209">E53*$C53/100</f>
        <v>43.29</v>
      </c>
      <c r="F191" s="15">
        <f t="shared" si="209"/>
        <v>43.29</v>
      </c>
      <c r="G191" s="15">
        <f t="shared" si="209"/>
        <v>42.624000000000002</v>
      </c>
      <c r="H191" s="15">
        <f t="shared" si="209"/>
        <v>39.294000000000004</v>
      </c>
      <c r="I191" s="15">
        <f t="shared" si="209"/>
        <v>37.295999999999999</v>
      </c>
      <c r="J191" s="15">
        <f t="shared" si="209"/>
        <v>38.628</v>
      </c>
      <c r="K191" s="15">
        <f t="shared" si="209"/>
        <v>41.292000000000002</v>
      </c>
      <c r="L191" s="15">
        <f t="shared" si="209"/>
        <v>41.957999999999998</v>
      </c>
      <c r="M191" s="15">
        <f t="shared" si="209"/>
        <v>45.954000000000008</v>
      </c>
      <c r="N191" s="15">
        <f t="shared" si="209"/>
        <v>44.622</v>
      </c>
      <c r="O191" s="15">
        <f t="shared" si="209"/>
        <v>43.29</v>
      </c>
      <c r="P191" s="15">
        <f t="shared" si="209"/>
        <v>42.624000000000002</v>
      </c>
      <c r="Q191" s="15">
        <f t="shared" si="209"/>
        <v>42.624000000000002</v>
      </c>
      <c r="R191" s="15">
        <f t="shared" si="209"/>
        <v>33.299999999999997</v>
      </c>
      <c r="S191" s="15">
        <f t="shared" si="209"/>
        <v>23.31</v>
      </c>
      <c r="T191" s="15">
        <f t="shared" si="209"/>
        <v>22.644000000000002</v>
      </c>
      <c r="U191" s="15">
        <f t="shared" si="209"/>
        <v>19.314</v>
      </c>
      <c r="V191" s="15">
        <f t="shared" si="209"/>
        <v>12.653999999999998</v>
      </c>
      <c r="W191" s="15">
        <f t="shared" si="209"/>
        <v>5.3280000000000003</v>
      </c>
      <c r="X191" s="15">
        <f t="shared" si="209"/>
        <v>1.3320000000000001</v>
      </c>
      <c r="Y191" s="15">
        <f t="shared" ref="Y191:Z191" si="210">Y53</f>
        <v>731</v>
      </c>
      <c r="Z191" s="15">
        <f t="shared" si="210"/>
        <v>44.2</v>
      </c>
      <c r="AA191" s="15">
        <f t="shared" ref="AA191:AT191" si="211">AA53*$Y53/100</f>
        <v>40.936</v>
      </c>
      <c r="AB191" s="15">
        <f t="shared" si="211"/>
        <v>43.86</v>
      </c>
      <c r="AC191" s="15">
        <f t="shared" si="211"/>
        <v>44.590999999999994</v>
      </c>
      <c r="AD191" s="15">
        <f t="shared" si="211"/>
        <v>43.86</v>
      </c>
      <c r="AE191" s="15">
        <f t="shared" si="211"/>
        <v>37.280999999999999</v>
      </c>
      <c r="AF191" s="15">
        <f t="shared" si="211"/>
        <v>37.280999999999999</v>
      </c>
      <c r="AG191" s="15">
        <f t="shared" si="211"/>
        <v>38.742999999999995</v>
      </c>
      <c r="AH191" s="15">
        <f t="shared" si="211"/>
        <v>42.398000000000003</v>
      </c>
      <c r="AI191" s="15">
        <f t="shared" si="211"/>
        <v>43.129000000000005</v>
      </c>
      <c r="AJ191" s="15">
        <f t="shared" si="211"/>
        <v>41.667000000000002</v>
      </c>
      <c r="AK191" s="15">
        <f t="shared" si="211"/>
        <v>39.474000000000004</v>
      </c>
      <c r="AL191" s="15">
        <f t="shared" si="211"/>
        <v>38.742999999999995</v>
      </c>
      <c r="AM191" s="15">
        <f t="shared" si="211"/>
        <v>40.936</v>
      </c>
      <c r="AN191" s="15">
        <f t="shared" si="211"/>
        <v>40.936</v>
      </c>
      <c r="AO191" s="15">
        <f t="shared" si="211"/>
        <v>37.280999999999999</v>
      </c>
      <c r="AP191" s="15">
        <f t="shared" si="211"/>
        <v>38.742999999999995</v>
      </c>
      <c r="AQ191" s="15">
        <f t="shared" si="211"/>
        <v>33.625999999999998</v>
      </c>
      <c r="AR191" s="15">
        <f t="shared" si="211"/>
        <v>25.585000000000001</v>
      </c>
      <c r="AS191" s="15">
        <f t="shared" si="211"/>
        <v>14.62</v>
      </c>
      <c r="AT191" s="15">
        <f t="shared" si="211"/>
        <v>7.31</v>
      </c>
    </row>
    <row r="192" spans="1:46" hidden="1" x14ac:dyDescent="0.2">
      <c r="A192" s="2" t="str">
        <f t="shared" ref="A192:D192" si="212">A54</f>
        <v>46</v>
      </c>
      <c r="B192" s="2" t="str">
        <f t="shared" si="212"/>
        <v>Lot</v>
      </c>
      <c r="C192" s="2">
        <f t="shared" si="212"/>
        <v>174</v>
      </c>
      <c r="D192" s="2">
        <f t="shared" si="212"/>
        <v>46.3</v>
      </c>
      <c r="E192" s="15">
        <f t="shared" ref="E192:X192" si="213">E54*$C54/100</f>
        <v>7.83</v>
      </c>
      <c r="F192" s="15">
        <f t="shared" si="213"/>
        <v>8.6999999999999993</v>
      </c>
      <c r="G192" s="15">
        <f t="shared" si="213"/>
        <v>9.57</v>
      </c>
      <c r="H192" s="15">
        <f t="shared" si="213"/>
        <v>8.5259999999999998</v>
      </c>
      <c r="I192" s="15">
        <f t="shared" si="213"/>
        <v>6.4380000000000006</v>
      </c>
      <c r="J192" s="15">
        <f t="shared" si="213"/>
        <v>6.96</v>
      </c>
      <c r="K192" s="15">
        <f t="shared" si="213"/>
        <v>8.0039999999999996</v>
      </c>
      <c r="L192" s="15">
        <f t="shared" si="213"/>
        <v>9.3960000000000008</v>
      </c>
      <c r="M192" s="15">
        <f t="shared" si="213"/>
        <v>11.136000000000001</v>
      </c>
      <c r="N192" s="15">
        <f t="shared" si="213"/>
        <v>12.006000000000002</v>
      </c>
      <c r="O192" s="15">
        <f t="shared" si="213"/>
        <v>12.527999999999999</v>
      </c>
      <c r="P192" s="15">
        <f t="shared" si="213"/>
        <v>13.05</v>
      </c>
      <c r="Q192" s="15">
        <f t="shared" si="213"/>
        <v>14.442</v>
      </c>
      <c r="R192" s="15">
        <f t="shared" si="213"/>
        <v>12.006000000000002</v>
      </c>
      <c r="S192" s="15">
        <f t="shared" si="213"/>
        <v>9.2219999999999995</v>
      </c>
      <c r="T192" s="15">
        <f t="shared" si="213"/>
        <v>8.8740000000000006</v>
      </c>
      <c r="U192" s="15">
        <f t="shared" si="213"/>
        <v>7.4819999999999993</v>
      </c>
      <c r="V192" s="15">
        <f t="shared" si="213"/>
        <v>5.22</v>
      </c>
      <c r="W192" s="15">
        <f t="shared" si="213"/>
        <v>2.262</v>
      </c>
      <c r="X192" s="15">
        <f t="shared" si="213"/>
        <v>0.52199999999999991</v>
      </c>
      <c r="Y192" s="15">
        <f t="shared" ref="Y192:Z192" si="214">Y54</f>
        <v>187</v>
      </c>
      <c r="Z192" s="15">
        <f t="shared" si="214"/>
        <v>52.6</v>
      </c>
      <c r="AA192" s="15">
        <f t="shared" ref="AA192:AT192" si="215">AA54*$Y54/100</f>
        <v>6.7320000000000002</v>
      </c>
      <c r="AB192" s="15">
        <f t="shared" si="215"/>
        <v>7.48</v>
      </c>
      <c r="AC192" s="15">
        <f t="shared" si="215"/>
        <v>8.2280000000000015</v>
      </c>
      <c r="AD192" s="15">
        <f t="shared" si="215"/>
        <v>8.0410000000000004</v>
      </c>
      <c r="AE192" s="15">
        <f t="shared" si="215"/>
        <v>5.984</v>
      </c>
      <c r="AF192" s="15">
        <f t="shared" si="215"/>
        <v>6.5449999999999999</v>
      </c>
      <c r="AG192" s="15">
        <f t="shared" si="215"/>
        <v>7.2929999999999993</v>
      </c>
      <c r="AH192" s="15">
        <f t="shared" si="215"/>
        <v>8.6019999999999985</v>
      </c>
      <c r="AI192" s="15">
        <f t="shared" si="215"/>
        <v>9.35</v>
      </c>
      <c r="AJ192" s="15">
        <f t="shared" si="215"/>
        <v>9.7240000000000002</v>
      </c>
      <c r="AK192" s="15">
        <f t="shared" si="215"/>
        <v>9.9109999999999996</v>
      </c>
      <c r="AL192" s="15">
        <f t="shared" si="215"/>
        <v>11.032999999999999</v>
      </c>
      <c r="AM192" s="15">
        <f t="shared" si="215"/>
        <v>13.277000000000001</v>
      </c>
      <c r="AN192" s="15">
        <f t="shared" si="215"/>
        <v>14.212</v>
      </c>
      <c r="AO192" s="15">
        <f t="shared" si="215"/>
        <v>13.837999999999999</v>
      </c>
      <c r="AP192" s="15">
        <f t="shared" si="215"/>
        <v>14.399000000000001</v>
      </c>
      <c r="AQ192" s="15">
        <f t="shared" si="215"/>
        <v>12.715999999999999</v>
      </c>
      <c r="AR192" s="15">
        <f t="shared" si="215"/>
        <v>10.285</v>
      </c>
      <c r="AS192" s="15">
        <f t="shared" si="215"/>
        <v>6.1710000000000003</v>
      </c>
      <c r="AT192" s="15">
        <f t="shared" si="215"/>
        <v>2.992</v>
      </c>
    </row>
    <row r="193" spans="1:46" hidden="1" x14ac:dyDescent="0.2">
      <c r="A193" s="2" t="str">
        <f t="shared" ref="A193:D193" si="216">A55</f>
        <v>47</v>
      </c>
      <c r="B193" s="2" t="str">
        <f t="shared" si="216"/>
        <v>Lot-et-Garonne</v>
      </c>
      <c r="C193" s="2">
        <f t="shared" si="216"/>
        <v>333</v>
      </c>
      <c r="D193" s="2">
        <f t="shared" si="216"/>
        <v>44.1</v>
      </c>
      <c r="E193" s="15">
        <f t="shared" ref="E193:X193" si="217">E55*$C55/100</f>
        <v>17.316000000000003</v>
      </c>
      <c r="F193" s="15">
        <f t="shared" si="217"/>
        <v>18.648</v>
      </c>
      <c r="G193" s="15">
        <f t="shared" si="217"/>
        <v>19.314</v>
      </c>
      <c r="H193" s="15">
        <f t="shared" si="217"/>
        <v>17.316000000000003</v>
      </c>
      <c r="I193" s="15">
        <f t="shared" si="217"/>
        <v>14.984999999999999</v>
      </c>
      <c r="J193" s="15">
        <f t="shared" si="217"/>
        <v>16.317</v>
      </c>
      <c r="K193" s="15">
        <f t="shared" si="217"/>
        <v>17.316000000000003</v>
      </c>
      <c r="L193" s="15">
        <f t="shared" si="217"/>
        <v>18.315000000000001</v>
      </c>
      <c r="M193" s="15">
        <f t="shared" si="217"/>
        <v>21.645</v>
      </c>
      <c r="N193" s="15">
        <f t="shared" si="217"/>
        <v>22.977000000000004</v>
      </c>
      <c r="O193" s="15">
        <f t="shared" si="217"/>
        <v>22.977000000000004</v>
      </c>
      <c r="P193" s="15">
        <f t="shared" si="217"/>
        <v>22.977000000000004</v>
      </c>
      <c r="Q193" s="15">
        <f t="shared" si="217"/>
        <v>24.975000000000001</v>
      </c>
      <c r="R193" s="15">
        <f t="shared" si="217"/>
        <v>20.312999999999999</v>
      </c>
      <c r="S193" s="15">
        <f t="shared" si="217"/>
        <v>15.983999999999998</v>
      </c>
      <c r="T193" s="15">
        <f t="shared" si="217"/>
        <v>15.318</v>
      </c>
      <c r="U193" s="15">
        <f t="shared" si="217"/>
        <v>12.987</v>
      </c>
      <c r="V193" s="15">
        <f t="shared" si="217"/>
        <v>8.9909999999999997</v>
      </c>
      <c r="W193" s="15">
        <f t="shared" si="217"/>
        <v>3.9959999999999996</v>
      </c>
      <c r="X193" s="15">
        <f t="shared" si="217"/>
        <v>0.99899999999999989</v>
      </c>
      <c r="Y193" s="15">
        <f t="shared" ref="Y193:Z193" si="218">Y55</f>
        <v>363</v>
      </c>
      <c r="Z193" s="15">
        <f t="shared" si="218"/>
        <v>48.2</v>
      </c>
      <c r="AA193" s="15">
        <f t="shared" ref="AA193:AT193" si="219">AA55*$Y55/100</f>
        <v>17.061</v>
      </c>
      <c r="AB193" s="15">
        <f t="shared" si="219"/>
        <v>18.512999999999998</v>
      </c>
      <c r="AC193" s="15">
        <f t="shared" si="219"/>
        <v>19.602</v>
      </c>
      <c r="AD193" s="15">
        <f t="shared" si="219"/>
        <v>18.876000000000001</v>
      </c>
      <c r="AE193" s="15">
        <f t="shared" si="219"/>
        <v>14.882999999999999</v>
      </c>
      <c r="AF193" s="15">
        <f t="shared" si="219"/>
        <v>15.246000000000002</v>
      </c>
      <c r="AG193" s="15">
        <f t="shared" si="219"/>
        <v>17.061</v>
      </c>
      <c r="AH193" s="15">
        <f t="shared" si="219"/>
        <v>18.876000000000001</v>
      </c>
      <c r="AI193" s="15">
        <f t="shared" si="219"/>
        <v>19.965</v>
      </c>
      <c r="AJ193" s="15">
        <f t="shared" si="219"/>
        <v>19.965</v>
      </c>
      <c r="AK193" s="15">
        <f t="shared" si="219"/>
        <v>19.602</v>
      </c>
      <c r="AL193" s="15">
        <f t="shared" si="219"/>
        <v>19.965</v>
      </c>
      <c r="AM193" s="15">
        <f t="shared" si="219"/>
        <v>22.506</v>
      </c>
      <c r="AN193" s="15">
        <f t="shared" si="219"/>
        <v>23.594999999999999</v>
      </c>
      <c r="AO193" s="15">
        <f t="shared" si="219"/>
        <v>22.142999999999997</v>
      </c>
      <c r="AP193" s="15">
        <f t="shared" si="219"/>
        <v>23.232000000000003</v>
      </c>
      <c r="AQ193" s="15">
        <f t="shared" si="219"/>
        <v>20.690999999999999</v>
      </c>
      <c r="AR193" s="15">
        <f t="shared" si="219"/>
        <v>16.698</v>
      </c>
      <c r="AS193" s="15">
        <f t="shared" si="219"/>
        <v>9.8010000000000002</v>
      </c>
      <c r="AT193" s="15">
        <f t="shared" si="219"/>
        <v>4.7190000000000003</v>
      </c>
    </row>
    <row r="194" spans="1:46" hidden="1" x14ac:dyDescent="0.2">
      <c r="A194" s="2" t="str">
        <f t="shared" ref="A194:D194" si="220">A56</f>
        <v>48</v>
      </c>
      <c r="B194" s="2" t="str">
        <f t="shared" si="220"/>
        <v>Lozère</v>
      </c>
      <c r="C194" s="2">
        <f t="shared" si="220"/>
        <v>77</v>
      </c>
      <c r="D194" s="2">
        <f t="shared" si="220"/>
        <v>44</v>
      </c>
      <c r="E194" s="15">
        <f t="shared" ref="E194:X194" si="221">E56*$C56/100</f>
        <v>3.7730000000000001</v>
      </c>
      <c r="F194" s="15">
        <f t="shared" si="221"/>
        <v>4.2350000000000003</v>
      </c>
      <c r="G194" s="15">
        <f t="shared" si="221"/>
        <v>4.2350000000000003</v>
      </c>
      <c r="H194" s="15">
        <f t="shared" si="221"/>
        <v>4.1580000000000004</v>
      </c>
      <c r="I194" s="15">
        <f t="shared" si="221"/>
        <v>3.5419999999999998</v>
      </c>
      <c r="J194" s="15">
        <f t="shared" si="221"/>
        <v>3.7730000000000001</v>
      </c>
      <c r="K194" s="15">
        <f t="shared" si="221"/>
        <v>4.0809999999999995</v>
      </c>
      <c r="L194" s="15">
        <f t="shared" si="221"/>
        <v>4.3890000000000002</v>
      </c>
      <c r="M194" s="15">
        <f t="shared" si="221"/>
        <v>5.3130000000000006</v>
      </c>
      <c r="N194" s="15">
        <f t="shared" si="221"/>
        <v>5.39</v>
      </c>
      <c r="O194" s="15">
        <f t="shared" si="221"/>
        <v>5.5439999999999996</v>
      </c>
      <c r="P194" s="15">
        <f t="shared" si="221"/>
        <v>5.5439999999999996</v>
      </c>
      <c r="Q194" s="15">
        <f t="shared" si="221"/>
        <v>5.6980000000000004</v>
      </c>
      <c r="R194" s="15">
        <f t="shared" si="221"/>
        <v>4.5430000000000001</v>
      </c>
      <c r="S194" s="15">
        <f t="shared" si="221"/>
        <v>3.5419999999999998</v>
      </c>
      <c r="T194" s="15">
        <f t="shared" si="221"/>
        <v>3.3109999999999995</v>
      </c>
      <c r="U194" s="15">
        <f t="shared" si="221"/>
        <v>2.8490000000000002</v>
      </c>
      <c r="V194" s="15">
        <f t="shared" si="221"/>
        <v>2.0020000000000002</v>
      </c>
      <c r="W194" s="15">
        <f t="shared" si="221"/>
        <v>0.84699999999999998</v>
      </c>
      <c r="X194" s="15">
        <f t="shared" si="221"/>
        <v>0.23099999999999998</v>
      </c>
      <c r="Y194" s="15">
        <f t="shared" ref="Y194:Z194" si="222">Y56</f>
        <v>87</v>
      </c>
      <c r="Z194" s="15">
        <f t="shared" si="222"/>
        <v>48.7</v>
      </c>
      <c r="AA194" s="15">
        <f t="shared" ref="AA194:AT194" si="223">AA56*$Y56/100</f>
        <v>4.0019999999999998</v>
      </c>
      <c r="AB194" s="15">
        <f t="shared" si="223"/>
        <v>4.0890000000000004</v>
      </c>
      <c r="AC194" s="15">
        <f t="shared" si="223"/>
        <v>4.2629999999999999</v>
      </c>
      <c r="AD194" s="15">
        <f t="shared" si="223"/>
        <v>4.2629999999999999</v>
      </c>
      <c r="AE194" s="15">
        <f t="shared" si="223"/>
        <v>4.1759999999999993</v>
      </c>
      <c r="AF194" s="15">
        <f t="shared" si="223"/>
        <v>4.0890000000000004</v>
      </c>
      <c r="AG194" s="15">
        <f t="shared" si="223"/>
        <v>4.0890000000000004</v>
      </c>
      <c r="AH194" s="15">
        <f t="shared" si="223"/>
        <v>4.524</v>
      </c>
      <c r="AI194" s="15">
        <f t="shared" si="223"/>
        <v>4.6980000000000004</v>
      </c>
      <c r="AJ194" s="15">
        <f t="shared" si="223"/>
        <v>4.6980000000000004</v>
      </c>
      <c r="AK194" s="15">
        <f t="shared" si="223"/>
        <v>4.6109999999999998</v>
      </c>
      <c r="AL194" s="15">
        <f t="shared" si="223"/>
        <v>4.6980000000000004</v>
      </c>
      <c r="AM194" s="15">
        <f t="shared" si="223"/>
        <v>5.22</v>
      </c>
      <c r="AN194" s="15">
        <f t="shared" si="223"/>
        <v>5.4809999999999999</v>
      </c>
      <c r="AO194" s="15">
        <f t="shared" si="223"/>
        <v>5.1330000000000009</v>
      </c>
      <c r="AP194" s="15">
        <f t="shared" si="223"/>
        <v>5.6550000000000002</v>
      </c>
      <c r="AQ194" s="15">
        <f t="shared" si="223"/>
        <v>5.0459999999999994</v>
      </c>
      <c r="AR194" s="15">
        <f t="shared" si="223"/>
        <v>4.2629999999999999</v>
      </c>
      <c r="AS194" s="15">
        <f t="shared" si="223"/>
        <v>2.61</v>
      </c>
      <c r="AT194" s="15">
        <f t="shared" si="223"/>
        <v>1.3049999999999999</v>
      </c>
    </row>
    <row r="195" spans="1:46" hidden="1" x14ac:dyDescent="0.2">
      <c r="A195" s="2" t="str">
        <f t="shared" ref="A195:D195" si="224">A57</f>
        <v>49</v>
      </c>
      <c r="B195" s="2" t="str">
        <f t="shared" si="224"/>
        <v>Maine-et-Loire</v>
      </c>
      <c r="C195" s="2">
        <f t="shared" si="224"/>
        <v>800</v>
      </c>
      <c r="D195" s="2">
        <f t="shared" si="224"/>
        <v>39.4</v>
      </c>
      <c r="E195" s="15">
        <f t="shared" ref="E195:X195" si="225">E57*$C57/100</f>
        <v>52</v>
      </c>
      <c r="F195" s="15">
        <f t="shared" si="225"/>
        <v>53.6</v>
      </c>
      <c r="G195" s="15">
        <f t="shared" si="225"/>
        <v>53.6</v>
      </c>
      <c r="H195" s="15">
        <f t="shared" si="225"/>
        <v>51.2</v>
      </c>
      <c r="I195" s="15">
        <f t="shared" si="225"/>
        <v>50.4</v>
      </c>
      <c r="J195" s="15">
        <f t="shared" si="225"/>
        <v>45.6</v>
      </c>
      <c r="K195" s="15">
        <f t="shared" si="225"/>
        <v>48.8</v>
      </c>
      <c r="L195" s="15">
        <f t="shared" si="225"/>
        <v>49.6</v>
      </c>
      <c r="M195" s="15">
        <f t="shared" si="225"/>
        <v>53.6</v>
      </c>
      <c r="N195" s="15">
        <f t="shared" si="225"/>
        <v>52.8</v>
      </c>
      <c r="O195" s="15">
        <f t="shared" si="225"/>
        <v>52</v>
      </c>
      <c r="P195" s="15">
        <f t="shared" si="225"/>
        <v>49.6</v>
      </c>
      <c r="Q195" s="15">
        <f t="shared" si="225"/>
        <v>48.8</v>
      </c>
      <c r="R195" s="15">
        <f t="shared" si="225"/>
        <v>36.799999999999997</v>
      </c>
      <c r="S195" s="15">
        <f t="shared" si="225"/>
        <v>28</v>
      </c>
      <c r="T195" s="15">
        <f t="shared" si="225"/>
        <v>27.2</v>
      </c>
      <c r="U195" s="15">
        <f t="shared" si="225"/>
        <v>23.2</v>
      </c>
      <c r="V195" s="15">
        <f t="shared" si="225"/>
        <v>15.2</v>
      </c>
      <c r="W195" s="15">
        <f t="shared" si="225"/>
        <v>7.2</v>
      </c>
      <c r="X195" s="15">
        <f t="shared" si="225"/>
        <v>1.6</v>
      </c>
      <c r="Y195" s="15">
        <f t="shared" ref="Y195:Z195" si="226">Y57</f>
        <v>985</v>
      </c>
      <c r="Z195" s="15">
        <f t="shared" si="226"/>
        <v>43.5</v>
      </c>
      <c r="AA195" s="15">
        <f t="shared" ref="AA195:AT195" si="227">AA57*$Y57/100</f>
        <v>56.145000000000003</v>
      </c>
      <c r="AB195" s="15">
        <f t="shared" si="227"/>
        <v>58.115000000000002</v>
      </c>
      <c r="AC195" s="15">
        <f t="shared" si="227"/>
        <v>60.085000000000001</v>
      </c>
      <c r="AD195" s="15">
        <f t="shared" si="227"/>
        <v>62.055</v>
      </c>
      <c r="AE195" s="15">
        <f t="shared" si="227"/>
        <v>59.1</v>
      </c>
      <c r="AF195" s="15">
        <f t="shared" si="227"/>
        <v>51.22</v>
      </c>
      <c r="AG195" s="15">
        <f t="shared" si="227"/>
        <v>52.204999999999998</v>
      </c>
      <c r="AH195" s="15">
        <f t="shared" si="227"/>
        <v>56.145000000000003</v>
      </c>
      <c r="AI195" s="15">
        <f t="shared" si="227"/>
        <v>58.115000000000002</v>
      </c>
      <c r="AJ195" s="15">
        <f t="shared" si="227"/>
        <v>57.13</v>
      </c>
      <c r="AK195" s="15">
        <f t="shared" si="227"/>
        <v>53.19</v>
      </c>
      <c r="AL195" s="15">
        <f t="shared" si="227"/>
        <v>51.22</v>
      </c>
      <c r="AM195" s="15">
        <f t="shared" si="227"/>
        <v>52.204999999999998</v>
      </c>
      <c r="AN195" s="15">
        <f t="shared" si="227"/>
        <v>52.204999999999998</v>
      </c>
      <c r="AO195" s="15">
        <f t="shared" si="227"/>
        <v>48.265000000000001</v>
      </c>
      <c r="AP195" s="15">
        <f t="shared" si="227"/>
        <v>49.25</v>
      </c>
      <c r="AQ195" s="15">
        <f t="shared" si="227"/>
        <v>42.354999999999997</v>
      </c>
      <c r="AR195" s="15">
        <f t="shared" si="227"/>
        <v>33.49</v>
      </c>
      <c r="AS195" s="15">
        <f t="shared" si="227"/>
        <v>20.684999999999999</v>
      </c>
      <c r="AT195" s="15">
        <f t="shared" si="227"/>
        <v>9.85</v>
      </c>
    </row>
    <row r="196" spans="1:46" hidden="1" x14ac:dyDescent="0.2">
      <c r="A196" s="2" t="str">
        <f t="shared" ref="A196:D196" si="228">A58</f>
        <v>50</v>
      </c>
      <c r="B196" s="2" t="str">
        <f t="shared" si="228"/>
        <v>Manche</v>
      </c>
      <c r="C196" s="2">
        <f t="shared" si="228"/>
        <v>500</v>
      </c>
      <c r="D196" s="2">
        <f t="shared" si="228"/>
        <v>42.9</v>
      </c>
      <c r="E196" s="15">
        <f t="shared" ref="E196:X196" si="229">E58*$C58/100</f>
        <v>27</v>
      </c>
      <c r="F196" s="15">
        <f t="shared" si="229"/>
        <v>29</v>
      </c>
      <c r="G196" s="15">
        <f t="shared" si="229"/>
        <v>31</v>
      </c>
      <c r="H196" s="15">
        <f t="shared" si="229"/>
        <v>28</v>
      </c>
      <c r="I196" s="15">
        <f t="shared" si="229"/>
        <v>23</v>
      </c>
      <c r="J196" s="15">
        <f t="shared" si="229"/>
        <v>25</v>
      </c>
      <c r="K196" s="15">
        <f t="shared" si="229"/>
        <v>27</v>
      </c>
      <c r="L196" s="15">
        <f t="shared" si="229"/>
        <v>28</v>
      </c>
      <c r="M196" s="15">
        <f t="shared" si="229"/>
        <v>32.5</v>
      </c>
      <c r="N196" s="15">
        <f t="shared" si="229"/>
        <v>35</v>
      </c>
      <c r="O196" s="15">
        <f t="shared" si="229"/>
        <v>36</v>
      </c>
      <c r="P196" s="15">
        <f t="shared" si="229"/>
        <v>34.5</v>
      </c>
      <c r="Q196" s="15">
        <f t="shared" si="229"/>
        <v>35.5</v>
      </c>
      <c r="R196" s="15">
        <f t="shared" si="229"/>
        <v>28</v>
      </c>
      <c r="S196" s="15">
        <f t="shared" si="229"/>
        <v>21</v>
      </c>
      <c r="T196" s="15">
        <f t="shared" si="229"/>
        <v>22.5</v>
      </c>
      <c r="U196" s="15">
        <f t="shared" si="229"/>
        <v>19</v>
      </c>
      <c r="V196" s="15">
        <f t="shared" si="229"/>
        <v>12</v>
      </c>
      <c r="W196" s="15">
        <f t="shared" si="229"/>
        <v>5</v>
      </c>
      <c r="X196" s="15">
        <f t="shared" si="229"/>
        <v>1</v>
      </c>
      <c r="Y196" s="15">
        <f t="shared" ref="Y196:Z196" si="230">Y58</f>
        <v>504</v>
      </c>
      <c r="Z196" s="15">
        <f t="shared" si="230"/>
        <v>49.4</v>
      </c>
      <c r="AA196" s="15">
        <f t="shared" ref="AA196:AT196" si="231">AA58*$Y58/100</f>
        <v>22.176000000000002</v>
      </c>
      <c r="AB196" s="15">
        <f t="shared" si="231"/>
        <v>24.191999999999997</v>
      </c>
      <c r="AC196" s="15">
        <f t="shared" si="231"/>
        <v>25.703999999999997</v>
      </c>
      <c r="AD196" s="15">
        <f t="shared" si="231"/>
        <v>24.696000000000005</v>
      </c>
      <c r="AE196" s="15">
        <f t="shared" si="231"/>
        <v>19.655999999999999</v>
      </c>
      <c r="AF196" s="15">
        <f t="shared" si="231"/>
        <v>20.663999999999998</v>
      </c>
      <c r="AG196" s="15">
        <f t="shared" si="231"/>
        <v>23.183999999999997</v>
      </c>
      <c r="AH196" s="15">
        <f t="shared" si="231"/>
        <v>25.703999999999997</v>
      </c>
      <c r="AI196" s="15">
        <f t="shared" si="231"/>
        <v>27.216000000000005</v>
      </c>
      <c r="AJ196" s="15">
        <f t="shared" si="231"/>
        <v>27.72</v>
      </c>
      <c r="AK196" s="15">
        <f t="shared" si="231"/>
        <v>27.216000000000005</v>
      </c>
      <c r="AL196" s="15">
        <f t="shared" si="231"/>
        <v>27.72</v>
      </c>
      <c r="AM196" s="15">
        <f t="shared" si="231"/>
        <v>31.751999999999999</v>
      </c>
      <c r="AN196" s="15">
        <f t="shared" si="231"/>
        <v>33.768000000000001</v>
      </c>
      <c r="AO196" s="15">
        <f t="shared" si="231"/>
        <v>31.751999999999999</v>
      </c>
      <c r="AP196" s="15">
        <f t="shared" si="231"/>
        <v>33.768000000000001</v>
      </c>
      <c r="AQ196" s="15">
        <f t="shared" si="231"/>
        <v>30.743999999999996</v>
      </c>
      <c r="AR196" s="15">
        <f t="shared" si="231"/>
        <v>25.2</v>
      </c>
      <c r="AS196" s="15">
        <f t="shared" si="231"/>
        <v>14.616</v>
      </c>
      <c r="AT196" s="15">
        <f t="shared" si="231"/>
        <v>7.0559999999999992</v>
      </c>
    </row>
    <row r="197" spans="1:46" hidden="1" x14ac:dyDescent="0.2">
      <c r="A197" s="2" t="str">
        <f t="shared" ref="A197:D197" si="232">A59</f>
        <v>51</v>
      </c>
      <c r="B197" s="2" t="str">
        <f t="shared" si="232"/>
        <v>Marne</v>
      </c>
      <c r="C197" s="2">
        <f t="shared" si="232"/>
        <v>570</v>
      </c>
      <c r="D197" s="2">
        <f t="shared" si="232"/>
        <v>39.6</v>
      </c>
      <c r="E197" s="15">
        <f t="shared" ref="E197:X197" si="233">E59*$C59/100</f>
        <v>34.770000000000003</v>
      </c>
      <c r="F197" s="15">
        <f t="shared" si="233"/>
        <v>34.770000000000003</v>
      </c>
      <c r="G197" s="15">
        <f t="shared" si="233"/>
        <v>34.200000000000003</v>
      </c>
      <c r="H197" s="15">
        <f t="shared" si="233"/>
        <v>35.909999999999997</v>
      </c>
      <c r="I197" s="15">
        <f t="shared" si="233"/>
        <v>40.47</v>
      </c>
      <c r="J197" s="15">
        <f t="shared" si="233"/>
        <v>35.909999999999997</v>
      </c>
      <c r="K197" s="15">
        <f t="shared" si="233"/>
        <v>35.340000000000003</v>
      </c>
      <c r="L197" s="15">
        <f t="shared" si="233"/>
        <v>35.340000000000003</v>
      </c>
      <c r="M197" s="15">
        <f t="shared" si="233"/>
        <v>38.76</v>
      </c>
      <c r="N197" s="15">
        <f t="shared" si="233"/>
        <v>38.19</v>
      </c>
      <c r="O197" s="15">
        <f t="shared" si="233"/>
        <v>37.619999999999997</v>
      </c>
      <c r="P197" s="15">
        <f t="shared" si="233"/>
        <v>37.049999999999997</v>
      </c>
      <c r="Q197" s="15">
        <f t="shared" si="233"/>
        <v>36.479999999999997</v>
      </c>
      <c r="R197" s="15">
        <f t="shared" si="233"/>
        <v>27.36</v>
      </c>
      <c r="S197" s="15">
        <f t="shared" si="233"/>
        <v>19.38</v>
      </c>
      <c r="T197" s="15">
        <f t="shared" si="233"/>
        <v>18.239999999999998</v>
      </c>
      <c r="U197" s="15">
        <f t="shared" si="233"/>
        <v>14.82</v>
      </c>
      <c r="V197" s="15">
        <f t="shared" si="233"/>
        <v>9.69</v>
      </c>
      <c r="W197" s="15">
        <f t="shared" si="233"/>
        <v>3.99</v>
      </c>
      <c r="X197" s="15">
        <f t="shared" si="233"/>
        <v>1.1399999999999999</v>
      </c>
      <c r="Y197" s="15">
        <f t="shared" ref="Y197:Z197" si="234">Y59</f>
        <v>635</v>
      </c>
      <c r="Z197" s="15">
        <f t="shared" si="234"/>
        <v>43.3</v>
      </c>
      <c r="AA197" s="15">
        <f t="shared" ref="AA197:AT197" si="235">AA59*$Y59/100</f>
        <v>34.924999999999997</v>
      </c>
      <c r="AB197" s="15">
        <f t="shared" si="235"/>
        <v>36.195</v>
      </c>
      <c r="AC197" s="15">
        <f t="shared" si="235"/>
        <v>36.195</v>
      </c>
      <c r="AD197" s="15">
        <f t="shared" si="235"/>
        <v>37.465000000000003</v>
      </c>
      <c r="AE197" s="15">
        <f t="shared" si="235"/>
        <v>41.274999999999999</v>
      </c>
      <c r="AF197" s="15">
        <f t="shared" si="235"/>
        <v>38.1</v>
      </c>
      <c r="AG197" s="15">
        <f t="shared" si="235"/>
        <v>37.465000000000003</v>
      </c>
      <c r="AH197" s="15">
        <f t="shared" si="235"/>
        <v>38.734999999999999</v>
      </c>
      <c r="AI197" s="15">
        <f t="shared" si="235"/>
        <v>38.1</v>
      </c>
      <c r="AJ197" s="15">
        <f t="shared" si="235"/>
        <v>36.83</v>
      </c>
      <c r="AK197" s="15">
        <f t="shared" si="235"/>
        <v>34.29</v>
      </c>
      <c r="AL197" s="15">
        <f t="shared" si="235"/>
        <v>34.29</v>
      </c>
      <c r="AM197" s="15">
        <f t="shared" si="235"/>
        <v>33.655000000000001</v>
      </c>
      <c r="AN197" s="15">
        <f t="shared" si="235"/>
        <v>31.75</v>
      </c>
      <c r="AO197" s="15">
        <f t="shared" si="235"/>
        <v>28.574999999999999</v>
      </c>
      <c r="AP197" s="15">
        <f t="shared" si="235"/>
        <v>29.844999999999999</v>
      </c>
      <c r="AQ197" s="15">
        <f t="shared" si="235"/>
        <v>26.035</v>
      </c>
      <c r="AR197" s="15">
        <f t="shared" si="235"/>
        <v>20.954999999999998</v>
      </c>
      <c r="AS197" s="15">
        <f t="shared" si="235"/>
        <v>13.335000000000001</v>
      </c>
      <c r="AT197" s="15">
        <f t="shared" si="235"/>
        <v>6.9850000000000003</v>
      </c>
    </row>
    <row r="198" spans="1:46" hidden="1" x14ac:dyDescent="0.2">
      <c r="A198" s="2" t="str">
        <f t="shared" ref="A198:D198" si="236">A60</f>
        <v>52</v>
      </c>
      <c r="B198" s="2" t="str">
        <f t="shared" si="236"/>
        <v>Haute-Marne</v>
      </c>
      <c r="C198" s="2">
        <f t="shared" si="236"/>
        <v>182</v>
      </c>
      <c r="D198" s="2">
        <f t="shared" si="236"/>
        <v>43</v>
      </c>
      <c r="E198" s="15">
        <f t="shared" ref="E198:X198" si="237">E60*$C60/100</f>
        <v>9.6460000000000008</v>
      </c>
      <c r="F198" s="15">
        <f t="shared" si="237"/>
        <v>10.192</v>
      </c>
      <c r="G198" s="15">
        <f t="shared" si="237"/>
        <v>10.738</v>
      </c>
      <c r="H198" s="15">
        <f t="shared" si="237"/>
        <v>9.6460000000000008</v>
      </c>
      <c r="I198" s="15">
        <f t="shared" si="237"/>
        <v>9.282</v>
      </c>
      <c r="J198" s="15">
        <f t="shared" si="237"/>
        <v>9.8280000000000012</v>
      </c>
      <c r="K198" s="15">
        <f t="shared" si="237"/>
        <v>10.01</v>
      </c>
      <c r="L198" s="15">
        <f t="shared" si="237"/>
        <v>10.01</v>
      </c>
      <c r="M198" s="15">
        <f t="shared" si="237"/>
        <v>11.648</v>
      </c>
      <c r="N198" s="15">
        <f t="shared" si="237"/>
        <v>12.922000000000001</v>
      </c>
      <c r="O198" s="15">
        <f t="shared" si="237"/>
        <v>12.74</v>
      </c>
      <c r="P198" s="15">
        <f t="shared" si="237"/>
        <v>13.104000000000001</v>
      </c>
      <c r="Q198" s="15">
        <f t="shared" si="237"/>
        <v>13.468</v>
      </c>
      <c r="R198" s="15">
        <f t="shared" si="237"/>
        <v>10.374000000000001</v>
      </c>
      <c r="S198" s="15">
        <f t="shared" si="237"/>
        <v>7.8260000000000005</v>
      </c>
      <c r="T198" s="15">
        <f t="shared" si="237"/>
        <v>7.6440000000000001</v>
      </c>
      <c r="U198" s="15">
        <f t="shared" si="237"/>
        <v>6.5520000000000005</v>
      </c>
      <c r="V198" s="15">
        <f t="shared" si="237"/>
        <v>4.1859999999999999</v>
      </c>
      <c r="W198" s="15">
        <f t="shared" si="237"/>
        <v>1.82</v>
      </c>
      <c r="X198" s="15">
        <f t="shared" si="237"/>
        <v>0.36399999999999999</v>
      </c>
      <c r="Y198" s="15">
        <f t="shared" ref="Y198:Z198" si="238">Y60</f>
        <v>163</v>
      </c>
      <c r="Z198" s="15">
        <f t="shared" si="238"/>
        <v>47.8</v>
      </c>
      <c r="AA198" s="15">
        <f t="shared" ref="AA198:AT198" si="239">AA60*$Y60/100</f>
        <v>7.1720000000000006</v>
      </c>
      <c r="AB198" s="15">
        <f t="shared" si="239"/>
        <v>7.9870000000000001</v>
      </c>
      <c r="AC198" s="15">
        <f t="shared" si="239"/>
        <v>8.3129999999999988</v>
      </c>
      <c r="AD198" s="15">
        <f t="shared" si="239"/>
        <v>7.8239999999999998</v>
      </c>
      <c r="AE198" s="15">
        <f t="shared" si="239"/>
        <v>7.0089999999999995</v>
      </c>
      <c r="AF198" s="15">
        <f t="shared" si="239"/>
        <v>8.15</v>
      </c>
      <c r="AG198" s="15">
        <f t="shared" si="239"/>
        <v>8.8019999999999996</v>
      </c>
      <c r="AH198" s="15">
        <f t="shared" si="239"/>
        <v>9.4540000000000006</v>
      </c>
      <c r="AI198" s="15">
        <f t="shared" si="239"/>
        <v>9.4540000000000006</v>
      </c>
      <c r="AJ198" s="15">
        <f t="shared" si="239"/>
        <v>9.2910000000000004</v>
      </c>
      <c r="AK198" s="15">
        <f t="shared" si="239"/>
        <v>9.1280000000000001</v>
      </c>
      <c r="AL198" s="15">
        <f t="shared" si="239"/>
        <v>9.1280000000000001</v>
      </c>
      <c r="AM198" s="15">
        <f t="shared" si="239"/>
        <v>9.7799999999999994</v>
      </c>
      <c r="AN198" s="15">
        <f t="shared" si="239"/>
        <v>9.7799999999999994</v>
      </c>
      <c r="AO198" s="15">
        <f t="shared" si="239"/>
        <v>8.8019999999999996</v>
      </c>
      <c r="AP198" s="15">
        <f t="shared" si="239"/>
        <v>9.7799999999999994</v>
      </c>
      <c r="AQ198" s="15">
        <f t="shared" si="239"/>
        <v>9.1280000000000001</v>
      </c>
      <c r="AR198" s="15">
        <f t="shared" si="239"/>
        <v>7.335</v>
      </c>
      <c r="AS198" s="15">
        <f t="shared" si="239"/>
        <v>4.4009999999999998</v>
      </c>
      <c r="AT198" s="15">
        <f t="shared" si="239"/>
        <v>2.1190000000000002</v>
      </c>
    </row>
    <row r="199" spans="1:46" hidden="1" x14ac:dyDescent="0.2">
      <c r="A199" s="2" t="str">
        <f t="shared" ref="A199:D199" si="240">A61</f>
        <v>53</v>
      </c>
      <c r="B199" s="2" t="str">
        <f t="shared" si="240"/>
        <v>Mayenne</v>
      </c>
      <c r="C199" s="2">
        <f t="shared" si="240"/>
        <v>308</v>
      </c>
      <c r="D199" s="2">
        <f t="shared" si="240"/>
        <v>40.799999999999997</v>
      </c>
      <c r="E199" s="15">
        <f t="shared" ref="E199:X199" si="241">E61*$C61/100</f>
        <v>19.712</v>
      </c>
      <c r="F199" s="15">
        <f t="shared" si="241"/>
        <v>20.944000000000003</v>
      </c>
      <c r="G199" s="15">
        <f t="shared" si="241"/>
        <v>20.944000000000003</v>
      </c>
      <c r="H199" s="15">
        <f t="shared" si="241"/>
        <v>18.172000000000001</v>
      </c>
      <c r="I199" s="15">
        <f t="shared" si="241"/>
        <v>14.783999999999999</v>
      </c>
      <c r="J199" s="15">
        <f t="shared" si="241"/>
        <v>15.708</v>
      </c>
      <c r="K199" s="15">
        <f t="shared" si="241"/>
        <v>17.556000000000001</v>
      </c>
      <c r="L199" s="15">
        <f t="shared" si="241"/>
        <v>18.788</v>
      </c>
      <c r="M199" s="15">
        <f t="shared" si="241"/>
        <v>20.944000000000003</v>
      </c>
      <c r="N199" s="15">
        <f t="shared" si="241"/>
        <v>20.944000000000003</v>
      </c>
      <c r="O199" s="15">
        <f t="shared" si="241"/>
        <v>20.327999999999999</v>
      </c>
      <c r="P199" s="15">
        <f t="shared" si="241"/>
        <v>19.712</v>
      </c>
      <c r="Q199" s="15">
        <f t="shared" si="241"/>
        <v>20.02</v>
      </c>
      <c r="R199" s="15">
        <f t="shared" si="241"/>
        <v>14.783999999999999</v>
      </c>
      <c r="S199" s="15">
        <f t="shared" si="241"/>
        <v>11.396000000000001</v>
      </c>
      <c r="T199" s="15">
        <f t="shared" si="241"/>
        <v>12.012</v>
      </c>
      <c r="U199" s="15">
        <f t="shared" si="241"/>
        <v>10.472000000000001</v>
      </c>
      <c r="V199" s="15">
        <f t="shared" si="241"/>
        <v>7.0839999999999996</v>
      </c>
      <c r="W199" s="15">
        <f t="shared" si="241"/>
        <v>2.7719999999999998</v>
      </c>
      <c r="X199" s="15">
        <f t="shared" si="241"/>
        <v>0.61599999999999999</v>
      </c>
      <c r="Y199" s="15">
        <f t="shared" ref="Y199:Z199" si="242">Y61</f>
        <v>339</v>
      </c>
      <c r="Z199" s="15">
        <f t="shared" si="242"/>
        <v>45.3</v>
      </c>
      <c r="AA199" s="15">
        <f t="shared" ref="AA199:AT199" si="243">AA61*$Y61/100</f>
        <v>19.323</v>
      </c>
      <c r="AB199" s="15">
        <f t="shared" si="243"/>
        <v>20.679000000000002</v>
      </c>
      <c r="AC199" s="15">
        <f t="shared" si="243"/>
        <v>21.018000000000001</v>
      </c>
      <c r="AD199" s="15">
        <f t="shared" si="243"/>
        <v>20.34</v>
      </c>
      <c r="AE199" s="15">
        <f t="shared" si="243"/>
        <v>15.933</v>
      </c>
      <c r="AF199" s="15">
        <f t="shared" si="243"/>
        <v>15.593999999999999</v>
      </c>
      <c r="AG199" s="15">
        <f t="shared" si="243"/>
        <v>16.611000000000001</v>
      </c>
      <c r="AH199" s="15">
        <f t="shared" si="243"/>
        <v>17.966999999999999</v>
      </c>
      <c r="AI199" s="15">
        <f t="shared" si="243"/>
        <v>18.983999999999998</v>
      </c>
      <c r="AJ199" s="15">
        <f t="shared" si="243"/>
        <v>18.645</v>
      </c>
      <c r="AK199" s="15">
        <f t="shared" si="243"/>
        <v>17.628</v>
      </c>
      <c r="AL199" s="15">
        <f t="shared" si="243"/>
        <v>17.288999999999998</v>
      </c>
      <c r="AM199" s="15">
        <f t="shared" si="243"/>
        <v>18.645</v>
      </c>
      <c r="AN199" s="15">
        <f t="shared" si="243"/>
        <v>18.983999999999998</v>
      </c>
      <c r="AO199" s="15">
        <f t="shared" si="243"/>
        <v>17.966999999999999</v>
      </c>
      <c r="AP199" s="15">
        <f t="shared" si="243"/>
        <v>19.323</v>
      </c>
      <c r="AQ199" s="15">
        <f t="shared" si="243"/>
        <v>17.288999999999998</v>
      </c>
      <c r="AR199" s="15">
        <f t="shared" si="243"/>
        <v>13.898999999999999</v>
      </c>
      <c r="AS199" s="15">
        <f t="shared" si="243"/>
        <v>8.4749999999999996</v>
      </c>
      <c r="AT199" s="15">
        <f t="shared" si="243"/>
        <v>4.0680000000000005</v>
      </c>
    </row>
    <row r="200" spans="1:46" hidden="1" x14ac:dyDescent="0.2">
      <c r="A200" s="2" t="str">
        <f t="shared" ref="A200:D200" si="244">A62</f>
        <v>54</v>
      </c>
      <c r="B200" s="2" t="str">
        <f t="shared" si="244"/>
        <v>Meurthe-et-Moselle</v>
      </c>
      <c r="C200" s="2">
        <f t="shared" si="244"/>
        <v>731</v>
      </c>
      <c r="D200" s="2">
        <f t="shared" si="244"/>
        <v>39.9</v>
      </c>
      <c r="E200" s="15">
        <f t="shared" ref="E200:X200" si="245">E62*$C62/100</f>
        <v>41.667000000000002</v>
      </c>
      <c r="F200" s="15">
        <f t="shared" si="245"/>
        <v>42.398000000000003</v>
      </c>
      <c r="G200" s="15">
        <f t="shared" si="245"/>
        <v>43.129000000000005</v>
      </c>
      <c r="H200" s="15">
        <f t="shared" si="245"/>
        <v>46.784000000000006</v>
      </c>
      <c r="I200" s="15">
        <f t="shared" si="245"/>
        <v>55.555999999999997</v>
      </c>
      <c r="J200" s="15">
        <f t="shared" si="245"/>
        <v>46.053000000000004</v>
      </c>
      <c r="K200" s="15">
        <f t="shared" si="245"/>
        <v>46.053000000000004</v>
      </c>
      <c r="L200" s="15">
        <f t="shared" si="245"/>
        <v>45.321999999999996</v>
      </c>
      <c r="M200" s="15">
        <f t="shared" si="245"/>
        <v>48.245999999999995</v>
      </c>
      <c r="N200" s="15">
        <f t="shared" si="245"/>
        <v>48.245999999999995</v>
      </c>
      <c r="O200" s="15">
        <f t="shared" si="245"/>
        <v>48.976999999999997</v>
      </c>
      <c r="P200" s="15">
        <f t="shared" si="245"/>
        <v>47.515000000000001</v>
      </c>
      <c r="Q200" s="15">
        <f t="shared" si="245"/>
        <v>45.321999999999996</v>
      </c>
      <c r="R200" s="15">
        <f t="shared" si="245"/>
        <v>34.356999999999999</v>
      </c>
      <c r="S200" s="15">
        <f t="shared" si="245"/>
        <v>25.585000000000001</v>
      </c>
      <c r="T200" s="15">
        <f t="shared" si="245"/>
        <v>24.853999999999999</v>
      </c>
      <c r="U200" s="15">
        <f t="shared" si="245"/>
        <v>21.199000000000002</v>
      </c>
      <c r="V200" s="15">
        <f t="shared" si="245"/>
        <v>12.427</v>
      </c>
      <c r="W200" s="15">
        <f t="shared" si="245"/>
        <v>5.117</v>
      </c>
      <c r="X200" s="15">
        <f t="shared" si="245"/>
        <v>0.73100000000000009</v>
      </c>
      <c r="Y200" s="15">
        <f t="shared" ref="Y200:Z200" si="246">Y62</f>
        <v>735</v>
      </c>
      <c r="Z200" s="15">
        <f t="shared" si="246"/>
        <v>43.4</v>
      </c>
      <c r="AA200" s="15">
        <f t="shared" ref="AA200:AT200" si="247">AA62*$Y62/100</f>
        <v>38.22</v>
      </c>
      <c r="AB200" s="15">
        <f t="shared" si="247"/>
        <v>39.690000000000005</v>
      </c>
      <c r="AC200" s="15">
        <f t="shared" si="247"/>
        <v>40.424999999999997</v>
      </c>
      <c r="AD200" s="15">
        <f t="shared" si="247"/>
        <v>43.365000000000002</v>
      </c>
      <c r="AE200" s="15">
        <f t="shared" si="247"/>
        <v>49.98</v>
      </c>
      <c r="AF200" s="15">
        <f t="shared" si="247"/>
        <v>43.365000000000002</v>
      </c>
      <c r="AG200" s="15">
        <f t="shared" si="247"/>
        <v>42.63</v>
      </c>
      <c r="AH200" s="15">
        <f t="shared" si="247"/>
        <v>44.1</v>
      </c>
      <c r="AI200" s="15">
        <f t="shared" si="247"/>
        <v>44.835000000000001</v>
      </c>
      <c r="AJ200" s="15">
        <f t="shared" si="247"/>
        <v>43.365000000000002</v>
      </c>
      <c r="AK200" s="15">
        <f t="shared" si="247"/>
        <v>41.16</v>
      </c>
      <c r="AL200" s="15">
        <f t="shared" si="247"/>
        <v>41.16</v>
      </c>
      <c r="AM200" s="15">
        <f t="shared" si="247"/>
        <v>40.424999999999997</v>
      </c>
      <c r="AN200" s="15">
        <f t="shared" si="247"/>
        <v>38.954999999999998</v>
      </c>
      <c r="AO200" s="15">
        <f t="shared" si="247"/>
        <v>34.545000000000002</v>
      </c>
      <c r="AP200" s="15">
        <f t="shared" si="247"/>
        <v>35.28</v>
      </c>
      <c r="AQ200" s="15">
        <f t="shared" si="247"/>
        <v>30.134999999999994</v>
      </c>
      <c r="AR200" s="15">
        <f t="shared" si="247"/>
        <v>23.52</v>
      </c>
      <c r="AS200" s="15">
        <f t="shared" si="247"/>
        <v>13.23</v>
      </c>
      <c r="AT200" s="15">
        <f t="shared" si="247"/>
        <v>5.88</v>
      </c>
    </row>
    <row r="201" spans="1:46" hidden="1" x14ac:dyDescent="0.2">
      <c r="A201" s="2" t="str">
        <f t="shared" ref="A201:D201" si="248">A63</f>
        <v>55</v>
      </c>
      <c r="B201" s="2" t="str">
        <f t="shared" si="248"/>
        <v>Meuse</v>
      </c>
      <c r="C201" s="2">
        <f t="shared" si="248"/>
        <v>192</v>
      </c>
      <c r="D201" s="2">
        <f t="shared" si="248"/>
        <v>41.6</v>
      </c>
      <c r="E201" s="15">
        <f t="shared" ref="E201:X201" si="249">E63*$C63/100</f>
        <v>10.944000000000001</v>
      </c>
      <c r="F201" s="15">
        <f t="shared" si="249"/>
        <v>11.52</v>
      </c>
      <c r="G201" s="15">
        <f t="shared" si="249"/>
        <v>12.288000000000002</v>
      </c>
      <c r="H201" s="15">
        <f t="shared" si="249"/>
        <v>10.56</v>
      </c>
      <c r="I201" s="15">
        <f t="shared" si="249"/>
        <v>9.9840000000000018</v>
      </c>
      <c r="J201" s="15">
        <f t="shared" si="249"/>
        <v>10.944000000000001</v>
      </c>
      <c r="K201" s="15">
        <f t="shared" si="249"/>
        <v>11.135999999999999</v>
      </c>
      <c r="L201" s="15">
        <f t="shared" si="249"/>
        <v>11.135999999999999</v>
      </c>
      <c r="M201" s="15">
        <f t="shared" si="249"/>
        <v>12.671999999999999</v>
      </c>
      <c r="N201" s="15">
        <f t="shared" si="249"/>
        <v>13.44</v>
      </c>
      <c r="O201" s="15">
        <f t="shared" si="249"/>
        <v>13.44</v>
      </c>
      <c r="P201" s="15">
        <f t="shared" si="249"/>
        <v>13.824000000000002</v>
      </c>
      <c r="Q201" s="15">
        <f t="shared" si="249"/>
        <v>13.44</v>
      </c>
      <c r="R201" s="15">
        <f t="shared" si="249"/>
        <v>9.7919999999999998</v>
      </c>
      <c r="S201" s="15">
        <f t="shared" si="249"/>
        <v>7.104000000000001</v>
      </c>
      <c r="T201" s="15">
        <f t="shared" si="249"/>
        <v>7.4879999999999995</v>
      </c>
      <c r="U201" s="15">
        <f t="shared" si="249"/>
        <v>6.3359999999999994</v>
      </c>
      <c r="V201" s="15">
        <f t="shared" si="249"/>
        <v>4.032</v>
      </c>
      <c r="W201" s="15">
        <f t="shared" si="249"/>
        <v>1.5360000000000003</v>
      </c>
      <c r="X201" s="15">
        <f t="shared" si="249"/>
        <v>0.38400000000000006</v>
      </c>
      <c r="Y201" s="15">
        <f t="shared" ref="Y201:Z201" si="250">Y63</f>
        <v>166</v>
      </c>
      <c r="Z201" s="15">
        <f t="shared" si="250"/>
        <v>46.6</v>
      </c>
      <c r="AA201" s="15">
        <f t="shared" ref="AA201:AT201" si="251">AA63*$Y63/100</f>
        <v>8.3000000000000007</v>
      </c>
      <c r="AB201" s="15">
        <f t="shared" si="251"/>
        <v>8.9640000000000004</v>
      </c>
      <c r="AC201" s="15">
        <f t="shared" si="251"/>
        <v>9.2959999999999994</v>
      </c>
      <c r="AD201" s="15">
        <f t="shared" si="251"/>
        <v>8.9640000000000004</v>
      </c>
      <c r="AE201" s="15">
        <f t="shared" si="251"/>
        <v>7.6359999999999992</v>
      </c>
      <c r="AF201" s="15">
        <f t="shared" si="251"/>
        <v>7.968</v>
      </c>
      <c r="AG201" s="15">
        <f t="shared" si="251"/>
        <v>8.6319999999999997</v>
      </c>
      <c r="AH201" s="15">
        <f t="shared" si="251"/>
        <v>9.2959999999999994</v>
      </c>
      <c r="AI201" s="15">
        <f t="shared" si="251"/>
        <v>9.1300000000000008</v>
      </c>
      <c r="AJ201" s="15">
        <f t="shared" si="251"/>
        <v>8.9640000000000004</v>
      </c>
      <c r="AK201" s="15">
        <f t="shared" si="251"/>
        <v>8.798</v>
      </c>
      <c r="AL201" s="15">
        <f t="shared" si="251"/>
        <v>8.9640000000000004</v>
      </c>
      <c r="AM201" s="15">
        <f t="shared" si="251"/>
        <v>9.9600000000000009</v>
      </c>
      <c r="AN201" s="15">
        <f t="shared" si="251"/>
        <v>10.125999999999999</v>
      </c>
      <c r="AO201" s="15">
        <f t="shared" si="251"/>
        <v>9.2959999999999994</v>
      </c>
      <c r="AP201" s="15">
        <f t="shared" si="251"/>
        <v>9.9600000000000009</v>
      </c>
      <c r="AQ201" s="15">
        <f t="shared" si="251"/>
        <v>9.2959999999999994</v>
      </c>
      <c r="AR201" s="15">
        <f t="shared" si="251"/>
        <v>7.1379999999999999</v>
      </c>
      <c r="AS201" s="15">
        <f t="shared" si="251"/>
        <v>3.984</v>
      </c>
      <c r="AT201" s="15">
        <f t="shared" si="251"/>
        <v>1.66</v>
      </c>
    </row>
    <row r="202" spans="1:46" hidden="1" x14ac:dyDescent="0.2">
      <c r="A202" s="2" t="str">
        <f t="shared" ref="A202:D202" si="252">A64</f>
        <v>56</v>
      </c>
      <c r="B202" s="2" t="str">
        <f t="shared" si="252"/>
        <v>Morbihan</v>
      </c>
      <c r="C202" s="2">
        <f t="shared" si="252"/>
        <v>738</v>
      </c>
      <c r="D202" s="2">
        <f t="shared" si="252"/>
        <v>42.4</v>
      </c>
      <c r="E202" s="15">
        <f t="shared" ref="E202:X202" si="253">E64*$C64/100</f>
        <v>41.328000000000003</v>
      </c>
      <c r="F202" s="15">
        <f t="shared" si="253"/>
        <v>44.28</v>
      </c>
      <c r="G202" s="15">
        <f t="shared" si="253"/>
        <v>45.756</v>
      </c>
      <c r="H202" s="15">
        <f t="shared" si="253"/>
        <v>41.328000000000003</v>
      </c>
      <c r="I202" s="15">
        <f t="shared" si="253"/>
        <v>34.686</v>
      </c>
      <c r="J202" s="15">
        <f t="shared" si="253"/>
        <v>36.162000000000006</v>
      </c>
      <c r="K202" s="15">
        <f t="shared" si="253"/>
        <v>40.590000000000003</v>
      </c>
      <c r="L202" s="15">
        <f t="shared" si="253"/>
        <v>44.28</v>
      </c>
      <c r="M202" s="15">
        <f t="shared" si="253"/>
        <v>50.183999999999997</v>
      </c>
      <c r="N202" s="15">
        <f t="shared" si="253"/>
        <v>50.921999999999997</v>
      </c>
      <c r="O202" s="15">
        <f t="shared" si="253"/>
        <v>51.66</v>
      </c>
      <c r="P202" s="15">
        <f t="shared" si="253"/>
        <v>50.183999999999997</v>
      </c>
      <c r="Q202" s="15">
        <f t="shared" si="253"/>
        <v>53.136000000000003</v>
      </c>
      <c r="R202" s="15">
        <f t="shared" si="253"/>
        <v>42.803999999999995</v>
      </c>
      <c r="S202" s="15">
        <f t="shared" si="253"/>
        <v>31.734000000000002</v>
      </c>
      <c r="T202" s="15">
        <f t="shared" si="253"/>
        <v>30.995999999999999</v>
      </c>
      <c r="U202" s="15">
        <f t="shared" si="253"/>
        <v>25.091999999999999</v>
      </c>
      <c r="V202" s="15">
        <f t="shared" si="253"/>
        <v>15.497999999999999</v>
      </c>
      <c r="W202" s="15">
        <f t="shared" si="253"/>
        <v>6.6420000000000003</v>
      </c>
      <c r="X202" s="15">
        <f t="shared" si="253"/>
        <v>1.476</v>
      </c>
      <c r="Y202" s="15">
        <f t="shared" ref="Y202:Z202" si="254">Y64</f>
        <v>890</v>
      </c>
      <c r="Z202" s="15">
        <f t="shared" si="254"/>
        <v>49</v>
      </c>
      <c r="AA202" s="15">
        <f t="shared" ref="AA202:AT202" si="255">AA64*$Y64/100</f>
        <v>39.160000000000004</v>
      </c>
      <c r="AB202" s="15">
        <f t="shared" si="255"/>
        <v>42.72</v>
      </c>
      <c r="AC202" s="15">
        <f t="shared" si="255"/>
        <v>46.28</v>
      </c>
      <c r="AD202" s="15">
        <f t="shared" si="255"/>
        <v>45.39</v>
      </c>
      <c r="AE202" s="15">
        <f t="shared" si="255"/>
        <v>37.380000000000003</v>
      </c>
      <c r="AF202" s="15">
        <f t="shared" si="255"/>
        <v>35.6</v>
      </c>
      <c r="AG202" s="15">
        <f t="shared" si="255"/>
        <v>39.160000000000004</v>
      </c>
      <c r="AH202" s="15">
        <f t="shared" si="255"/>
        <v>44.5</v>
      </c>
      <c r="AI202" s="15">
        <f t="shared" si="255"/>
        <v>48.06</v>
      </c>
      <c r="AJ202" s="15">
        <f t="shared" si="255"/>
        <v>49.84</v>
      </c>
      <c r="AK202" s="15">
        <f t="shared" si="255"/>
        <v>48.95</v>
      </c>
      <c r="AL202" s="15">
        <f t="shared" si="255"/>
        <v>49.84</v>
      </c>
      <c r="AM202" s="15">
        <f t="shared" si="255"/>
        <v>57.85</v>
      </c>
      <c r="AN202" s="15">
        <f t="shared" si="255"/>
        <v>62.3</v>
      </c>
      <c r="AO202" s="15">
        <f t="shared" si="255"/>
        <v>57.85</v>
      </c>
      <c r="AP202" s="15">
        <f t="shared" si="255"/>
        <v>59.63</v>
      </c>
      <c r="AQ202" s="15">
        <f t="shared" si="255"/>
        <v>51.62</v>
      </c>
      <c r="AR202" s="15">
        <f t="shared" si="255"/>
        <v>40.94</v>
      </c>
      <c r="AS202" s="15">
        <f t="shared" si="255"/>
        <v>24.03</v>
      </c>
      <c r="AT202" s="15">
        <f t="shared" si="255"/>
        <v>11.57</v>
      </c>
    </row>
    <row r="203" spans="1:46" hidden="1" x14ac:dyDescent="0.2">
      <c r="A203" s="2" t="str">
        <f t="shared" ref="A203:D203" si="256">A65</f>
        <v>57</v>
      </c>
      <c r="B203" s="2" t="str">
        <f t="shared" si="256"/>
        <v>Moselle</v>
      </c>
      <c r="C203" s="2">
        <f t="shared" si="256"/>
        <v>1047</v>
      </c>
      <c r="D203" s="2">
        <f t="shared" si="256"/>
        <v>40.5</v>
      </c>
      <c r="E203" s="15">
        <f t="shared" ref="E203:X203" si="257">E65*$C65/100</f>
        <v>59.679000000000002</v>
      </c>
      <c r="F203" s="15">
        <f t="shared" si="257"/>
        <v>60.725999999999992</v>
      </c>
      <c r="G203" s="15">
        <f t="shared" si="257"/>
        <v>61.773000000000003</v>
      </c>
      <c r="H203" s="15">
        <f t="shared" si="257"/>
        <v>58.631999999999998</v>
      </c>
      <c r="I203" s="15">
        <f t="shared" si="257"/>
        <v>61.773000000000003</v>
      </c>
      <c r="J203" s="15">
        <f t="shared" si="257"/>
        <v>65.960999999999999</v>
      </c>
      <c r="K203" s="15">
        <f t="shared" si="257"/>
        <v>67.007999999999996</v>
      </c>
      <c r="L203" s="15">
        <f t="shared" si="257"/>
        <v>64.914000000000001</v>
      </c>
      <c r="M203" s="15">
        <f t="shared" si="257"/>
        <v>73.290000000000006</v>
      </c>
      <c r="N203" s="15">
        <f t="shared" si="257"/>
        <v>77.478000000000009</v>
      </c>
      <c r="O203" s="15">
        <f t="shared" si="257"/>
        <v>77.478000000000009</v>
      </c>
      <c r="P203" s="15">
        <f t="shared" si="257"/>
        <v>73.290000000000006</v>
      </c>
      <c r="Q203" s="15">
        <f t="shared" si="257"/>
        <v>67.007999999999996</v>
      </c>
      <c r="R203" s="15">
        <f t="shared" si="257"/>
        <v>48.161999999999999</v>
      </c>
      <c r="S203" s="15">
        <f t="shared" si="257"/>
        <v>39.786000000000001</v>
      </c>
      <c r="T203" s="15">
        <f t="shared" si="257"/>
        <v>37.692</v>
      </c>
      <c r="U203" s="15">
        <f t="shared" si="257"/>
        <v>29.315999999999999</v>
      </c>
      <c r="V203" s="15">
        <f t="shared" si="257"/>
        <v>15.705</v>
      </c>
      <c r="W203" s="15">
        <f t="shared" si="257"/>
        <v>6.2819999999999991</v>
      </c>
      <c r="X203" s="15">
        <f t="shared" si="257"/>
        <v>1.0469999999999999</v>
      </c>
      <c r="Y203" s="15">
        <f t="shared" ref="Y203:Z203" si="258">Y65</f>
        <v>1043</v>
      </c>
      <c r="Z203" s="15">
        <f t="shared" si="258"/>
        <v>46.6</v>
      </c>
      <c r="AA203" s="15">
        <f t="shared" ref="AA203:AT203" si="259">AA65*$Y65/100</f>
        <v>47.977999999999994</v>
      </c>
      <c r="AB203" s="15">
        <f t="shared" si="259"/>
        <v>52.15</v>
      </c>
      <c r="AC203" s="15">
        <f t="shared" si="259"/>
        <v>54.236000000000004</v>
      </c>
      <c r="AD203" s="15">
        <f t="shared" si="259"/>
        <v>52.15</v>
      </c>
      <c r="AE203" s="15">
        <f t="shared" si="259"/>
        <v>46.935000000000002</v>
      </c>
      <c r="AF203" s="15">
        <f t="shared" si="259"/>
        <v>51.107000000000006</v>
      </c>
      <c r="AG203" s="15">
        <f t="shared" si="259"/>
        <v>56.32200000000001</v>
      </c>
      <c r="AH203" s="15">
        <f t="shared" si="259"/>
        <v>61.537000000000006</v>
      </c>
      <c r="AI203" s="15">
        <f t="shared" si="259"/>
        <v>62.58</v>
      </c>
      <c r="AJ203" s="15">
        <f t="shared" si="259"/>
        <v>62.58</v>
      </c>
      <c r="AK203" s="15">
        <f t="shared" si="259"/>
        <v>61.537000000000006</v>
      </c>
      <c r="AL203" s="15">
        <f t="shared" si="259"/>
        <v>62.58</v>
      </c>
      <c r="AM203" s="15">
        <f t="shared" si="259"/>
        <v>66.75200000000001</v>
      </c>
      <c r="AN203" s="15">
        <f t="shared" si="259"/>
        <v>64.665999999999997</v>
      </c>
      <c r="AO203" s="15">
        <f t="shared" si="259"/>
        <v>56.32200000000001</v>
      </c>
      <c r="AP203" s="15">
        <f t="shared" si="259"/>
        <v>58.407999999999994</v>
      </c>
      <c r="AQ203" s="15">
        <f t="shared" si="259"/>
        <v>51.107000000000006</v>
      </c>
      <c r="AR203" s="15">
        <f t="shared" si="259"/>
        <v>39.633999999999993</v>
      </c>
      <c r="AS203" s="15">
        <f t="shared" si="259"/>
        <v>21.903000000000002</v>
      </c>
      <c r="AT203" s="15">
        <f t="shared" si="259"/>
        <v>10.43</v>
      </c>
    </row>
    <row r="204" spans="1:46" hidden="1" x14ac:dyDescent="0.2">
      <c r="A204" s="2" t="str">
        <f t="shared" ref="A204:D204" si="260">A66</f>
        <v>58</v>
      </c>
      <c r="B204" s="2" t="str">
        <f t="shared" si="260"/>
        <v>Nièvre</v>
      </c>
      <c r="C204" s="2">
        <f t="shared" si="260"/>
        <v>215</v>
      </c>
      <c r="D204" s="2">
        <f t="shared" si="260"/>
        <v>45.8</v>
      </c>
      <c r="E204" s="15">
        <f t="shared" ref="E204:X204" si="261">E66*$C66/100</f>
        <v>9.8899999999999988</v>
      </c>
      <c r="F204" s="15">
        <f t="shared" si="261"/>
        <v>10.965</v>
      </c>
      <c r="G204" s="15">
        <f t="shared" si="261"/>
        <v>11.395</v>
      </c>
      <c r="H204" s="15">
        <f t="shared" si="261"/>
        <v>10.75</v>
      </c>
      <c r="I204" s="15">
        <f t="shared" si="261"/>
        <v>9.4600000000000009</v>
      </c>
      <c r="J204" s="15">
        <f t="shared" si="261"/>
        <v>9.6750000000000007</v>
      </c>
      <c r="K204" s="15">
        <f t="shared" si="261"/>
        <v>10.535</v>
      </c>
      <c r="L204" s="15">
        <f t="shared" si="261"/>
        <v>11.18</v>
      </c>
      <c r="M204" s="15">
        <f t="shared" si="261"/>
        <v>12.9</v>
      </c>
      <c r="N204" s="15">
        <f t="shared" si="261"/>
        <v>14.19</v>
      </c>
      <c r="O204" s="15">
        <f t="shared" si="261"/>
        <v>15.05</v>
      </c>
      <c r="P204" s="15">
        <f t="shared" si="261"/>
        <v>16.34</v>
      </c>
      <c r="Q204" s="15">
        <f t="shared" si="261"/>
        <v>17.845000000000002</v>
      </c>
      <c r="R204" s="15">
        <f t="shared" si="261"/>
        <v>14.19</v>
      </c>
      <c r="S204" s="15">
        <f t="shared" si="261"/>
        <v>10.965</v>
      </c>
      <c r="T204" s="15">
        <f t="shared" si="261"/>
        <v>10.965</v>
      </c>
      <c r="U204" s="15">
        <f t="shared" si="261"/>
        <v>9.0299999999999994</v>
      </c>
      <c r="V204" s="15">
        <f t="shared" si="261"/>
        <v>6.2350000000000003</v>
      </c>
      <c r="W204" s="15">
        <f t="shared" si="261"/>
        <v>2.58</v>
      </c>
      <c r="X204" s="15">
        <f t="shared" si="261"/>
        <v>0.64500000000000002</v>
      </c>
      <c r="Y204" s="15">
        <f t="shared" ref="Y204:Z204" si="262">Y66</f>
        <v>197</v>
      </c>
      <c r="Z204" s="15">
        <f t="shared" si="262"/>
        <v>50.6</v>
      </c>
      <c r="AA204" s="15">
        <f t="shared" ref="AA204:AT204" si="263">AA66*$Y66/100</f>
        <v>8.077</v>
      </c>
      <c r="AB204" s="15">
        <f t="shared" si="263"/>
        <v>8.8650000000000002</v>
      </c>
      <c r="AC204" s="15">
        <f t="shared" si="263"/>
        <v>9.2590000000000003</v>
      </c>
      <c r="AD204" s="15">
        <f t="shared" si="263"/>
        <v>9.2590000000000003</v>
      </c>
      <c r="AE204" s="15">
        <f t="shared" si="263"/>
        <v>8.2740000000000009</v>
      </c>
      <c r="AF204" s="15">
        <f t="shared" si="263"/>
        <v>8.077</v>
      </c>
      <c r="AG204" s="15">
        <f t="shared" si="263"/>
        <v>8.4709999999999983</v>
      </c>
      <c r="AH204" s="15">
        <f t="shared" si="263"/>
        <v>9.4559999999999995</v>
      </c>
      <c r="AI204" s="15">
        <f t="shared" si="263"/>
        <v>10.046999999999999</v>
      </c>
      <c r="AJ204" s="15">
        <f t="shared" si="263"/>
        <v>10.244000000000002</v>
      </c>
      <c r="AK204" s="15">
        <f t="shared" si="263"/>
        <v>10.244000000000002</v>
      </c>
      <c r="AL204" s="15">
        <f t="shared" si="263"/>
        <v>10.835000000000001</v>
      </c>
      <c r="AM204" s="15">
        <f t="shared" si="263"/>
        <v>12.805</v>
      </c>
      <c r="AN204" s="15">
        <f t="shared" si="263"/>
        <v>13.986999999999998</v>
      </c>
      <c r="AO204" s="15">
        <f t="shared" si="263"/>
        <v>13.395999999999999</v>
      </c>
      <c r="AP204" s="15">
        <f t="shared" si="263"/>
        <v>13.986999999999998</v>
      </c>
      <c r="AQ204" s="15">
        <f t="shared" si="263"/>
        <v>12.411</v>
      </c>
      <c r="AR204" s="15">
        <f t="shared" si="263"/>
        <v>10.046999999999999</v>
      </c>
      <c r="AS204" s="15">
        <f t="shared" si="263"/>
        <v>6.1070000000000002</v>
      </c>
      <c r="AT204" s="15">
        <f t="shared" si="263"/>
        <v>3.1520000000000006</v>
      </c>
    </row>
    <row r="205" spans="1:46" hidden="1" x14ac:dyDescent="0.2">
      <c r="A205" s="2" t="str">
        <f t="shared" ref="A205:D205" si="264">A67</f>
        <v>59</v>
      </c>
      <c r="B205" s="2" t="str">
        <f t="shared" si="264"/>
        <v>Nord</v>
      </c>
      <c r="C205" s="2">
        <f t="shared" si="264"/>
        <v>2596</v>
      </c>
      <c r="D205" s="2">
        <f t="shared" si="264"/>
        <v>37.799999999999997</v>
      </c>
      <c r="E205" s="15">
        <f t="shared" ref="E205:X205" si="265">E67*$C67/100</f>
        <v>176.52799999999999</v>
      </c>
      <c r="F205" s="15">
        <f t="shared" si="265"/>
        <v>173.93200000000002</v>
      </c>
      <c r="G205" s="15">
        <f t="shared" si="265"/>
        <v>173.93200000000002</v>
      </c>
      <c r="H205" s="15">
        <f t="shared" si="265"/>
        <v>171.33599999999998</v>
      </c>
      <c r="I205" s="15">
        <f t="shared" si="265"/>
        <v>186.91200000000001</v>
      </c>
      <c r="J205" s="15">
        <f t="shared" si="265"/>
        <v>173.93200000000002</v>
      </c>
      <c r="K205" s="15">
        <f t="shared" si="265"/>
        <v>171.33599999999998</v>
      </c>
      <c r="L205" s="15">
        <f t="shared" si="265"/>
        <v>166.14400000000001</v>
      </c>
      <c r="M205" s="15">
        <f t="shared" si="265"/>
        <v>173.93200000000002</v>
      </c>
      <c r="N205" s="15">
        <f t="shared" si="265"/>
        <v>168.74</v>
      </c>
      <c r="O205" s="15">
        <f t="shared" si="265"/>
        <v>166.14400000000001</v>
      </c>
      <c r="P205" s="15">
        <f t="shared" si="265"/>
        <v>158.35599999999999</v>
      </c>
      <c r="Q205" s="15">
        <f t="shared" si="265"/>
        <v>150.56799999999998</v>
      </c>
      <c r="R205" s="15">
        <f t="shared" si="265"/>
        <v>111.62799999999999</v>
      </c>
      <c r="S205" s="15">
        <f t="shared" si="265"/>
        <v>75.283999999999992</v>
      </c>
      <c r="T205" s="15">
        <f t="shared" si="265"/>
        <v>75.283999999999992</v>
      </c>
      <c r="U205" s="15">
        <f t="shared" si="265"/>
        <v>62.303999999999995</v>
      </c>
      <c r="V205" s="15">
        <f t="shared" si="265"/>
        <v>38.94</v>
      </c>
      <c r="W205" s="15">
        <f t="shared" si="265"/>
        <v>15.575999999999999</v>
      </c>
      <c r="X205" s="15">
        <f t="shared" si="265"/>
        <v>2.5960000000000001</v>
      </c>
      <c r="Y205" s="15">
        <f t="shared" ref="Y205:Z205" si="266">Y67</f>
        <v>2750</v>
      </c>
      <c r="Z205" s="15">
        <f t="shared" si="266"/>
        <v>42</v>
      </c>
      <c r="AA205" s="15">
        <f t="shared" ref="AA205:AT205" si="267">AA67*$Y67/100</f>
        <v>162.25000000000003</v>
      </c>
      <c r="AB205" s="15">
        <f t="shared" si="267"/>
        <v>165</v>
      </c>
      <c r="AC205" s="15">
        <f t="shared" si="267"/>
        <v>165</v>
      </c>
      <c r="AD205" s="15">
        <f t="shared" si="267"/>
        <v>170.5</v>
      </c>
      <c r="AE205" s="15">
        <f t="shared" si="267"/>
        <v>176</v>
      </c>
      <c r="AF205" s="15">
        <f t="shared" si="267"/>
        <v>162.25000000000003</v>
      </c>
      <c r="AG205" s="15">
        <f t="shared" si="267"/>
        <v>162.25000000000003</v>
      </c>
      <c r="AH205" s="15">
        <f t="shared" si="267"/>
        <v>167.75</v>
      </c>
      <c r="AI205" s="15">
        <f t="shared" si="267"/>
        <v>167.75</v>
      </c>
      <c r="AJ205" s="15">
        <f t="shared" si="267"/>
        <v>162.25000000000003</v>
      </c>
      <c r="AK205" s="15">
        <f t="shared" si="267"/>
        <v>153.99999999999997</v>
      </c>
      <c r="AL205" s="15">
        <f t="shared" si="267"/>
        <v>148.50000000000003</v>
      </c>
      <c r="AM205" s="15">
        <f t="shared" si="267"/>
        <v>148.50000000000003</v>
      </c>
      <c r="AN205" s="15">
        <f t="shared" si="267"/>
        <v>143</v>
      </c>
      <c r="AO205" s="15">
        <f t="shared" si="267"/>
        <v>123.75</v>
      </c>
      <c r="AP205" s="15">
        <f t="shared" si="267"/>
        <v>123.75</v>
      </c>
      <c r="AQ205" s="15">
        <f t="shared" si="267"/>
        <v>101.75</v>
      </c>
      <c r="AR205" s="15">
        <f t="shared" si="267"/>
        <v>76.999999999999986</v>
      </c>
      <c r="AS205" s="15">
        <f t="shared" si="267"/>
        <v>44</v>
      </c>
      <c r="AT205" s="15">
        <f t="shared" si="267"/>
        <v>19.249999999999996</v>
      </c>
    </row>
    <row r="206" spans="1:46" hidden="1" x14ac:dyDescent="0.2">
      <c r="A206" s="2" t="str">
        <f t="shared" ref="A206:D206" si="268">A68</f>
        <v>60</v>
      </c>
      <c r="B206" s="2" t="str">
        <f t="shared" si="268"/>
        <v>Oise</v>
      </c>
      <c r="C206" s="2">
        <f t="shared" si="268"/>
        <v>815</v>
      </c>
      <c r="D206" s="2">
        <f t="shared" si="268"/>
        <v>38.200000000000003</v>
      </c>
      <c r="E206" s="15">
        <f t="shared" ref="E206:X206" si="269">E68*$C68/100</f>
        <v>55.42</v>
      </c>
      <c r="F206" s="15">
        <f t="shared" si="269"/>
        <v>56.234999999999999</v>
      </c>
      <c r="G206" s="15">
        <f t="shared" si="269"/>
        <v>57.05</v>
      </c>
      <c r="H206" s="15">
        <f t="shared" si="269"/>
        <v>49.715000000000003</v>
      </c>
      <c r="I206" s="15">
        <f t="shared" si="269"/>
        <v>47.27</v>
      </c>
      <c r="J206" s="15">
        <f t="shared" si="269"/>
        <v>49.715000000000003</v>
      </c>
      <c r="K206" s="15">
        <f t="shared" si="269"/>
        <v>52.16</v>
      </c>
      <c r="L206" s="15">
        <f t="shared" si="269"/>
        <v>53.79</v>
      </c>
      <c r="M206" s="15">
        <f t="shared" si="269"/>
        <v>60.31</v>
      </c>
      <c r="N206" s="15">
        <f t="shared" si="269"/>
        <v>59.494999999999997</v>
      </c>
      <c r="O206" s="15">
        <f t="shared" si="269"/>
        <v>55.42</v>
      </c>
      <c r="P206" s="15">
        <f t="shared" si="269"/>
        <v>52.16</v>
      </c>
      <c r="Q206" s="15">
        <f t="shared" si="269"/>
        <v>49.715000000000003</v>
      </c>
      <c r="R206" s="15">
        <f t="shared" si="269"/>
        <v>35.045000000000002</v>
      </c>
      <c r="S206" s="15">
        <f t="shared" si="269"/>
        <v>24.45</v>
      </c>
      <c r="T206" s="15">
        <f t="shared" si="269"/>
        <v>22.004999999999999</v>
      </c>
      <c r="U206" s="15">
        <f t="shared" si="269"/>
        <v>17.930000000000003</v>
      </c>
      <c r="V206" s="15">
        <f t="shared" si="269"/>
        <v>10.595000000000001</v>
      </c>
      <c r="W206" s="15">
        <f t="shared" si="269"/>
        <v>4.0750000000000002</v>
      </c>
      <c r="X206" s="15">
        <f t="shared" si="269"/>
        <v>0.81499999999999995</v>
      </c>
      <c r="Y206" s="15">
        <f t="shared" ref="Y206:Z206" si="270">Y68</f>
        <v>896</v>
      </c>
      <c r="Z206" s="15">
        <f t="shared" si="270"/>
        <v>43.7</v>
      </c>
      <c r="AA206" s="15">
        <f t="shared" ref="AA206:AT206" si="271">AA68*$Y68/100</f>
        <v>50.175999999999995</v>
      </c>
      <c r="AB206" s="15">
        <f t="shared" si="271"/>
        <v>53.76</v>
      </c>
      <c r="AC206" s="15">
        <f t="shared" si="271"/>
        <v>55.552</v>
      </c>
      <c r="AD206" s="15">
        <f t="shared" si="271"/>
        <v>52.864000000000004</v>
      </c>
      <c r="AE206" s="15">
        <f t="shared" si="271"/>
        <v>43.904000000000003</v>
      </c>
      <c r="AF206" s="15">
        <f t="shared" si="271"/>
        <v>43.904000000000003</v>
      </c>
      <c r="AG206" s="15">
        <f t="shared" si="271"/>
        <v>48.384000000000007</v>
      </c>
      <c r="AH206" s="15">
        <f t="shared" si="271"/>
        <v>54.655999999999992</v>
      </c>
      <c r="AI206" s="15">
        <f t="shared" si="271"/>
        <v>55.552</v>
      </c>
      <c r="AJ206" s="15">
        <f t="shared" si="271"/>
        <v>54.655999999999992</v>
      </c>
      <c r="AK206" s="15">
        <f t="shared" si="271"/>
        <v>51.071999999999996</v>
      </c>
      <c r="AL206" s="15">
        <f t="shared" si="271"/>
        <v>50.175999999999995</v>
      </c>
      <c r="AM206" s="15">
        <f t="shared" si="271"/>
        <v>52.864000000000004</v>
      </c>
      <c r="AN206" s="15">
        <f t="shared" si="271"/>
        <v>50.175999999999995</v>
      </c>
      <c r="AO206" s="15">
        <f t="shared" si="271"/>
        <v>44.8</v>
      </c>
      <c r="AP206" s="15">
        <f t="shared" si="271"/>
        <v>44.8</v>
      </c>
      <c r="AQ206" s="15">
        <f t="shared" si="271"/>
        <v>37.632000000000005</v>
      </c>
      <c r="AR206" s="15">
        <f t="shared" si="271"/>
        <v>28.672000000000004</v>
      </c>
      <c r="AS206" s="15">
        <f t="shared" si="271"/>
        <v>15.232000000000001</v>
      </c>
      <c r="AT206" s="15">
        <f t="shared" si="271"/>
        <v>6.2719999999999994</v>
      </c>
    </row>
    <row r="207" spans="1:46" hidden="1" x14ac:dyDescent="0.2">
      <c r="A207" s="2" t="str">
        <f t="shared" ref="A207:D207" si="272">A69</f>
        <v>61</v>
      </c>
      <c r="B207" s="2" t="str">
        <f t="shared" si="272"/>
        <v>Orne</v>
      </c>
      <c r="C207" s="2">
        <f t="shared" si="272"/>
        <v>289</v>
      </c>
      <c r="D207" s="2">
        <f t="shared" si="272"/>
        <v>43.2</v>
      </c>
      <c r="E207" s="15">
        <f t="shared" ref="E207:X207" si="273">E69*$C69/100</f>
        <v>15.606000000000002</v>
      </c>
      <c r="F207" s="15">
        <f t="shared" si="273"/>
        <v>17.051000000000002</v>
      </c>
      <c r="G207" s="15">
        <f t="shared" si="273"/>
        <v>18.207000000000001</v>
      </c>
      <c r="H207" s="15">
        <f t="shared" si="273"/>
        <v>16.183999999999997</v>
      </c>
      <c r="I207" s="15">
        <f t="shared" si="273"/>
        <v>13.293999999999999</v>
      </c>
      <c r="J207" s="15">
        <f t="shared" si="273"/>
        <v>13.872</v>
      </c>
      <c r="K207" s="15">
        <f t="shared" si="273"/>
        <v>15.027999999999999</v>
      </c>
      <c r="L207" s="15">
        <f t="shared" si="273"/>
        <v>15.606000000000002</v>
      </c>
      <c r="M207" s="15">
        <f t="shared" si="273"/>
        <v>18.785</v>
      </c>
      <c r="N207" s="15">
        <f t="shared" si="273"/>
        <v>19.363</v>
      </c>
      <c r="O207" s="15">
        <f t="shared" si="273"/>
        <v>19.941000000000003</v>
      </c>
      <c r="P207" s="15">
        <f t="shared" si="273"/>
        <v>20.519000000000002</v>
      </c>
      <c r="Q207" s="15">
        <f t="shared" si="273"/>
        <v>21.675000000000001</v>
      </c>
      <c r="R207" s="15">
        <f t="shared" si="273"/>
        <v>16.472999999999999</v>
      </c>
      <c r="S207" s="15">
        <f t="shared" si="273"/>
        <v>12.138</v>
      </c>
      <c r="T207" s="15">
        <f t="shared" si="273"/>
        <v>13.005000000000001</v>
      </c>
      <c r="U207" s="15">
        <f t="shared" si="273"/>
        <v>10.982000000000001</v>
      </c>
      <c r="V207" s="15">
        <f t="shared" si="273"/>
        <v>7.2249999999999996</v>
      </c>
      <c r="W207" s="15">
        <f t="shared" si="273"/>
        <v>3.1790000000000003</v>
      </c>
      <c r="X207" s="15">
        <f t="shared" si="273"/>
        <v>0.57800000000000007</v>
      </c>
      <c r="Y207" s="15">
        <f t="shared" ref="Y207:Z207" si="274">Y69</f>
        <v>268</v>
      </c>
      <c r="Z207" s="15">
        <f t="shared" si="274"/>
        <v>48.8</v>
      </c>
      <c r="AA207" s="15">
        <f t="shared" ref="AA207:AT207" si="275">AA69*$Y69/100</f>
        <v>12.327999999999999</v>
      </c>
      <c r="AB207" s="15">
        <f t="shared" si="275"/>
        <v>13.4</v>
      </c>
      <c r="AC207" s="15">
        <f t="shared" si="275"/>
        <v>14.203999999999999</v>
      </c>
      <c r="AD207" s="15">
        <f t="shared" si="275"/>
        <v>13.667999999999999</v>
      </c>
      <c r="AE207" s="15">
        <f t="shared" si="275"/>
        <v>11.792</v>
      </c>
      <c r="AF207" s="15">
        <f t="shared" si="275"/>
        <v>11.523999999999999</v>
      </c>
      <c r="AG207" s="15">
        <f t="shared" si="275"/>
        <v>12.06</v>
      </c>
      <c r="AH207" s="15">
        <f t="shared" si="275"/>
        <v>13.4</v>
      </c>
      <c r="AI207" s="15">
        <f t="shared" si="275"/>
        <v>14.203999999999999</v>
      </c>
      <c r="AJ207" s="15">
        <f t="shared" si="275"/>
        <v>14.203999999999999</v>
      </c>
      <c r="AK207" s="15">
        <f t="shared" si="275"/>
        <v>13.936000000000002</v>
      </c>
      <c r="AL207" s="15">
        <f t="shared" si="275"/>
        <v>14.472000000000001</v>
      </c>
      <c r="AM207" s="15">
        <f t="shared" si="275"/>
        <v>16.347999999999999</v>
      </c>
      <c r="AN207" s="15">
        <f t="shared" si="275"/>
        <v>17.420000000000002</v>
      </c>
      <c r="AO207" s="15">
        <f t="shared" si="275"/>
        <v>16.347999999999999</v>
      </c>
      <c r="AP207" s="15">
        <f t="shared" si="275"/>
        <v>17.956000000000003</v>
      </c>
      <c r="AQ207" s="15">
        <f t="shared" si="275"/>
        <v>16.347999999999999</v>
      </c>
      <c r="AR207" s="15">
        <f t="shared" si="275"/>
        <v>13.132</v>
      </c>
      <c r="AS207" s="15">
        <f t="shared" si="275"/>
        <v>7.7719999999999994</v>
      </c>
      <c r="AT207" s="15">
        <f t="shared" si="275"/>
        <v>3.4840000000000004</v>
      </c>
    </row>
    <row r="208" spans="1:46" hidden="1" x14ac:dyDescent="0.2">
      <c r="A208" s="2" t="str">
        <f t="shared" ref="A208:D208" si="276">A70</f>
        <v>62</v>
      </c>
      <c r="B208" s="2" t="str">
        <f t="shared" si="276"/>
        <v>Pas-de-Calais</v>
      </c>
      <c r="C208" s="2">
        <f t="shared" si="276"/>
        <v>1465</v>
      </c>
      <c r="D208" s="2">
        <f t="shared" si="276"/>
        <v>39</v>
      </c>
      <c r="E208" s="15">
        <f t="shared" ref="E208:X208" si="277">E70*$C70/100</f>
        <v>96.69</v>
      </c>
      <c r="F208" s="15">
        <f t="shared" si="277"/>
        <v>98.155000000000001</v>
      </c>
      <c r="G208" s="15">
        <f t="shared" si="277"/>
        <v>99.62</v>
      </c>
      <c r="H208" s="15">
        <f t="shared" si="277"/>
        <v>90.83</v>
      </c>
      <c r="I208" s="15">
        <f t="shared" si="277"/>
        <v>84.97</v>
      </c>
      <c r="J208" s="15">
        <f t="shared" si="277"/>
        <v>87.9</v>
      </c>
      <c r="K208" s="15">
        <f t="shared" si="277"/>
        <v>90.83</v>
      </c>
      <c r="L208" s="15">
        <f t="shared" si="277"/>
        <v>92.295000000000002</v>
      </c>
      <c r="M208" s="15">
        <f t="shared" si="277"/>
        <v>99.62</v>
      </c>
      <c r="N208" s="15">
        <f t="shared" si="277"/>
        <v>99.62</v>
      </c>
      <c r="O208" s="15">
        <f t="shared" si="277"/>
        <v>98.155000000000001</v>
      </c>
      <c r="P208" s="15">
        <f t="shared" si="277"/>
        <v>96.69</v>
      </c>
      <c r="Q208" s="15">
        <f t="shared" si="277"/>
        <v>93.76</v>
      </c>
      <c r="R208" s="15">
        <f t="shared" si="277"/>
        <v>65.924999999999997</v>
      </c>
      <c r="S208" s="15">
        <f t="shared" si="277"/>
        <v>46.88</v>
      </c>
      <c r="T208" s="15">
        <f t="shared" si="277"/>
        <v>46.88</v>
      </c>
      <c r="U208" s="15">
        <f t="shared" si="277"/>
        <v>39.555000000000007</v>
      </c>
      <c r="V208" s="15">
        <f t="shared" si="277"/>
        <v>23.44</v>
      </c>
      <c r="W208" s="15">
        <f t="shared" si="277"/>
        <v>8.7899999999999991</v>
      </c>
      <c r="X208" s="15">
        <f t="shared" si="277"/>
        <v>1.4650000000000001</v>
      </c>
      <c r="Y208" s="15">
        <f t="shared" ref="Y208:Z208" si="278">Y70</f>
        <v>1474</v>
      </c>
      <c r="Z208" s="15">
        <f t="shared" si="278"/>
        <v>44.2</v>
      </c>
      <c r="AA208" s="15">
        <f t="shared" ref="AA208:AT208" si="279">AA70*$Y70/100</f>
        <v>81.069999999999993</v>
      </c>
      <c r="AB208" s="15">
        <f t="shared" si="279"/>
        <v>85.49199999999999</v>
      </c>
      <c r="AC208" s="15">
        <f t="shared" si="279"/>
        <v>88.44</v>
      </c>
      <c r="AD208" s="15">
        <f t="shared" si="279"/>
        <v>85.49199999999999</v>
      </c>
      <c r="AE208" s="15">
        <f t="shared" si="279"/>
        <v>75.173999999999992</v>
      </c>
      <c r="AF208" s="15">
        <f t="shared" si="279"/>
        <v>73.7</v>
      </c>
      <c r="AG208" s="15">
        <f t="shared" si="279"/>
        <v>78.122</v>
      </c>
      <c r="AH208" s="15">
        <f t="shared" si="279"/>
        <v>85.49199999999999</v>
      </c>
      <c r="AI208" s="15">
        <f t="shared" si="279"/>
        <v>86.966000000000008</v>
      </c>
      <c r="AJ208" s="15">
        <f t="shared" si="279"/>
        <v>86.966000000000008</v>
      </c>
      <c r="AK208" s="15">
        <f t="shared" si="279"/>
        <v>82.543999999999997</v>
      </c>
      <c r="AL208" s="15">
        <f t="shared" si="279"/>
        <v>81.069999999999993</v>
      </c>
      <c r="AM208" s="15">
        <f t="shared" si="279"/>
        <v>86.966000000000008</v>
      </c>
      <c r="AN208" s="15">
        <f t="shared" si="279"/>
        <v>86.966000000000008</v>
      </c>
      <c r="AO208" s="15">
        <f t="shared" si="279"/>
        <v>76.647999999999996</v>
      </c>
      <c r="AP208" s="15">
        <f t="shared" si="279"/>
        <v>78.122</v>
      </c>
      <c r="AQ208" s="15">
        <f t="shared" si="279"/>
        <v>64.856000000000009</v>
      </c>
      <c r="AR208" s="15">
        <f t="shared" si="279"/>
        <v>48.641999999999996</v>
      </c>
      <c r="AS208" s="15">
        <f t="shared" si="279"/>
        <v>26.532000000000004</v>
      </c>
      <c r="AT208" s="15">
        <f t="shared" si="279"/>
        <v>11.792</v>
      </c>
    </row>
    <row r="209" spans="1:46" hidden="1" x14ac:dyDescent="0.2">
      <c r="A209" s="2" t="str">
        <f t="shared" ref="A209:D209" si="280">A71</f>
        <v>63</v>
      </c>
      <c r="B209" s="2" t="str">
        <f t="shared" si="280"/>
        <v>Puy-de-Dôme</v>
      </c>
      <c r="C209" s="2">
        <f t="shared" si="280"/>
        <v>641</v>
      </c>
      <c r="D209" s="2">
        <f t="shared" si="280"/>
        <v>41.6</v>
      </c>
      <c r="E209" s="15">
        <f t="shared" ref="E209:X209" si="281">E71*$C71/100</f>
        <v>34.614000000000004</v>
      </c>
      <c r="F209" s="15">
        <f t="shared" si="281"/>
        <v>35.255000000000003</v>
      </c>
      <c r="G209" s="15">
        <f t="shared" si="281"/>
        <v>35.255000000000003</v>
      </c>
      <c r="H209" s="15">
        <f t="shared" si="281"/>
        <v>37.177999999999997</v>
      </c>
      <c r="I209" s="15">
        <f t="shared" si="281"/>
        <v>42.305999999999997</v>
      </c>
      <c r="J209" s="15">
        <f t="shared" si="281"/>
        <v>37.177999999999997</v>
      </c>
      <c r="K209" s="15">
        <f t="shared" si="281"/>
        <v>37.819000000000003</v>
      </c>
      <c r="L209" s="15">
        <f t="shared" si="281"/>
        <v>39.100999999999999</v>
      </c>
      <c r="M209" s="15">
        <f t="shared" si="281"/>
        <v>44.229000000000006</v>
      </c>
      <c r="N209" s="15">
        <f t="shared" si="281"/>
        <v>43.588000000000001</v>
      </c>
      <c r="O209" s="15">
        <f t="shared" si="281"/>
        <v>43.588000000000001</v>
      </c>
      <c r="P209" s="15">
        <f t="shared" si="281"/>
        <v>43.588000000000001</v>
      </c>
      <c r="Q209" s="15">
        <f t="shared" si="281"/>
        <v>44.229000000000006</v>
      </c>
      <c r="R209" s="15">
        <f t="shared" si="281"/>
        <v>35.255000000000003</v>
      </c>
      <c r="S209" s="15">
        <f t="shared" si="281"/>
        <v>24.357999999999997</v>
      </c>
      <c r="T209" s="15">
        <f t="shared" si="281"/>
        <v>23.717000000000002</v>
      </c>
      <c r="U209" s="15">
        <f t="shared" si="281"/>
        <v>19.871000000000002</v>
      </c>
      <c r="V209" s="15">
        <f t="shared" si="281"/>
        <v>12.82</v>
      </c>
      <c r="W209" s="15">
        <f t="shared" si="281"/>
        <v>5.128000000000001</v>
      </c>
      <c r="X209" s="15">
        <f t="shared" si="281"/>
        <v>1.2820000000000003</v>
      </c>
      <c r="Y209" s="15">
        <f t="shared" ref="Y209:Z209" si="282">Y71</f>
        <v>783</v>
      </c>
      <c r="Z209" s="15">
        <f t="shared" si="282"/>
        <v>43.9</v>
      </c>
      <c r="AA209" s="15">
        <f t="shared" ref="AA209:AT209" si="283">AA71*$Y71/100</f>
        <v>39.933</v>
      </c>
      <c r="AB209" s="15">
        <f t="shared" si="283"/>
        <v>42.282000000000011</v>
      </c>
      <c r="AC209" s="15">
        <f t="shared" si="283"/>
        <v>43.847999999999992</v>
      </c>
      <c r="AD209" s="15">
        <f t="shared" si="283"/>
        <v>45.413999999999994</v>
      </c>
      <c r="AE209" s="15">
        <f t="shared" si="283"/>
        <v>48.546000000000006</v>
      </c>
      <c r="AF209" s="15">
        <f t="shared" si="283"/>
        <v>43.064999999999998</v>
      </c>
      <c r="AG209" s="15">
        <f t="shared" si="283"/>
        <v>44.631</v>
      </c>
      <c r="AH209" s="15">
        <f t="shared" si="283"/>
        <v>47.762999999999991</v>
      </c>
      <c r="AI209" s="15">
        <f t="shared" si="283"/>
        <v>49.328999999999994</v>
      </c>
      <c r="AJ209" s="15">
        <f t="shared" si="283"/>
        <v>47.762999999999991</v>
      </c>
      <c r="AK209" s="15">
        <f t="shared" si="283"/>
        <v>45.413999999999994</v>
      </c>
      <c r="AL209" s="15">
        <f t="shared" si="283"/>
        <v>44.631</v>
      </c>
      <c r="AM209" s="15">
        <f t="shared" si="283"/>
        <v>43.847999999999992</v>
      </c>
      <c r="AN209" s="15">
        <f t="shared" si="283"/>
        <v>41.498999999999995</v>
      </c>
      <c r="AO209" s="15">
        <f t="shared" si="283"/>
        <v>37.583999999999996</v>
      </c>
      <c r="AP209" s="15">
        <f t="shared" si="283"/>
        <v>38.367000000000004</v>
      </c>
      <c r="AQ209" s="15">
        <f t="shared" si="283"/>
        <v>32.886000000000003</v>
      </c>
      <c r="AR209" s="15">
        <f t="shared" si="283"/>
        <v>25.056000000000004</v>
      </c>
      <c r="AS209" s="15">
        <f t="shared" si="283"/>
        <v>14.876999999999999</v>
      </c>
      <c r="AT209" s="15">
        <f t="shared" si="283"/>
        <v>7.0470000000000006</v>
      </c>
    </row>
    <row r="210" spans="1:46" hidden="1" x14ac:dyDescent="0.2">
      <c r="A210" s="2" t="str">
        <f t="shared" ref="A210:D210" si="284">A72</f>
        <v>64</v>
      </c>
      <c r="B210" s="2" t="str">
        <f t="shared" si="284"/>
        <v>Pyrénées-Atlantiques</v>
      </c>
      <c r="C210" s="2">
        <f t="shared" si="284"/>
        <v>664</v>
      </c>
      <c r="D210" s="2">
        <f t="shared" si="284"/>
        <v>43.1</v>
      </c>
      <c r="E210" s="15">
        <f t="shared" ref="E210:X210" si="285">E72*$C72/100</f>
        <v>33.200000000000003</v>
      </c>
      <c r="F210" s="15">
        <f t="shared" si="285"/>
        <v>35.856000000000002</v>
      </c>
      <c r="G210" s="15">
        <f t="shared" si="285"/>
        <v>38.512</v>
      </c>
      <c r="H210" s="15">
        <f t="shared" si="285"/>
        <v>36.520000000000003</v>
      </c>
      <c r="I210" s="15">
        <f t="shared" si="285"/>
        <v>33.863999999999997</v>
      </c>
      <c r="J210" s="15">
        <f t="shared" si="285"/>
        <v>34.527999999999999</v>
      </c>
      <c r="K210" s="15">
        <f t="shared" si="285"/>
        <v>38.512</v>
      </c>
      <c r="L210" s="15">
        <f t="shared" si="285"/>
        <v>39.840000000000003</v>
      </c>
      <c r="M210" s="15">
        <f t="shared" si="285"/>
        <v>46.48</v>
      </c>
      <c r="N210" s="15">
        <f t="shared" si="285"/>
        <v>47.808</v>
      </c>
      <c r="O210" s="15">
        <f t="shared" si="285"/>
        <v>46.48</v>
      </c>
      <c r="P210" s="15">
        <f t="shared" si="285"/>
        <v>45.152000000000001</v>
      </c>
      <c r="Q210" s="15">
        <f t="shared" si="285"/>
        <v>45.152000000000001</v>
      </c>
      <c r="R210" s="15">
        <f t="shared" si="285"/>
        <v>37.183999999999997</v>
      </c>
      <c r="S210" s="15">
        <f t="shared" si="285"/>
        <v>28.552</v>
      </c>
      <c r="T210" s="15">
        <f t="shared" si="285"/>
        <v>27.888000000000002</v>
      </c>
      <c r="U210" s="15">
        <f t="shared" si="285"/>
        <v>24.568000000000001</v>
      </c>
      <c r="V210" s="15">
        <f t="shared" si="285"/>
        <v>15.936</v>
      </c>
      <c r="W210" s="15">
        <f t="shared" si="285"/>
        <v>6.64</v>
      </c>
      <c r="X210" s="15">
        <f t="shared" si="285"/>
        <v>1.992</v>
      </c>
      <c r="Y210" s="15">
        <f t="shared" ref="Y210:Z210" si="286">Y72</f>
        <v>780</v>
      </c>
      <c r="Z210" s="15">
        <f t="shared" si="286"/>
        <v>48.3</v>
      </c>
      <c r="AA210" s="15">
        <f t="shared" ref="AA210:AT210" si="287">AA72*$Y72/100</f>
        <v>32.76</v>
      </c>
      <c r="AB210" s="15">
        <f t="shared" si="287"/>
        <v>36.659999999999997</v>
      </c>
      <c r="AC210" s="15">
        <f t="shared" si="287"/>
        <v>39.779999999999994</v>
      </c>
      <c r="AD210" s="15">
        <f t="shared" si="287"/>
        <v>39.779999999999994</v>
      </c>
      <c r="AE210" s="15">
        <f t="shared" si="287"/>
        <v>34.320000000000007</v>
      </c>
      <c r="AF210" s="15">
        <f t="shared" si="287"/>
        <v>33.54</v>
      </c>
      <c r="AG210" s="15">
        <f t="shared" si="287"/>
        <v>37.44</v>
      </c>
      <c r="AH210" s="15">
        <f t="shared" si="287"/>
        <v>42.9</v>
      </c>
      <c r="AI210" s="15">
        <f t="shared" si="287"/>
        <v>46.02</v>
      </c>
      <c r="AJ210" s="15">
        <f t="shared" si="287"/>
        <v>46.02</v>
      </c>
      <c r="AK210" s="15">
        <f t="shared" si="287"/>
        <v>45.24</v>
      </c>
      <c r="AL210" s="15">
        <f t="shared" si="287"/>
        <v>45.24</v>
      </c>
      <c r="AM210" s="15">
        <f t="shared" si="287"/>
        <v>49.92</v>
      </c>
      <c r="AN210" s="15">
        <f t="shared" si="287"/>
        <v>50.7</v>
      </c>
      <c r="AO210" s="15">
        <f t="shared" si="287"/>
        <v>46.8</v>
      </c>
      <c r="AP210" s="15">
        <f t="shared" si="287"/>
        <v>48.36</v>
      </c>
      <c r="AQ210" s="15">
        <f t="shared" si="287"/>
        <v>42.9</v>
      </c>
      <c r="AR210" s="15">
        <f t="shared" si="287"/>
        <v>33.54</v>
      </c>
      <c r="AS210" s="15">
        <f t="shared" si="287"/>
        <v>19.5</v>
      </c>
      <c r="AT210" s="15">
        <f t="shared" si="287"/>
        <v>9.36</v>
      </c>
    </row>
    <row r="211" spans="1:46" hidden="1" x14ac:dyDescent="0.2">
      <c r="A211" s="2" t="str">
        <f t="shared" ref="A211:D211" si="288">A73</f>
        <v>65</v>
      </c>
      <c r="B211" s="2" t="str">
        <f t="shared" si="288"/>
        <v>Hautes-Pyrénées</v>
      </c>
      <c r="C211" s="2">
        <f t="shared" si="288"/>
        <v>229</v>
      </c>
      <c r="D211" s="2">
        <f t="shared" si="288"/>
        <v>44.9</v>
      </c>
      <c r="E211" s="15">
        <f t="shared" ref="E211:X211" si="289">E73*$C73/100</f>
        <v>10.533999999999999</v>
      </c>
      <c r="F211" s="15">
        <f t="shared" si="289"/>
        <v>11.907999999999999</v>
      </c>
      <c r="G211" s="15">
        <f t="shared" si="289"/>
        <v>12.823999999999998</v>
      </c>
      <c r="H211" s="15">
        <f t="shared" si="289"/>
        <v>12.366000000000001</v>
      </c>
      <c r="I211" s="15">
        <f t="shared" si="289"/>
        <v>10.533999999999999</v>
      </c>
      <c r="J211" s="15">
        <f t="shared" si="289"/>
        <v>10.076000000000001</v>
      </c>
      <c r="K211" s="15">
        <f t="shared" si="289"/>
        <v>11.45</v>
      </c>
      <c r="L211" s="15">
        <f t="shared" si="289"/>
        <v>12.366000000000001</v>
      </c>
      <c r="M211" s="15">
        <f t="shared" si="289"/>
        <v>15.113999999999999</v>
      </c>
      <c r="N211" s="15">
        <f t="shared" si="289"/>
        <v>16.259</v>
      </c>
      <c r="O211" s="15">
        <f t="shared" si="289"/>
        <v>16.03</v>
      </c>
      <c r="P211" s="15">
        <f t="shared" si="289"/>
        <v>16.716999999999999</v>
      </c>
      <c r="Q211" s="15">
        <f t="shared" si="289"/>
        <v>17.175000000000001</v>
      </c>
      <c r="R211" s="15">
        <f t="shared" si="289"/>
        <v>13.74</v>
      </c>
      <c r="S211" s="15">
        <f t="shared" si="289"/>
        <v>10.992000000000001</v>
      </c>
      <c r="T211" s="15">
        <f t="shared" si="289"/>
        <v>10.992000000000001</v>
      </c>
      <c r="U211" s="15">
        <f t="shared" si="289"/>
        <v>9.6180000000000003</v>
      </c>
      <c r="V211" s="15">
        <f t="shared" si="289"/>
        <v>6.411999999999999</v>
      </c>
      <c r="W211" s="15">
        <f t="shared" si="289"/>
        <v>2.7480000000000002</v>
      </c>
      <c r="X211" s="15">
        <f t="shared" si="289"/>
        <v>0.68700000000000006</v>
      </c>
      <c r="Y211" s="15">
        <f t="shared" ref="Y211:Z211" si="290">Y73</f>
        <v>225</v>
      </c>
      <c r="Z211" s="15">
        <f t="shared" si="290"/>
        <v>48.4</v>
      </c>
      <c r="AA211" s="15">
        <f t="shared" ref="AA211:AT211" si="291">AA73*$Y73/100</f>
        <v>9.9</v>
      </c>
      <c r="AB211" s="15">
        <f t="shared" si="291"/>
        <v>11.025</v>
      </c>
      <c r="AC211" s="15">
        <f t="shared" si="291"/>
        <v>11.475</v>
      </c>
      <c r="AD211" s="15">
        <f t="shared" si="291"/>
        <v>11.7</v>
      </c>
      <c r="AE211" s="15">
        <f t="shared" si="291"/>
        <v>10.574999999999999</v>
      </c>
      <c r="AF211" s="15">
        <f t="shared" si="291"/>
        <v>10.125</v>
      </c>
      <c r="AG211" s="15">
        <f t="shared" si="291"/>
        <v>10.8</v>
      </c>
      <c r="AH211" s="15">
        <f t="shared" si="291"/>
        <v>12.15</v>
      </c>
      <c r="AI211" s="15">
        <f t="shared" si="291"/>
        <v>12.6</v>
      </c>
      <c r="AJ211" s="15">
        <f t="shared" si="291"/>
        <v>12.6</v>
      </c>
      <c r="AK211" s="15">
        <f t="shared" si="291"/>
        <v>12.15</v>
      </c>
      <c r="AL211" s="15">
        <f t="shared" si="291"/>
        <v>12.375</v>
      </c>
      <c r="AM211" s="15">
        <f t="shared" si="291"/>
        <v>13.275</v>
      </c>
      <c r="AN211" s="15">
        <f t="shared" si="291"/>
        <v>13.725</v>
      </c>
      <c r="AO211" s="15">
        <f t="shared" si="291"/>
        <v>13.05</v>
      </c>
      <c r="AP211" s="15">
        <f t="shared" si="291"/>
        <v>14.4</v>
      </c>
      <c r="AQ211" s="15">
        <f t="shared" si="291"/>
        <v>13.275</v>
      </c>
      <c r="AR211" s="15">
        <f t="shared" si="291"/>
        <v>10.8</v>
      </c>
      <c r="AS211" s="15">
        <f t="shared" si="291"/>
        <v>6.5250000000000004</v>
      </c>
      <c r="AT211" s="15">
        <f t="shared" si="291"/>
        <v>2.9249999999999998</v>
      </c>
    </row>
    <row r="212" spans="1:46" hidden="1" x14ac:dyDescent="0.2">
      <c r="A212" s="2" t="str">
        <f t="shared" ref="A212:D212" si="292">A74</f>
        <v>66</v>
      </c>
      <c r="B212" s="2" t="str">
        <f t="shared" si="292"/>
        <v>Pyrénées-Orientales</v>
      </c>
      <c r="C212" s="2">
        <f t="shared" si="292"/>
        <v>463</v>
      </c>
      <c r="D212" s="2">
        <f t="shared" si="292"/>
        <v>43.4</v>
      </c>
      <c r="E212" s="15">
        <f t="shared" ref="E212:X212" si="293">E74*$C74/100</f>
        <v>25.002000000000002</v>
      </c>
      <c r="F212" s="15">
        <f t="shared" si="293"/>
        <v>26.853999999999999</v>
      </c>
      <c r="G212" s="15">
        <f t="shared" si="293"/>
        <v>27.78</v>
      </c>
      <c r="H212" s="15">
        <f t="shared" si="293"/>
        <v>25.002000000000002</v>
      </c>
      <c r="I212" s="15">
        <f t="shared" si="293"/>
        <v>22.224</v>
      </c>
      <c r="J212" s="15">
        <f t="shared" si="293"/>
        <v>22.687000000000001</v>
      </c>
      <c r="K212" s="15">
        <f t="shared" si="293"/>
        <v>25.002000000000002</v>
      </c>
      <c r="L212" s="15">
        <f t="shared" si="293"/>
        <v>26.390999999999998</v>
      </c>
      <c r="M212" s="15">
        <f t="shared" si="293"/>
        <v>31.021000000000001</v>
      </c>
      <c r="N212" s="15">
        <f t="shared" si="293"/>
        <v>31.021000000000001</v>
      </c>
      <c r="O212" s="15">
        <f t="shared" si="293"/>
        <v>30.094999999999999</v>
      </c>
      <c r="P212" s="15">
        <f t="shared" si="293"/>
        <v>29.632000000000001</v>
      </c>
      <c r="Q212" s="15">
        <f t="shared" si="293"/>
        <v>32.872999999999998</v>
      </c>
      <c r="R212" s="15">
        <f t="shared" si="293"/>
        <v>29.632000000000001</v>
      </c>
      <c r="S212" s="15">
        <f t="shared" si="293"/>
        <v>21.760999999999999</v>
      </c>
      <c r="T212" s="15">
        <f t="shared" si="293"/>
        <v>20.835000000000001</v>
      </c>
      <c r="U212" s="15">
        <f t="shared" si="293"/>
        <v>18.057000000000002</v>
      </c>
      <c r="V212" s="15">
        <f t="shared" si="293"/>
        <v>11.112</v>
      </c>
      <c r="W212" s="15">
        <f t="shared" si="293"/>
        <v>4.63</v>
      </c>
      <c r="X212" s="15">
        <f t="shared" si="293"/>
        <v>0.92600000000000005</v>
      </c>
      <c r="Y212" s="15">
        <f t="shared" ref="Y212:Z212" si="294">Y74</f>
        <v>550</v>
      </c>
      <c r="Z212" s="15">
        <f t="shared" si="294"/>
        <v>48.6</v>
      </c>
      <c r="AA212" s="15">
        <f t="shared" ref="AA212:AT212" si="295">AA74*$Y74/100</f>
        <v>24.75</v>
      </c>
      <c r="AB212" s="15">
        <f t="shared" si="295"/>
        <v>26.95</v>
      </c>
      <c r="AC212" s="15">
        <f t="shared" si="295"/>
        <v>29.15</v>
      </c>
      <c r="AD212" s="15">
        <f t="shared" si="295"/>
        <v>28.6</v>
      </c>
      <c r="AE212" s="15">
        <f t="shared" si="295"/>
        <v>23.65</v>
      </c>
      <c r="AF212" s="15">
        <f t="shared" si="295"/>
        <v>22</v>
      </c>
      <c r="AG212" s="15">
        <f t="shared" si="295"/>
        <v>24.75</v>
      </c>
      <c r="AH212" s="15">
        <f t="shared" si="295"/>
        <v>27.5</v>
      </c>
      <c r="AI212" s="15">
        <f t="shared" si="295"/>
        <v>29.7</v>
      </c>
      <c r="AJ212" s="15">
        <f t="shared" si="295"/>
        <v>30.25</v>
      </c>
      <c r="AK212" s="15">
        <f t="shared" si="295"/>
        <v>29.7</v>
      </c>
      <c r="AL212" s="15">
        <f t="shared" si="295"/>
        <v>30.25</v>
      </c>
      <c r="AM212" s="15">
        <f t="shared" si="295"/>
        <v>35.200000000000003</v>
      </c>
      <c r="AN212" s="15">
        <f t="shared" si="295"/>
        <v>37.4</v>
      </c>
      <c r="AO212" s="15">
        <f t="shared" si="295"/>
        <v>35.200000000000003</v>
      </c>
      <c r="AP212" s="15">
        <f t="shared" si="295"/>
        <v>36.85</v>
      </c>
      <c r="AQ212" s="15">
        <f t="shared" si="295"/>
        <v>32.450000000000003</v>
      </c>
      <c r="AR212" s="15">
        <f t="shared" si="295"/>
        <v>24.75</v>
      </c>
      <c r="AS212" s="15">
        <f t="shared" si="295"/>
        <v>13.75</v>
      </c>
      <c r="AT212" s="15">
        <f t="shared" si="295"/>
        <v>6.05</v>
      </c>
    </row>
    <row r="213" spans="1:46" hidden="1" x14ac:dyDescent="0.2">
      <c r="A213" s="2" t="str">
        <f t="shared" ref="A213:D213" si="296">A75</f>
        <v>67</v>
      </c>
      <c r="B213" s="2" t="str">
        <f t="shared" si="296"/>
        <v>Bas-Rhin</v>
      </c>
      <c r="C213" s="2">
        <f t="shared" si="296"/>
        <v>1109</v>
      </c>
      <c r="D213" s="2">
        <f t="shared" si="296"/>
        <v>39.6</v>
      </c>
      <c r="E213" s="15">
        <f t="shared" ref="E213:X213" si="297">E75*$C75/100</f>
        <v>64.322000000000003</v>
      </c>
      <c r="F213" s="15">
        <f t="shared" si="297"/>
        <v>64.322000000000003</v>
      </c>
      <c r="G213" s="15">
        <f t="shared" si="297"/>
        <v>66.540000000000006</v>
      </c>
      <c r="H213" s="15">
        <f t="shared" si="297"/>
        <v>68.757999999999996</v>
      </c>
      <c r="I213" s="15">
        <f t="shared" si="297"/>
        <v>77.63</v>
      </c>
      <c r="J213" s="15">
        <f t="shared" si="297"/>
        <v>69.867000000000004</v>
      </c>
      <c r="K213" s="15">
        <f t="shared" si="297"/>
        <v>72.084999999999994</v>
      </c>
      <c r="L213" s="15">
        <f t="shared" si="297"/>
        <v>70.975999999999999</v>
      </c>
      <c r="M213" s="15">
        <f t="shared" si="297"/>
        <v>79.847999999999999</v>
      </c>
      <c r="N213" s="15">
        <f t="shared" si="297"/>
        <v>80.956999999999994</v>
      </c>
      <c r="O213" s="15">
        <f t="shared" si="297"/>
        <v>77.63</v>
      </c>
      <c r="P213" s="15">
        <f t="shared" si="297"/>
        <v>73.194000000000003</v>
      </c>
      <c r="Q213" s="15">
        <f t="shared" si="297"/>
        <v>66.540000000000006</v>
      </c>
      <c r="R213" s="15">
        <f t="shared" si="297"/>
        <v>47.686999999999998</v>
      </c>
      <c r="S213" s="15">
        <f t="shared" si="297"/>
        <v>39.923999999999999</v>
      </c>
      <c r="T213" s="15">
        <f t="shared" si="297"/>
        <v>35.488</v>
      </c>
      <c r="U213" s="15">
        <f t="shared" si="297"/>
        <v>27.725000000000001</v>
      </c>
      <c r="V213" s="15">
        <f t="shared" si="297"/>
        <v>16.635000000000002</v>
      </c>
      <c r="W213" s="15">
        <f t="shared" si="297"/>
        <v>6.6539999999999999</v>
      </c>
      <c r="X213" s="15">
        <f t="shared" si="297"/>
        <v>1.109</v>
      </c>
      <c r="Y213" s="15">
        <f t="shared" ref="Y213:Z213" si="298">Y75</f>
        <v>1266</v>
      </c>
      <c r="Z213" s="15">
        <f t="shared" si="298"/>
        <v>44.5</v>
      </c>
      <c r="AA213" s="15">
        <f t="shared" ref="AA213:AT213" si="299">AA75*$Y75/100</f>
        <v>63.3</v>
      </c>
      <c r="AB213" s="15">
        <f t="shared" si="299"/>
        <v>67.097999999999999</v>
      </c>
      <c r="AC213" s="15">
        <f t="shared" si="299"/>
        <v>68.364000000000004</v>
      </c>
      <c r="AD213" s="15">
        <f t="shared" si="299"/>
        <v>70.896000000000001</v>
      </c>
      <c r="AE213" s="15">
        <f t="shared" si="299"/>
        <v>73.427999999999997</v>
      </c>
      <c r="AF213" s="15">
        <f t="shared" si="299"/>
        <v>70.896000000000001</v>
      </c>
      <c r="AG213" s="15">
        <f t="shared" si="299"/>
        <v>72.161999999999992</v>
      </c>
      <c r="AH213" s="15">
        <f t="shared" si="299"/>
        <v>75.959999999999994</v>
      </c>
      <c r="AI213" s="15">
        <f t="shared" si="299"/>
        <v>77.225999999999999</v>
      </c>
      <c r="AJ213" s="15">
        <f t="shared" si="299"/>
        <v>75.959999999999994</v>
      </c>
      <c r="AK213" s="15">
        <f t="shared" si="299"/>
        <v>72.161999999999992</v>
      </c>
      <c r="AL213" s="15">
        <f t="shared" si="299"/>
        <v>73.427999999999997</v>
      </c>
      <c r="AM213" s="15">
        <f t="shared" si="299"/>
        <v>73.427999999999997</v>
      </c>
      <c r="AN213" s="15">
        <f t="shared" si="299"/>
        <v>70.896000000000001</v>
      </c>
      <c r="AO213" s="15">
        <f t="shared" si="299"/>
        <v>63.3</v>
      </c>
      <c r="AP213" s="15">
        <f t="shared" si="299"/>
        <v>64.565999999999988</v>
      </c>
      <c r="AQ213" s="15">
        <f t="shared" si="299"/>
        <v>56.97</v>
      </c>
      <c r="AR213" s="15">
        <f t="shared" si="299"/>
        <v>43.043999999999997</v>
      </c>
      <c r="AS213" s="15">
        <f t="shared" si="299"/>
        <v>24.054000000000002</v>
      </c>
      <c r="AT213" s="15">
        <f t="shared" si="299"/>
        <v>10.128</v>
      </c>
    </row>
    <row r="214" spans="1:46" hidden="1" x14ac:dyDescent="0.2">
      <c r="A214" s="2" t="str">
        <f t="shared" ref="A214:D214" si="300">A76</f>
        <v>68</v>
      </c>
      <c r="B214" s="2" t="str">
        <f t="shared" si="300"/>
        <v>Haut-Rhin</v>
      </c>
      <c r="C214" s="2">
        <f t="shared" si="300"/>
        <v>759</v>
      </c>
      <c r="D214" s="2">
        <f t="shared" si="300"/>
        <v>40.299999999999997</v>
      </c>
      <c r="E214" s="15">
        <f t="shared" ref="E214:X214" si="301">E76*$C76/100</f>
        <v>46.298999999999999</v>
      </c>
      <c r="F214" s="15">
        <f t="shared" si="301"/>
        <v>46.298999999999999</v>
      </c>
      <c r="G214" s="15">
        <f t="shared" si="301"/>
        <v>47.817</v>
      </c>
      <c r="H214" s="15">
        <f t="shared" si="301"/>
        <v>42.503999999999998</v>
      </c>
      <c r="I214" s="15">
        <f t="shared" si="301"/>
        <v>40.986000000000004</v>
      </c>
      <c r="J214" s="15">
        <f t="shared" si="301"/>
        <v>44.781000000000006</v>
      </c>
      <c r="K214" s="15">
        <f t="shared" si="301"/>
        <v>47.817</v>
      </c>
      <c r="L214" s="15">
        <f t="shared" si="301"/>
        <v>48.576000000000001</v>
      </c>
      <c r="M214" s="15">
        <f t="shared" si="301"/>
        <v>55.406999999999996</v>
      </c>
      <c r="N214" s="15">
        <f t="shared" si="301"/>
        <v>56.166000000000004</v>
      </c>
      <c r="O214" s="15">
        <f t="shared" si="301"/>
        <v>54.648000000000003</v>
      </c>
      <c r="P214" s="15">
        <f t="shared" si="301"/>
        <v>51.611999999999995</v>
      </c>
      <c r="Q214" s="15">
        <f t="shared" si="301"/>
        <v>47.817</v>
      </c>
      <c r="R214" s="15">
        <f t="shared" si="301"/>
        <v>34.913999999999994</v>
      </c>
      <c r="S214" s="15">
        <f t="shared" si="301"/>
        <v>28.841999999999999</v>
      </c>
      <c r="T214" s="15">
        <f t="shared" si="301"/>
        <v>25.805999999999997</v>
      </c>
      <c r="U214" s="15">
        <f t="shared" si="301"/>
        <v>21.251999999999999</v>
      </c>
      <c r="V214" s="15">
        <f t="shared" si="301"/>
        <v>12.144</v>
      </c>
      <c r="W214" s="15">
        <f t="shared" si="301"/>
        <v>4.5539999999999994</v>
      </c>
      <c r="X214" s="15">
        <f t="shared" si="301"/>
        <v>0.75900000000000001</v>
      </c>
      <c r="Y214" s="15">
        <f t="shared" ref="Y214:Z214" si="302">Y76</f>
        <v>812</v>
      </c>
      <c r="Z214" s="15">
        <f t="shared" si="302"/>
        <v>46.3</v>
      </c>
      <c r="AA214" s="15">
        <f t="shared" ref="AA214:AT214" si="303">AA76*$Y76/100</f>
        <v>38.975999999999999</v>
      </c>
      <c r="AB214" s="15">
        <f t="shared" si="303"/>
        <v>43.035999999999994</v>
      </c>
      <c r="AC214" s="15">
        <f t="shared" si="303"/>
        <v>44.66</v>
      </c>
      <c r="AD214" s="15">
        <f t="shared" si="303"/>
        <v>43.035999999999994</v>
      </c>
      <c r="AE214" s="15">
        <f t="shared" si="303"/>
        <v>34.915999999999997</v>
      </c>
      <c r="AF214" s="15">
        <f t="shared" si="303"/>
        <v>36.54</v>
      </c>
      <c r="AG214" s="15">
        <f t="shared" si="303"/>
        <v>42.224000000000004</v>
      </c>
      <c r="AH214" s="15">
        <f t="shared" si="303"/>
        <v>47.095999999999997</v>
      </c>
      <c r="AI214" s="15">
        <f t="shared" si="303"/>
        <v>49.531999999999996</v>
      </c>
      <c r="AJ214" s="15">
        <f t="shared" si="303"/>
        <v>48.72</v>
      </c>
      <c r="AK214" s="15">
        <f t="shared" si="303"/>
        <v>47.095999999999997</v>
      </c>
      <c r="AL214" s="15">
        <f t="shared" si="303"/>
        <v>47.908000000000001</v>
      </c>
      <c r="AM214" s="15">
        <f t="shared" si="303"/>
        <v>51.155999999999992</v>
      </c>
      <c r="AN214" s="15">
        <f t="shared" si="303"/>
        <v>51.155999999999992</v>
      </c>
      <c r="AO214" s="15">
        <f t="shared" si="303"/>
        <v>45.472000000000001</v>
      </c>
      <c r="AP214" s="15">
        <f t="shared" si="303"/>
        <v>46.284000000000006</v>
      </c>
      <c r="AQ214" s="15">
        <f t="shared" si="303"/>
        <v>40.6</v>
      </c>
      <c r="AR214" s="15">
        <f t="shared" si="303"/>
        <v>30.855999999999998</v>
      </c>
      <c r="AS214" s="15">
        <f t="shared" si="303"/>
        <v>17.052</v>
      </c>
      <c r="AT214" s="15">
        <f t="shared" si="303"/>
        <v>7.3080000000000007</v>
      </c>
    </row>
    <row r="215" spans="1:46" hidden="1" x14ac:dyDescent="0.2">
      <c r="A215" s="2" t="str">
        <f t="shared" ref="A215:D215" si="304">A77</f>
        <v>69</v>
      </c>
      <c r="B215" s="2" t="str">
        <f t="shared" si="304"/>
        <v>Rhône</v>
      </c>
      <c r="C215" s="2">
        <f t="shared" si="304"/>
        <v>1780</v>
      </c>
      <c r="D215" s="2">
        <f t="shared" si="304"/>
        <v>37.9</v>
      </c>
      <c r="E215" s="15">
        <f t="shared" ref="E215:X215" si="305">E77*$C77/100</f>
        <v>121.04</v>
      </c>
      <c r="F215" s="15">
        <f t="shared" si="305"/>
        <v>112.14</v>
      </c>
      <c r="G215" s="15">
        <f t="shared" si="305"/>
        <v>106.8</v>
      </c>
      <c r="H215" s="15">
        <f t="shared" si="305"/>
        <v>115.7</v>
      </c>
      <c r="I215" s="15">
        <f t="shared" si="305"/>
        <v>144.18</v>
      </c>
      <c r="J215" s="15">
        <f t="shared" si="305"/>
        <v>126.38</v>
      </c>
      <c r="K215" s="15">
        <f t="shared" si="305"/>
        <v>124.6</v>
      </c>
      <c r="L215" s="15">
        <f t="shared" si="305"/>
        <v>115.7</v>
      </c>
      <c r="M215" s="15">
        <f t="shared" si="305"/>
        <v>119.26</v>
      </c>
      <c r="N215" s="15">
        <f t="shared" si="305"/>
        <v>115.7</v>
      </c>
      <c r="O215" s="15">
        <f t="shared" si="305"/>
        <v>106.8</v>
      </c>
      <c r="P215" s="15">
        <f t="shared" si="305"/>
        <v>97.9</v>
      </c>
      <c r="Q215" s="15">
        <f t="shared" si="305"/>
        <v>92.56</v>
      </c>
      <c r="R215" s="15">
        <f t="shared" si="305"/>
        <v>78.320000000000007</v>
      </c>
      <c r="S215" s="15">
        <f t="shared" si="305"/>
        <v>56.96</v>
      </c>
      <c r="T215" s="15">
        <f t="shared" si="305"/>
        <v>53.4</v>
      </c>
      <c r="U215" s="15">
        <f t="shared" si="305"/>
        <v>44.5</v>
      </c>
      <c r="V215" s="15">
        <f t="shared" si="305"/>
        <v>28.48</v>
      </c>
      <c r="W215" s="15">
        <f t="shared" si="305"/>
        <v>12.46</v>
      </c>
      <c r="X215" s="15">
        <f t="shared" si="305"/>
        <v>3.56</v>
      </c>
      <c r="Y215" s="15">
        <f t="shared" ref="Y215:Z215" si="306">Y77</f>
        <v>2208</v>
      </c>
      <c r="Z215" s="15">
        <f t="shared" si="306"/>
        <v>40.4</v>
      </c>
      <c r="AA215" s="15">
        <f t="shared" ref="AA215:AT215" si="307">AA77*$Y77/100</f>
        <v>139.10399999999998</v>
      </c>
      <c r="AB215" s="15">
        <f t="shared" si="307"/>
        <v>136.89600000000002</v>
      </c>
      <c r="AC215" s="15">
        <f t="shared" si="307"/>
        <v>134.68799999999999</v>
      </c>
      <c r="AD215" s="15">
        <f t="shared" si="307"/>
        <v>141.31200000000001</v>
      </c>
      <c r="AE215" s="15">
        <f t="shared" si="307"/>
        <v>158.976</v>
      </c>
      <c r="AF215" s="15">
        <f t="shared" si="307"/>
        <v>145.72799999999998</v>
      </c>
      <c r="AG215" s="15">
        <f t="shared" si="307"/>
        <v>143.52000000000001</v>
      </c>
      <c r="AH215" s="15">
        <f t="shared" si="307"/>
        <v>143.52000000000001</v>
      </c>
      <c r="AI215" s="15">
        <f t="shared" si="307"/>
        <v>136.89600000000002</v>
      </c>
      <c r="AJ215" s="15">
        <f t="shared" si="307"/>
        <v>130.27200000000002</v>
      </c>
      <c r="AK215" s="15">
        <f t="shared" si="307"/>
        <v>119.23200000000001</v>
      </c>
      <c r="AL215" s="15">
        <f t="shared" si="307"/>
        <v>114.816</v>
      </c>
      <c r="AM215" s="15">
        <f t="shared" si="307"/>
        <v>110.4</v>
      </c>
      <c r="AN215" s="15">
        <f t="shared" si="307"/>
        <v>99.36</v>
      </c>
      <c r="AO215" s="15">
        <f t="shared" si="307"/>
        <v>88.32</v>
      </c>
      <c r="AP215" s="15">
        <f t="shared" si="307"/>
        <v>86.111999999999995</v>
      </c>
      <c r="AQ215" s="15">
        <f t="shared" si="307"/>
        <v>75.072000000000003</v>
      </c>
      <c r="AR215" s="15">
        <f t="shared" si="307"/>
        <v>57.408000000000001</v>
      </c>
      <c r="AS215" s="15">
        <f t="shared" si="307"/>
        <v>33.119999999999997</v>
      </c>
      <c r="AT215" s="15">
        <f t="shared" si="307"/>
        <v>15.456</v>
      </c>
    </row>
    <row r="216" spans="1:46" hidden="1" x14ac:dyDescent="0.2">
      <c r="A216" s="2" t="str">
        <f t="shared" ref="A216:D216" si="308">A78</f>
        <v>70</v>
      </c>
      <c r="B216" s="2" t="str">
        <f t="shared" si="308"/>
        <v>Haute-Saône</v>
      </c>
      <c r="C216" s="2">
        <f t="shared" si="308"/>
        <v>239</v>
      </c>
      <c r="D216" s="2">
        <f t="shared" si="308"/>
        <v>41.8</v>
      </c>
      <c r="E216" s="15">
        <f t="shared" ref="E216:X216" si="309">E78*$C78/100</f>
        <v>13.862</v>
      </c>
      <c r="F216" s="15">
        <f t="shared" si="309"/>
        <v>15.057</v>
      </c>
      <c r="G216" s="15">
        <f t="shared" si="309"/>
        <v>15.296000000000001</v>
      </c>
      <c r="H216" s="15">
        <f t="shared" si="309"/>
        <v>13.145</v>
      </c>
      <c r="I216" s="15">
        <f t="shared" si="309"/>
        <v>10.516000000000002</v>
      </c>
      <c r="J216" s="15">
        <f t="shared" si="309"/>
        <v>11.95</v>
      </c>
      <c r="K216" s="15">
        <f t="shared" si="309"/>
        <v>13.862</v>
      </c>
      <c r="L216" s="15">
        <f t="shared" si="309"/>
        <v>14.578999999999999</v>
      </c>
      <c r="M216" s="15">
        <f t="shared" si="309"/>
        <v>16.73</v>
      </c>
      <c r="N216" s="15">
        <f t="shared" si="309"/>
        <v>16.73</v>
      </c>
      <c r="O216" s="15">
        <f t="shared" si="309"/>
        <v>16.968999999999998</v>
      </c>
      <c r="P216" s="15">
        <f t="shared" si="309"/>
        <v>16.73</v>
      </c>
      <c r="Q216" s="15">
        <f t="shared" si="309"/>
        <v>17.207999999999998</v>
      </c>
      <c r="R216" s="15">
        <f t="shared" si="309"/>
        <v>13.383999999999999</v>
      </c>
      <c r="S216" s="15">
        <f t="shared" si="309"/>
        <v>9.56</v>
      </c>
      <c r="T216" s="15">
        <f t="shared" si="309"/>
        <v>9.081999999999999</v>
      </c>
      <c r="U216" s="15">
        <f t="shared" si="309"/>
        <v>7.4089999999999998</v>
      </c>
      <c r="V216" s="15">
        <f t="shared" si="309"/>
        <v>4.5409999999999995</v>
      </c>
      <c r="W216" s="15">
        <f t="shared" si="309"/>
        <v>1.9120000000000001</v>
      </c>
      <c r="X216" s="15">
        <f t="shared" si="309"/>
        <v>0.47800000000000004</v>
      </c>
      <c r="Y216" s="15">
        <f t="shared" ref="Y216:Z216" si="310">Y78</f>
        <v>240</v>
      </c>
      <c r="Z216" s="15">
        <f t="shared" si="310"/>
        <v>48.1</v>
      </c>
      <c r="AA216" s="15">
        <f t="shared" ref="AA216:AT216" si="311">AA78*$Y78/100</f>
        <v>11.28</v>
      </c>
      <c r="AB216" s="15">
        <f t="shared" si="311"/>
        <v>12.24</v>
      </c>
      <c r="AC216" s="15">
        <f t="shared" si="311"/>
        <v>12.72</v>
      </c>
      <c r="AD216" s="15">
        <f t="shared" si="311"/>
        <v>12</v>
      </c>
      <c r="AE216" s="15">
        <f t="shared" si="311"/>
        <v>9.36</v>
      </c>
      <c r="AF216" s="15">
        <f t="shared" si="311"/>
        <v>9.8399999999999981</v>
      </c>
      <c r="AG216" s="15">
        <f t="shared" si="311"/>
        <v>11.28</v>
      </c>
      <c r="AH216" s="15">
        <f t="shared" si="311"/>
        <v>12.96</v>
      </c>
      <c r="AI216" s="15">
        <f t="shared" si="311"/>
        <v>13.92</v>
      </c>
      <c r="AJ216" s="15">
        <f t="shared" si="311"/>
        <v>13.68</v>
      </c>
      <c r="AK216" s="15">
        <f t="shared" si="311"/>
        <v>13.44</v>
      </c>
      <c r="AL216" s="15">
        <f t="shared" si="311"/>
        <v>13.44</v>
      </c>
      <c r="AM216" s="15">
        <f t="shared" si="311"/>
        <v>15.36</v>
      </c>
      <c r="AN216" s="15">
        <f t="shared" si="311"/>
        <v>16.079999999999998</v>
      </c>
      <c r="AO216" s="15">
        <f t="shared" si="311"/>
        <v>14.64</v>
      </c>
      <c r="AP216" s="15">
        <f t="shared" si="311"/>
        <v>15.6</v>
      </c>
      <c r="AQ216" s="15">
        <f t="shared" si="311"/>
        <v>13.44</v>
      </c>
      <c r="AR216" s="15">
        <f t="shared" si="311"/>
        <v>10.32</v>
      </c>
      <c r="AS216" s="15">
        <f t="shared" si="311"/>
        <v>6</v>
      </c>
      <c r="AT216" s="15">
        <f t="shared" si="311"/>
        <v>2.64</v>
      </c>
    </row>
    <row r="217" spans="1:46" hidden="1" x14ac:dyDescent="0.2">
      <c r="A217" s="2" t="str">
        <f t="shared" ref="A217:D217" si="312">A79</f>
        <v>71</v>
      </c>
      <c r="B217" s="2" t="str">
        <f t="shared" si="312"/>
        <v>Saône-et-Loire</v>
      </c>
      <c r="C217" s="2">
        <f t="shared" si="312"/>
        <v>556</v>
      </c>
      <c r="D217" s="2">
        <f t="shared" si="312"/>
        <v>43.6</v>
      </c>
      <c r="E217" s="15">
        <f t="shared" ref="E217:X217" si="313">E79*$C79/100</f>
        <v>29.467999999999996</v>
      </c>
      <c r="F217" s="15">
        <f t="shared" si="313"/>
        <v>31.692000000000004</v>
      </c>
      <c r="G217" s="15">
        <f t="shared" si="313"/>
        <v>32.804000000000002</v>
      </c>
      <c r="H217" s="15">
        <f t="shared" si="313"/>
        <v>28.912000000000003</v>
      </c>
      <c r="I217" s="15">
        <f t="shared" si="313"/>
        <v>24.464000000000002</v>
      </c>
      <c r="J217" s="15">
        <f t="shared" si="313"/>
        <v>26.687999999999999</v>
      </c>
      <c r="K217" s="15">
        <f t="shared" si="313"/>
        <v>29.467999999999996</v>
      </c>
      <c r="L217" s="15">
        <f t="shared" si="313"/>
        <v>31.135999999999999</v>
      </c>
      <c r="M217" s="15">
        <f t="shared" si="313"/>
        <v>36.695999999999998</v>
      </c>
      <c r="N217" s="15">
        <f t="shared" si="313"/>
        <v>38.92</v>
      </c>
      <c r="O217" s="15">
        <f t="shared" si="313"/>
        <v>38.92</v>
      </c>
      <c r="P217" s="15">
        <f t="shared" si="313"/>
        <v>39.475999999999999</v>
      </c>
      <c r="Q217" s="15">
        <f t="shared" si="313"/>
        <v>40.587999999999994</v>
      </c>
      <c r="R217" s="15">
        <f t="shared" si="313"/>
        <v>33.36</v>
      </c>
      <c r="S217" s="15">
        <f t="shared" si="313"/>
        <v>25.02</v>
      </c>
      <c r="T217" s="15">
        <f t="shared" si="313"/>
        <v>24.464000000000002</v>
      </c>
      <c r="U217" s="15">
        <f t="shared" si="313"/>
        <v>21.127999999999997</v>
      </c>
      <c r="V217" s="15">
        <f t="shared" si="313"/>
        <v>13.9</v>
      </c>
      <c r="W217" s="15">
        <f t="shared" si="313"/>
        <v>6.1160000000000005</v>
      </c>
      <c r="X217" s="15">
        <f t="shared" si="313"/>
        <v>1.1120000000000001</v>
      </c>
      <c r="Y217" s="15">
        <f t="shared" ref="Y217:Z217" si="314">Y79</f>
        <v>552</v>
      </c>
      <c r="Z217" s="15">
        <f t="shared" si="314"/>
        <v>48.9</v>
      </c>
      <c r="AA217" s="15">
        <f t="shared" ref="AA217:AT217" si="315">AA79*$Y79/100</f>
        <v>24.288</v>
      </c>
      <c r="AB217" s="15">
        <f t="shared" si="315"/>
        <v>27.048000000000002</v>
      </c>
      <c r="AC217" s="15">
        <f t="shared" si="315"/>
        <v>28.151999999999997</v>
      </c>
      <c r="AD217" s="15">
        <f t="shared" si="315"/>
        <v>27.6</v>
      </c>
      <c r="AE217" s="15">
        <f t="shared" si="315"/>
        <v>22.08</v>
      </c>
      <c r="AF217" s="15">
        <f t="shared" si="315"/>
        <v>23.184000000000001</v>
      </c>
      <c r="AG217" s="15">
        <f t="shared" si="315"/>
        <v>25.944000000000003</v>
      </c>
      <c r="AH217" s="15">
        <f t="shared" si="315"/>
        <v>28.704000000000001</v>
      </c>
      <c r="AI217" s="15">
        <f t="shared" si="315"/>
        <v>30.36</v>
      </c>
      <c r="AJ217" s="15">
        <f t="shared" si="315"/>
        <v>30.36</v>
      </c>
      <c r="AK217" s="15">
        <f t="shared" si="315"/>
        <v>30.36</v>
      </c>
      <c r="AL217" s="15">
        <f t="shared" si="315"/>
        <v>30.911999999999999</v>
      </c>
      <c r="AM217" s="15">
        <f t="shared" si="315"/>
        <v>34.775999999999996</v>
      </c>
      <c r="AN217" s="15">
        <f t="shared" si="315"/>
        <v>36.431999999999995</v>
      </c>
      <c r="AO217" s="15">
        <f t="shared" si="315"/>
        <v>33.671999999999997</v>
      </c>
      <c r="AP217" s="15">
        <f t="shared" si="315"/>
        <v>36.431999999999995</v>
      </c>
      <c r="AQ217" s="15">
        <f t="shared" si="315"/>
        <v>33.119999999999997</v>
      </c>
      <c r="AR217" s="15">
        <f t="shared" si="315"/>
        <v>26.495999999999999</v>
      </c>
      <c r="AS217" s="15">
        <f t="shared" si="315"/>
        <v>15.456</v>
      </c>
      <c r="AT217" s="15">
        <f t="shared" si="315"/>
        <v>7.1760000000000002</v>
      </c>
    </row>
    <row r="218" spans="1:46" hidden="1" x14ac:dyDescent="0.2">
      <c r="A218" s="2" t="str">
        <f t="shared" ref="A218:D218" si="316">A80</f>
        <v>72</v>
      </c>
      <c r="B218" s="2" t="str">
        <f t="shared" si="316"/>
        <v>Sarthe</v>
      </c>
      <c r="C218" s="2">
        <f t="shared" si="316"/>
        <v>569</v>
      </c>
      <c r="D218" s="2">
        <f t="shared" si="316"/>
        <v>40.9</v>
      </c>
      <c r="E218" s="15">
        <f t="shared" ref="E218:X218" si="317">E80*$C80/100</f>
        <v>35.277999999999999</v>
      </c>
      <c r="F218" s="15">
        <f t="shared" si="317"/>
        <v>36.984999999999999</v>
      </c>
      <c r="G218" s="15">
        <f t="shared" si="317"/>
        <v>36.984999999999999</v>
      </c>
      <c r="H218" s="15">
        <f t="shared" si="317"/>
        <v>34.14</v>
      </c>
      <c r="I218" s="15">
        <f t="shared" si="317"/>
        <v>30.156999999999996</v>
      </c>
      <c r="J218" s="15">
        <f t="shared" si="317"/>
        <v>29.588000000000001</v>
      </c>
      <c r="K218" s="15">
        <f t="shared" si="317"/>
        <v>32.433</v>
      </c>
      <c r="L218" s="15">
        <f t="shared" si="317"/>
        <v>34.708999999999996</v>
      </c>
      <c r="M218" s="15">
        <f t="shared" si="317"/>
        <v>38.692</v>
      </c>
      <c r="N218" s="15">
        <f t="shared" si="317"/>
        <v>38.692</v>
      </c>
      <c r="O218" s="15">
        <f t="shared" si="317"/>
        <v>37.553999999999995</v>
      </c>
      <c r="P218" s="15">
        <f t="shared" si="317"/>
        <v>36.984999999999999</v>
      </c>
      <c r="Q218" s="15">
        <f t="shared" si="317"/>
        <v>36.984999999999999</v>
      </c>
      <c r="R218" s="15">
        <f t="shared" si="317"/>
        <v>29.018999999999995</v>
      </c>
      <c r="S218" s="15">
        <f t="shared" si="317"/>
        <v>21.053000000000001</v>
      </c>
      <c r="T218" s="15">
        <f t="shared" si="317"/>
        <v>21.622</v>
      </c>
      <c r="U218" s="15">
        <f t="shared" si="317"/>
        <v>18.776999999999997</v>
      </c>
      <c r="V218" s="15">
        <f t="shared" si="317"/>
        <v>11.949000000000002</v>
      </c>
      <c r="W218" s="15">
        <f t="shared" si="317"/>
        <v>5.1210000000000004</v>
      </c>
      <c r="X218" s="15">
        <f t="shared" si="317"/>
        <v>1.1380000000000001</v>
      </c>
      <c r="Y218" s="15">
        <f t="shared" ref="Y218:Z218" si="318">Y80</f>
        <v>606</v>
      </c>
      <c r="Z218" s="15">
        <f t="shared" si="318"/>
        <v>45.8</v>
      </c>
      <c r="AA218" s="15">
        <f t="shared" ref="AA218:AT218" si="319">AA80*$Y80/100</f>
        <v>32.117999999999995</v>
      </c>
      <c r="AB218" s="15">
        <f t="shared" si="319"/>
        <v>33.936</v>
      </c>
      <c r="AC218" s="15">
        <f t="shared" si="319"/>
        <v>34.542000000000002</v>
      </c>
      <c r="AD218" s="15">
        <f t="shared" si="319"/>
        <v>33.936</v>
      </c>
      <c r="AE218" s="15">
        <f t="shared" si="319"/>
        <v>30.905999999999999</v>
      </c>
      <c r="AF218" s="15">
        <f t="shared" si="319"/>
        <v>29.694000000000003</v>
      </c>
      <c r="AG218" s="15">
        <f t="shared" si="319"/>
        <v>30.3</v>
      </c>
      <c r="AH218" s="15">
        <f t="shared" si="319"/>
        <v>33.33</v>
      </c>
      <c r="AI218" s="15">
        <f t="shared" si="319"/>
        <v>34.542000000000002</v>
      </c>
      <c r="AJ218" s="15">
        <f t="shared" si="319"/>
        <v>34.542000000000002</v>
      </c>
      <c r="AK218" s="15">
        <f t="shared" si="319"/>
        <v>32.724000000000004</v>
      </c>
      <c r="AL218" s="15">
        <f t="shared" si="319"/>
        <v>31.512000000000004</v>
      </c>
      <c r="AM218" s="15">
        <f t="shared" si="319"/>
        <v>33.936</v>
      </c>
      <c r="AN218" s="15">
        <f t="shared" si="319"/>
        <v>35.147999999999996</v>
      </c>
      <c r="AO218" s="15">
        <f t="shared" si="319"/>
        <v>32.724000000000004</v>
      </c>
      <c r="AP218" s="15">
        <f t="shared" si="319"/>
        <v>35.147999999999996</v>
      </c>
      <c r="AQ218" s="15">
        <f t="shared" si="319"/>
        <v>30.905999999999999</v>
      </c>
      <c r="AR218" s="15">
        <f t="shared" si="319"/>
        <v>24.846</v>
      </c>
      <c r="AS218" s="15">
        <f t="shared" si="319"/>
        <v>14.543999999999999</v>
      </c>
      <c r="AT218" s="15">
        <f t="shared" si="319"/>
        <v>7.2719999999999994</v>
      </c>
    </row>
    <row r="219" spans="1:46" hidden="1" x14ac:dyDescent="0.2">
      <c r="A219" s="2" t="str">
        <f t="shared" ref="A219:D219" si="320">A81</f>
        <v>73</v>
      </c>
      <c r="B219" s="2" t="str">
        <f t="shared" si="320"/>
        <v>Savoie</v>
      </c>
      <c r="C219" s="2">
        <f t="shared" si="320"/>
        <v>424</v>
      </c>
      <c r="D219" s="2">
        <f t="shared" si="320"/>
        <v>40.6</v>
      </c>
      <c r="E219" s="15">
        <f t="shared" ref="E219:X219" si="321">E81*$C81/100</f>
        <v>24.591999999999999</v>
      </c>
      <c r="F219" s="15">
        <f t="shared" si="321"/>
        <v>25.863999999999997</v>
      </c>
      <c r="G219" s="15">
        <f t="shared" si="321"/>
        <v>26.712</v>
      </c>
      <c r="H219" s="15">
        <f t="shared" si="321"/>
        <v>24.168000000000003</v>
      </c>
      <c r="I219" s="15">
        <f t="shared" si="321"/>
        <v>23.32</v>
      </c>
      <c r="J219" s="15">
        <f t="shared" si="321"/>
        <v>24.168000000000003</v>
      </c>
      <c r="K219" s="15">
        <f t="shared" si="321"/>
        <v>26.288</v>
      </c>
      <c r="L219" s="15">
        <f t="shared" si="321"/>
        <v>27.136000000000003</v>
      </c>
      <c r="M219" s="15">
        <f t="shared" si="321"/>
        <v>30.951999999999998</v>
      </c>
      <c r="N219" s="15">
        <f t="shared" si="321"/>
        <v>30.951999999999998</v>
      </c>
      <c r="O219" s="15">
        <f t="shared" si="321"/>
        <v>29.68</v>
      </c>
      <c r="P219" s="15">
        <f t="shared" si="321"/>
        <v>27.56</v>
      </c>
      <c r="Q219" s="15">
        <f t="shared" si="321"/>
        <v>26.712</v>
      </c>
      <c r="R219" s="15">
        <f t="shared" si="321"/>
        <v>21.623999999999995</v>
      </c>
      <c r="S219" s="15">
        <f t="shared" si="321"/>
        <v>15.688000000000002</v>
      </c>
      <c r="T219" s="15">
        <f t="shared" si="321"/>
        <v>14.415999999999999</v>
      </c>
      <c r="U219" s="15">
        <f t="shared" si="321"/>
        <v>12.295999999999999</v>
      </c>
      <c r="V219" s="15">
        <f t="shared" si="321"/>
        <v>7.6320000000000006</v>
      </c>
      <c r="W219" s="15">
        <f t="shared" si="321"/>
        <v>3.3920000000000003</v>
      </c>
      <c r="X219" s="15">
        <f t="shared" si="321"/>
        <v>0.84800000000000009</v>
      </c>
      <c r="Y219" s="15">
        <f t="shared" ref="Y219:Z219" si="322">Y81</f>
        <v>501</v>
      </c>
      <c r="Z219" s="15">
        <f t="shared" si="322"/>
        <v>46.4</v>
      </c>
      <c r="AA219" s="15">
        <f t="shared" ref="AA219:AT219" si="323">AA81*$Y81/100</f>
        <v>25.05</v>
      </c>
      <c r="AB219" s="15">
        <f t="shared" si="323"/>
        <v>26.552999999999997</v>
      </c>
      <c r="AC219" s="15">
        <f t="shared" si="323"/>
        <v>27.555</v>
      </c>
      <c r="AD219" s="15">
        <f t="shared" si="323"/>
        <v>26.552999999999997</v>
      </c>
      <c r="AE219" s="15">
        <f t="shared" si="323"/>
        <v>24.548999999999999</v>
      </c>
      <c r="AF219" s="15">
        <f t="shared" si="323"/>
        <v>23.547000000000004</v>
      </c>
      <c r="AG219" s="15">
        <f t="shared" si="323"/>
        <v>25.05</v>
      </c>
      <c r="AH219" s="15">
        <f t="shared" si="323"/>
        <v>27.555</v>
      </c>
      <c r="AI219" s="15">
        <f t="shared" si="323"/>
        <v>29.057999999999996</v>
      </c>
      <c r="AJ219" s="15">
        <f t="shared" si="323"/>
        <v>29.057999999999996</v>
      </c>
      <c r="AK219" s="15">
        <f t="shared" si="323"/>
        <v>28.055999999999997</v>
      </c>
      <c r="AL219" s="15">
        <f t="shared" si="323"/>
        <v>28.055999999999997</v>
      </c>
      <c r="AM219" s="15">
        <f t="shared" si="323"/>
        <v>29.559000000000001</v>
      </c>
      <c r="AN219" s="15">
        <f t="shared" si="323"/>
        <v>30.561</v>
      </c>
      <c r="AO219" s="15">
        <f t="shared" si="323"/>
        <v>28.055999999999997</v>
      </c>
      <c r="AP219" s="15">
        <f t="shared" si="323"/>
        <v>29.559000000000001</v>
      </c>
      <c r="AQ219" s="15">
        <f t="shared" si="323"/>
        <v>26.052000000000003</v>
      </c>
      <c r="AR219" s="15">
        <f t="shared" si="323"/>
        <v>19.538999999999998</v>
      </c>
      <c r="AS219" s="15">
        <f t="shared" si="323"/>
        <v>11.523</v>
      </c>
      <c r="AT219" s="15">
        <f t="shared" si="323"/>
        <v>5.01</v>
      </c>
    </row>
    <row r="220" spans="1:46" hidden="1" x14ac:dyDescent="0.2">
      <c r="A220" s="2" t="str">
        <f t="shared" ref="A220:D220" si="324">A82</f>
        <v>74</v>
      </c>
      <c r="B220" s="2" t="str">
        <f t="shared" si="324"/>
        <v>Haute-Savoie</v>
      </c>
      <c r="C220" s="2">
        <f t="shared" si="324"/>
        <v>770</v>
      </c>
      <c r="D220" s="2">
        <f t="shared" si="324"/>
        <v>38.700000000000003</v>
      </c>
      <c r="E220" s="15">
        <f t="shared" ref="E220:X220" si="325">E82*$C82/100</f>
        <v>50.05</v>
      </c>
      <c r="F220" s="15">
        <f t="shared" si="325"/>
        <v>50.05</v>
      </c>
      <c r="G220" s="15">
        <f t="shared" si="325"/>
        <v>49.28</v>
      </c>
      <c r="H220" s="15">
        <f t="shared" si="325"/>
        <v>43.89</v>
      </c>
      <c r="I220" s="15">
        <f t="shared" si="325"/>
        <v>40.81</v>
      </c>
      <c r="J220" s="15">
        <f t="shared" si="325"/>
        <v>49.28</v>
      </c>
      <c r="K220" s="15">
        <f t="shared" si="325"/>
        <v>55.44</v>
      </c>
      <c r="L220" s="15">
        <f t="shared" si="325"/>
        <v>55.44</v>
      </c>
      <c r="M220" s="15">
        <f t="shared" si="325"/>
        <v>60.06</v>
      </c>
      <c r="N220" s="15">
        <f t="shared" si="325"/>
        <v>58.52</v>
      </c>
      <c r="O220" s="15">
        <f t="shared" si="325"/>
        <v>51.59</v>
      </c>
      <c r="P220" s="15">
        <f t="shared" si="325"/>
        <v>46.2</v>
      </c>
      <c r="Q220" s="15">
        <f t="shared" si="325"/>
        <v>43.89</v>
      </c>
      <c r="R220" s="15">
        <f t="shared" si="325"/>
        <v>35.419999999999995</v>
      </c>
      <c r="S220" s="15">
        <f t="shared" si="325"/>
        <v>25.41</v>
      </c>
      <c r="T220" s="15">
        <f t="shared" si="325"/>
        <v>21.56</v>
      </c>
      <c r="U220" s="15">
        <f t="shared" si="325"/>
        <v>16.940000000000001</v>
      </c>
      <c r="V220" s="15">
        <f t="shared" si="325"/>
        <v>10.78</v>
      </c>
      <c r="W220" s="15">
        <f t="shared" si="325"/>
        <v>4.62</v>
      </c>
      <c r="X220" s="15">
        <f t="shared" si="325"/>
        <v>0.77</v>
      </c>
      <c r="Y220" s="15">
        <f t="shared" ref="Y220:Z220" si="326">Y82</f>
        <v>1071</v>
      </c>
      <c r="Z220" s="15">
        <f t="shared" si="326"/>
        <v>44.4</v>
      </c>
      <c r="AA220" s="15">
        <f t="shared" ref="AA220:AT220" si="327">AA82*$Y82/100</f>
        <v>54.620999999999995</v>
      </c>
      <c r="AB220" s="15">
        <f t="shared" si="327"/>
        <v>61.046999999999997</v>
      </c>
      <c r="AC220" s="15">
        <f t="shared" si="327"/>
        <v>62.118000000000002</v>
      </c>
      <c r="AD220" s="15">
        <f t="shared" si="327"/>
        <v>57.834000000000003</v>
      </c>
      <c r="AE220" s="15">
        <f t="shared" si="327"/>
        <v>43.910999999999994</v>
      </c>
      <c r="AF220" s="15">
        <f t="shared" si="327"/>
        <v>50.336999999999996</v>
      </c>
      <c r="AG220" s="15">
        <f t="shared" si="327"/>
        <v>61.046999999999997</v>
      </c>
      <c r="AH220" s="15">
        <f t="shared" si="327"/>
        <v>69.614999999999995</v>
      </c>
      <c r="AI220" s="15">
        <f t="shared" si="327"/>
        <v>71.757000000000005</v>
      </c>
      <c r="AJ220" s="15">
        <f t="shared" si="327"/>
        <v>69.614999999999995</v>
      </c>
      <c r="AK220" s="15">
        <f t="shared" si="327"/>
        <v>66.402000000000001</v>
      </c>
      <c r="AL220" s="15">
        <f t="shared" si="327"/>
        <v>65.330999999999989</v>
      </c>
      <c r="AM220" s="15">
        <f t="shared" si="327"/>
        <v>67.472999999999999</v>
      </c>
      <c r="AN220" s="15">
        <f t="shared" si="327"/>
        <v>63.189000000000007</v>
      </c>
      <c r="AO220" s="15">
        <f t="shared" si="327"/>
        <v>53.55</v>
      </c>
      <c r="AP220" s="15">
        <f t="shared" si="327"/>
        <v>51.408000000000001</v>
      </c>
      <c r="AQ220" s="15">
        <f t="shared" si="327"/>
        <v>43.910999999999994</v>
      </c>
      <c r="AR220" s="15">
        <f t="shared" si="327"/>
        <v>31.059000000000001</v>
      </c>
      <c r="AS220" s="15">
        <f t="shared" si="327"/>
        <v>17.136000000000003</v>
      </c>
      <c r="AT220" s="15">
        <f t="shared" si="327"/>
        <v>8.5680000000000014</v>
      </c>
    </row>
    <row r="221" spans="1:46" hidden="1" x14ac:dyDescent="0.2">
      <c r="A221" s="2" t="str">
        <f t="shared" ref="A221:D221" si="328">A83</f>
        <v>75</v>
      </c>
      <c r="B221" s="2" t="str">
        <f t="shared" si="328"/>
        <v>Paris</v>
      </c>
      <c r="C221" s="2">
        <f t="shared" si="328"/>
        <v>2230</v>
      </c>
      <c r="D221" s="2">
        <f t="shared" si="328"/>
        <v>39.200000000000003</v>
      </c>
      <c r="E221" s="15">
        <f t="shared" ref="E221:X221" si="329">E83*$C83/100</f>
        <v>115.96</v>
      </c>
      <c r="F221" s="15">
        <f t="shared" si="329"/>
        <v>104.81</v>
      </c>
      <c r="G221" s="15">
        <f t="shared" si="329"/>
        <v>100.35</v>
      </c>
      <c r="H221" s="15">
        <f t="shared" si="329"/>
        <v>111.5</v>
      </c>
      <c r="I221" s="15">
        <f t="shared" si="329"/>
        <v>187.32</v>
      </c>
      <c r="J221" s="15">
        <f t="shared" si="329"/>
        <v>220.77</v>
      </c>
      <c r="K221" s="15">
        <f t="shared" si="329"/>
        <v>191.78</v>
      </c>
      <c r="L221" s="15">
        <f t="shared" si="329"/>
        <v>167.25</v>
      </c>
      <c r="M221" s="15">
        <f t="shared" si="329"/>
        <v>156.1</v>
      </c>
      <c r="N221" s="15">
        <f t="shared" si="329"/>
        <v>144.94999999999999</v>
      </c>
      <c r="O221" s="15">
        <f t="shared" si="329"/>
        <v>136.03</v>
      </c>
      <c r="P221" s="15">
        <f t="shared" si="329"/>
        <v>127.11</v>
      </c>
      <c r="Q221" s="15">
        <f t="shared" si="329"/>
        <v>124.88</v>
      </c>
      <c r="R221" s="15">
        <f t="shared" si="329"/>
        <v>100.35</v>
      </c>
      <c r="S221" s="15">
        <f t="shared" si="329"/>
        <v>69.13</v>
      </c>
      <c r="T221" s="15">
        <f t="shared" si="329"/>
        <v>60.21</v>
      </c>
      <c r="U221" s="15">
        <f t="shared" si="329"/>
        <v>51.29</v>
      </c>
      <c r="V221" s="15">
        <f t="shared" si="329"/>
        <v>35.68</v>
      </c>
      <c r="W221" s="15">
        <f t="shared" si="329"/>
        <v>15.61</v>
      </c>
      <c r="X221" s="15">
        <f t="shared" si="329"/>
        <v>4.46</v>
      </c>
      <c r="Y221" s="15">
        <f t="shared" ref="Y221:Z221" si="330">Y83</f>
        <v>2221</v>
      </c>
      <c r="Z221" s="15">
        <f t="shared" si="330"/>
        <v>42.5</v>
      </c>
      <c r="AA221" s="15">
        <f t="shared" ref="AA221:AT221" si="331">AA83*$Y83/100</f>
        <v>113.27099999999999</v>
      </c>
      <c r="AB221" s="15">
        <f t="shared" si="331"/>
        <v>99.944999999999993</v>
      </c>
      <c r="AC221" s="15">
        <f t="shared" si="331"/>
        <v>95.502999999999986</v>
      </c>
      <c r="AD221" s="15">
        <f t="shared" si="331"/>
        <v>102.16599999999998</v>
      </c>
      <c r="AE221" s="15">
        <f t="shared" si="331"/>
        <v>144.36500000000001</v>
      </c>
      <c r="AF221" s="15">
        <f t="shared" si="331"/>
        <v>199.89</v>
      </c>
      <c r="AG221" s="15">
        <f t="shared" si="331"/>
        <v>182.12199999999996</v>
      </c>
      <c r="AH221" s="15">
        <f t="shared" si="331"/>
        <v>162.13299999999998</v>
      </c>
      <c r="AI221" s="15">
        <f t="shared" si="331"/>
        <v>146.58599999999998</v>
      </c>
      <c r="AJ221" s="15">
        <f t="shared" si="331"/>
        <v>131.03900000000002</v>
      </c>
      <c r="AK221" s="15">
        <f t="shared" si="331"/>
        <v>122.155</v>
      </c>
      <c r="AL221" s="15">
        <f t="shared" si="331"/>
        <v>122.155</v>
      </c>
      <c r="AM221" s="15">
        <f t="shared" si="331"/>
        <v>117.71299999999999</v>
      </c>
      <c r="AN221" s="15">
        <f t="shared" si="331"/>
        <v>106.60799999999999</v>
      </c>
      <c r="AO221" s="15">
        <f t="shared" si="331"/>
        <v>95.502999999999986</v>
      </c>
      <c r="AP221" s="15">
        <f t="shared" si="331"/>
        <v>93.282000000000011</v>
      </c>
      <c r="AQ221" s="15">
        <f t="shared" si="331"/>
        <v>77.734999999999999</v>
      </c>
      <c r="AR221" s="15">
        <f t="shared" si="331"/>
        <v>57.746000000000002</v>
      </c>
      <c r="AS221" s="15">
        <f t="shared" si="331"/>
        <v>31.093999999999998</v>
      </c>
      <c r="AT221" s="15">
        <f t="shared" si="331"/>
        <v>17.768000000000001</v>
      </c>
    </row>
    <row r="222" spans="1:46" hidden="1" x14ac:dyDescent="0.2">
      <c r="A222" s="2" t="str">
        <f t="shared" ref="A222:D222" si="332">A84</f>
        <v>76</v>
      </c>
      <c r="B222" s="2" t="str">
        <f t="shared" si="332"/>
        <v>Seine-Maritime</v>
      </c>
      <c r="C222" s="2">
        <f t="shared" si="332"/>
        <v>1255</v>
      </c>
      <c r="D222" s="2">
        <f t="shared" si="332"/>
        <v>39.799999999999997</v>
      </c>
      <c r="E222" s="15">
        <f t="shared" ref="E222:X222" si="333">E84*$C84/100</f>
        <v>77.81</v>
      </c>
      <c r="F222" s="15">
        <f t="shared" si="333"/>
        <v>77.81</v>
      </c>
      <c r="G222" s="15">
        <f t="shared" si="333"/>
        <v>79.064999999999998</v>
      </c>
      <c r="H222" s="15">
        <f t="shared" si="333"/>
        <v>79.064999999999998</v>
      </c>
      <c r="I222" s="15">
        <f t="shared" si="333"/>
        <v>81.575000000000003</v>
      </c>
      <c r="J222" s="15">
        <f t="shared" si="333"/>
        <v>77.81</v>
      </c>
      <c r="K222" s="15">
        <f t="shared" si="333"/>
        <v>75.3</v>
      </c>
      <c r="L222" s="15">
        <f t="shared" si="333"/>
        <v>75.3</v>
      </c>
      <c r="M222" s="15">
        <f t="shared" si="333"/>
        <v>84.084999999999994</v>
      </c>
      <c r="N222" s="15">
        <f t="shared" si="333"/>
        <v>84.084999999999994</v>
      </c>
      <c r="O222" s="15">
        <f t="shared" si="333"/>
        <v>84.084999999999994</v>
      </c>
      <c r="P222" s="15">
        <f t="shared" si="333"/>
        <v>82.83</v>
      </c>
      <c r="Q222" s="15">
        <f t="shared" si="333"/>
        <v>80.319999999999993</v>
      </c>
      <c r="R222" s="15">
        <f t="shared" si="333"/>
        <v>61.494999999999997</v>
      </c>
      <c r="S222" s="15">
        <f t="shared" si="333"/>
        <v>43.924999999999997</v>
      </c>
      <c r="T222" s="15">
        <f t="shared" si="333"/>
        <v>42.67</v>
      </c>
      <c r="U222" s="15">
        <f t="shared" si="333"/>
        <v>35.14</v>
      </c>
      <c r="V222" s="15">
        <f t="shared" si="333"/>
        <v>22.59</v>
      </c>
      <c r="W222" s="15">
        <f t="shared" si="333"/>
        <v>8.7850000000000001</v>
      </c>
      <c r="X222" s="15">
        <f t="shared" si="333"/>
        <v>2.5099999999999998</v>
      </c>
      <c r="Y222" s="15">
        <f t="shared" ref="Y222:Z222" si="334">Y84</f>
        <v>1278</v>
      </c>
      <c r="Z222" s="15">
        <f t="shared" si="334"/>
        <v>44.2</v>
      </c>
      <c r="AA222" s="15">
        <f t="shared" ref="AA222:AT222" si="335">AA84*$Y84/100</f>
        <v>69.012</v>
      </c>
      <c r="AB222" s="15">
        <f t="shared" si="335"/>
        <v>70.290000000000006</v>
      </c>
      <c r="AC222" s="15">
        <f t="shared" si="335"/>
        <v>72.846000000000004</v>
      </c>
      <c r="AD222" s="15">
        <f t="shared" si="335"/>
        <v>75.402000000000001</v>
      </c>
      <c r="AE222" s="15">
        <f t="shared" si="335"/>
        <v>77.957999999999998</v>
      </c>
      <c r="AF222" s="15">
        <f t="shared" si="335"/>
        <v>72.846000000000004</v>
      </c>
      <c r="AG222" s="15">
        <f t="shared" si="335"/>
        <v>71.567999999999998</v>
      </c>
      <c r="AH222" s="15">
        <f t="shared" si="335"/>
        <v>74.123999999999995</v>
      </c>
      <c r="AI222" s="15">
        <f t="shared" si="335"/>
        <v>75.402000000000001</v>
      </c>
      <c r="AJ222" s="15">
        <f t="shared" si="335"/>
        <v>72.846000000000004</v>
      </c>
      <c r="AK222" s="15">
        <f t="shared" si="335"/>
        <v>69.012</v>
      </c>
      <c r="AL222" s="15">
        <f t="shared" si="335"/>
        <v>67.733999999999995</v>
      </c>
      <c r="AM222" s="15">
        <f t="shared" si="335"/>
        <v>69.012</v>
      </c>
      <c r="AN222" s="15">
        <f t="shared" si="335"/>
        <v>69.012</v>
      </c>
      <c r="AO222" s="15">
        <f t="shared" si="335"/>
        <v>61.343999999999994</v>
      </c>
      <c r="AP222" s="15">
        <f t="shared" si="335"/>
        <v>66.456000000000003</v>
      </c>
      <c r="AQ222" s="15">
        <f t="shared" si="335"/>
        <v>57.51</v>
      </c>
      <c r="AR222" s="15">
        <f t="shared" si="335"/>
        <v>46.008000000000003</v>
      </c>
      <c r="AS222" s="15">
        <f t="shared" si="335"/>
        <v>28.116000000000003</v>
      </c>
      <c r="AT222" s="15">
        <f t="shared" si="335"/>
        <v>12.78</v>
      </c>
    </row>
    <row r="223" spans="1:46" hidden="1" x14ac:dyDescent="0.2">
      <c r="A223" s="2" t="str">
        <f t="shared" ref="A223:D223" si="336">A85</f>
        <v>77</v>
      </c>
      <c r="B223" s="2" t="str">
        <f t="shared" si="336"/>
        <v>Seine-et-Marne</v>
      </c>
      <c r="C223" s="2">
        <f t="shared" si="336"/>
        <v>1365</v>
      </c>
      <c r="D223" s="2">
        <f t="shared" si="336"/>
        <v>36.700000000000003</v>
      </c>
      <c r="E223" s="15">
        <f t="shared" ref="E223:X223" si="337">E85*$C85/100</f>
        <v>98.28</v>
      </c>
      <c r="F223" s="15">
        <f t="shared" si="337"/>
        <v>98.28</v>
      </c>
      <c r="G223" s="15">
        <f t="shared" si="337"/>
        <v>98.28</v>
      </c>
      <c r="H223" s="15">
        <f t="shared" si="337"/>
        <v>87.36</v>
      </c>
      <c r="I223" s="15">
        <f t="shared" si="337"/>
        <v>84.63</v>
      </c>
      <c r="J223" s="15">
        <f t="shared" si="337"/>
        <v>87.36</v>
      </c>
      <c r="K223" s="15">
        <f t="shared" si="337"/>
        <v>92.82</v>
      </c>
      <c r="L223" s="15">
        <f t="shared" si="337"/>
        <v>95.55</v>
      </c>
      <c r="M223" s="15">
        <f t="shared" si="337"/>
        <v>102.375</v>
      </c>
      <c r="N223" s="15">
        <f t="shared" si="337"/>
        <v>99.644999999999996</v>
      </c>
      <c r="O223" s="15">
        <f t="shared" si="337"/>
        <v>92.82</v>
      </c>
      <c r="P223" s="15">
        <f t="shared" si="337"/>
        <v>84.63</v>
      </c>
      <c r="Q223" s="15">
        <f t="shared" si="337"/>
        <v>75.075000000000003</v>
      </c>
      <c r="R223" s="15">
        <f t="shared" si="337"/>
        <v>53.234999999999999</v>
      </c>
      <c r="S223" s="15">
        <f t="shared" si="337"/>
        <v>35.49</v>
      </c>
      <c r="T223" s="15">
        <f t="shared" si="337"/>
        <v>31.394999999999996</v>
      </c>
      <c r="U223" s="15">
        <f t="shared" si="337"/>
        <v>24.57</v>
      </c>
      <c r="V223" s="15">
        <f t="shared" si="337"/>
        <v>15.015000000000002</v>
      </c>
      <c r="W223" s="15">
        <f t="shared" si="337"/>
        <v>6.8250000000000002</v>
      </c>
      <c r="X223" s="15">
        <f t="shared" si="337"/>
        <v>1.365</v>
      </c>
      <c r="Y223" s="15">
        <f t="shared" ref="Y223:Z223" si="338">Y85</f>
        <v>1622</v>
      </c>
      <c r="Z223" s="15">
        <f t="shared" si="338"/>
        <v>41.8</v>
      </c>
      <c r="AA223" s="15">
        <f t="shared" ref="AA223:AT223" si="339">AA85*$Y85/100</f>
        <v>95.698000000000008</v>
      </c>
      <c r="AB223" s="15">
        <f t="shared" si="339"/>
        <v>102.18600000000001</v>
      </c>
      <c r="AC223" s="15">
        <f t="shared" si="339"/>
        <v>105.43</v>
      </c>
      <c r="AD223" s="15">
        <f t="shared" si="339"/>
        <v>102.18600000000001</v>
      </c>
      <c r="AE223" s="15">
        <f t="shared" si="339"/>
        <v>89.21</v>
      </c>
      <c r="AF223" s="15">
        <f t="shared" si="339"/>
        <v>87.588000000000008</v>
      </c>
      <c r="AG223" s="15">
        <f t="shared" si="339"/>
        <v>94.076000000000008</v>
      </c>
      <c r="AH223" s="15">
        <f t="shared" si="339"/>
        <v>102.18600000000001</v>
      </c>
      <c r="AI223" s="15">
        <f t="shared" si="339"/>
        <v>103.80800000000001</v>
      </c>
      <c r="AJ223" s="15">
        <f t="shared" si="339"/>
        <v>100.56399999999999</v>
      </c>
      <c r="AK223" s="15">
        <f t="shared" si="339"/>
        <v>94.076000000000008</v>
      </c>
      <c r="AL223" s="15">
        <f t="shared" si="339"/>
        <v>90.831999999999994</v>
      </c>
      <c r="AM223" s="15">
        <f t="shared" si="339"/>
        <v>90.831999999999994</v>
      </c>
      <c r="AN223" s="15">
        <f t="shared" si="339"/>
        <v>82.721999999999994</v>
      </c>
      <c r="AO223" s="15">
        <f t="shared" si="339"/>
        <v>72.989999999999995</v>
      </c>
      <c r="AP223" s="15">
        <f t="shared" si="339"/>
        <v>71.367999999999995</v>
      </c>
      <c r="AQ223" s="15">
        <f t="shared" si="339"/>
        <v>58.391999999999996</v>
      </c>
      <c r="AR223" s="15">
        <f t="shared" si="339"/>
        <v>43.794000000000004</v>
      </c>
      <c r="AS223" s="15">
        <f t="shared" si="339"/>
        <v>24.33</v>
      </c>
      <c r="AT223" s="15">
        <f t="shared" si="339"/>
        <v>11.353999999999999</v>
      </c>
    </row>
    <row r="224" spans="1:46" hidden="1" x14ac:dyDescent="0.2">
      <c r="A224" s="2" t="str">
        <f t="shared" ref="A224:D224" si="340">A86</f>
        <v>78</v>
      </c>
      <c r="B224" s="2" t="str">
        <f t="shared" si="340"/>
        <v>Yvelines</v>
      </c>
      <c r="C224" s="2">
        <f t="shared" si="340"/>
        <v>1418</v>
      </c>
      <c r="D224" s="2">
        <f t="shared" si="340"/>
        <v>38</v>
      </c>
      <c r="E224" s="15">
        <f t="shared" ref="E224:X224" si="341">E86*$C86/100</f>
        <v>96.423999999999992</v>
      </c>
      <c r="F224" s="15">
        <f t="shared" si="341"/>
        <v>99.26</v>
      </c>
      <c r="G224" s="15">
        <f t="shared" si="341"/>
        <v>97.842000000000013</v>
      </c>
      <c r="H224" s="15">
        <f t="shared" si="341"/>
        <v>90.75200000000001</v>
      </c>
      <c r="I224" s="15">
        <f t="shared" si="341"/>
        <v>83.662000000000006</v>
      </c>
      <c r="J224" s="15">
        <f t="shared" si="341"/>
        <v>83.662000000000006</v>
      </c>
      <c r="K224" s="15">
        <f t="shared" si="341"/>
        <v>92.17</v>
      </c>
      <c r="L224" s="15">
        <f t="shared" si="341"/>
        <v>97.842000000000013</v>
      </c>
      <c r="M224" s="15">
        <f t="shared" si="341"/>
        <v>104.932</v>
      </c>
      <c r="N224" s="15">
        <f t="shared" si="341"/>
        <v>103.514</v>
      </c>
      <c r="O224" s="15">
        <f t="shared" si="341"/>
        <v>96.423999999999992</v>
      </c>
      <c r="P224" s="15">
        <f t="shared" si="341"/>
        <v>86.49799999999999</v>
      </c>
      <c r="Q224" s="15">
        <f t="shared" si="341"/>
        <v>80.826000000000008</v>
      </c>
      <c r="R224" s="15">
        <f t="shared" si="341"/>
        <v>62.39200000000001</v>
      </c>
      <c r="S224" s="15">
        <f t="shared" si="341"/>
        <v>43.957999999999998</v>
      </c>
      <c r="T224" s="15">
        <f t="shared" si="341"/>
        <v>39.703999999999994</v>
      </c>
      <c r="U224" s="15">
        <f t="shared" si="341"/>
        <v>31.196000000000005</v>
      </c>
      <c r="V224" s="15">
        <f t="shared" si="341"/>
        <v>18.434000000000001</v>
      </c>
      <c r="W224" s="15">
        <f t="shared" si="341"/>
        <v>8.5079999999999991</v>
      </c>
      <c r="X224" s="15">
        <f t="shared" si="341"/>
        <v>1.4180000000000001</v>
      </c>
      <c r="Y224" s="15">
        <f t="shared" ref="Y224:Z224" si="342">Y86</f>
        <v>1557</v>
      </c>
      <c r="Z224" s="15">
        <f t="shared" si="342"/>
        <v>42.4</v>
      </c>
      <c r="AA224" s="15">
        <f t="shared" ref="AA224:AT224" si="343">AA86*$Y86/100</f>
        <v>90.305999999999997</v>
      </c>
      <c r="AB224" s="15">
        <f t="shared" si="343"/>
        <v>101.205</v>
      </c>
      <c r="AC224" s="15">
        <f t="shared" si="343"/>
        <v>104.319</v>
      </c>
      <c r="AD224" s="15">
        <f t="shared" si="343"/>
        <v>101.205</v>
      </c>
      <c r="AE224" s="15">
        <f t="shared" si="343"/>
        <v>79.406999999999996</v>
      </c>
      <c r="AF224" s="15">
        <f t="shared" si="343"/>
        <v>74.73599999999999</v>
      </c>
      <c r="AG224" s="15">
        <f t="shared" si="343"/>
        <v>80.963999999999999</v>
      </c>
      <c r="AH224" s="15">
        <f t="shared" si="343"/>
        <v>91.863000000000014</v>
      </c>
      <c r="AI224" s="15">
        <f t="shared" si="343"/>
        <v>98.091000000000008</v>
      </c>
      <c r="AJ224" s="15">
        <f t="shared" si="343"/>
        <v>96.533999999999992</v>
      </c>
      <c r="AK224" s="15">
        <f t="shared" si="343"/>
        <v>90.305999999999997</v>
      </c>
      <c r="AL224" s="15">
        <f t="shared" si="343"/>
        <v>88.748999999999995</v>
      </c>
      <c r="AM224" s="15">
        <f t="shared" si="343"/>
        <v>87.191999999999993</v>
      </c>
      <c r="AN224" s="15">
        <f t="shared" si="343"/>
        <v>80.963999999999999</v>
      </c>
      <c r="AO224" s="15">
        <f t="shared" si="343"/>
        <v>73.179000000000002</v>
      </c>
      <c r="AP224" s="15">
        <f t="shared" si="343"/>
        <v>71.622</v>
      </c>
      <c r="AQ224" s="15">
        <f t="shared" si="343"/>
        <v>59.165999999999997</v>
      </c>
      <c r="AR224" s="15">
        <f t="shared" si="343"/>
        <v>45.152999999999999</v>
      </c>
      <c r="AS224" s="15">
        <f t="shared" si="343"/>
        <v>24.912000000000003</v>
      </c>
      <c r="AT224" s="15">
        <f t="shared" si="343"/>
        <v>12.456000000000001</v>
      </c>
    </row>
    <row r="225" spans="1:46" hidden="1" x14ac:dyDescent="0.2">
      <c r="A225" s="2" t="str">
        <f t="shared" ref="A225:D225" si="344">A87</f>
        <v>79</v>
      </c>
      <c r="B225" s="2" t="str">
        <f t="shared" si="344"/>
        <v>Deux-Sèvres</v>
      </c>
      <c r="C225" s="2">
        <f t="shared" si="344"/>
        <v>372</v>
      </c>
      <c r="D225" s="2">
        <f t="shared" si="344"/>
        <v>42.4</v>
      </c>
      <c r="E225" s="15">
        <f t="shared" ref="E225:X225" si="345">E87*$C87/100</f>
        <v>21.204000000000001</v>
      </c>
      <c r="F225" s="15">
        <f t="shared" si="345"/>
        <v>23.064</v>
      </c>
      <c r="G225" s="15">
        <f t="shared" si="345"/>
        <v>23.436</v>
      </c>
      <c r="H225" s="15">
        <f t="shared" si="345"/>
        <v>19.715999999999998</v>
      </c>
      <c r="I225" s="15">
        <f t="shared" si="345"/>
        <v>16.739999999999998</v>
      </c>
      <c r="J225" s="15">
        <f t="shared" si="345"/>
        <v>18.228000000000002</v>
      </c>
      <c r="K225" s="15">
        <f t="shared" si="345"/>
        <v>21.204000000000001</v>
      </c>
      <c r="L225" s="15">
        <f t="shared" si="345"/>
        <v>22.32</v>
      </c>
      <c r="M225" s="15">
        <f t="shared" si="345"/>
        <v>25.668000000000003</v>
      </c>
      <c r="N225" s="15">
        <f t="shared" si="345"/>
        <v>26.04</v>
      </c>
      <c r="O225" s="15">
        <f t="shared" si="345"/>
        <v>26.04</v>
      </c>
      <c r="P225" s="15">
        <f t="shared" si="345"/>
        <v>25.295999999999999</v>
      </c>
      <c r="Q225" s="15">
        <f t="shared" si="345"/>
        <v>25.668000000000003</v>
      </c>
      <c r="R225" s="15">
        <f t="shared" si="345"/>
        <v>19.715999999999998</v>
      </c>
      <c r="S225" s="15">
        <f t="shared" si="345"/>
        <v>14.88</v>
      </c>
      <c r="T225" s="15">
        <f t="shared" si="345"/>
        <v>15.624000000000001</v>
      </c>
      <c r="U225" s="15">
        <f t="shared" si="345"/>
        <v>13.392000000000001</v>
      </c>
      <c r="V225" s="15">
        <f t="shared" si="345"/>
        <v>8.927999999999999</v>
      </c>
      <c r="W225" s="15">
        <f t="shared" si="345"/>
        <v>3.72</v>
      </c>
      <c r="X225" s="15">
        <f t="shared" si="345"/>
        <v>0.74400000000000011</v>
      </c>
      <c r="Y225" s="15">
        <f t="shared" ref="Y225:Z225" si="346">Y87</f>
        <v>411</v>
      </c>
      <c r="Z225" s="15">
        <f t="shared" si="346"/>
        <v>47.3</v>
      </c>
      <c r="AA225" s="15">
        <f t="shared" ref="AA225:AT225" si="347">AA87*$Y87/100</f>
        <v>19.727999999999998</v>
      </c>
      <c r="AB225" s="15">
        <f t="shared" si="347"/>
        <v>21.782999999999998</v>
      </c>
      <c r="AC225" s="15">
        <f t="shared" si="347"/>
        <v>22.605</v>
      </c>
      <c r="AD225" s="15">
        <f t="shared" si="347"/>
        <v>21.372000000000003</v>
      </c>
      <c r="AE225" s="15">
        <f t="shared" si="347"/>
        <v>17.672999999999998</v>
      </c>
      <c r="AF225" s="15">
        <f t="shared" si="347"/>
        <v>18.495000000000001</v>
      </c>
      <c r="AG225" s="15">
        <f t="shared" si="347"/>
        <v>19.727999999999998</v>
      </c>
      <c r="AH225" s="15">
        <f t="shared" si="347"/>
        <v>22.194000000000003</v>
      </c>
      <c r="AI225" s="15">
        <f t="shared" si="347"/>
        <v>23.837999999999997</v>
      </c>
      <c r="AJ225" s="15">
        <f t="shared" si="347"/>
        <v>23.837999999999997</v>
      </c>
      <c r="AK225" s="15">
        <f t="shared" si="347"/>
        <v>23.015999999999998</v>
      </c>
      <c r="AL225" s="15">
        <f t="shared" si="347"/>
        <v>22.605</v>
      </c>
      <c r="AM225" s="15">
        <f t="shared" si="347"/>
        <v>24.249000000000002</v>
      </c>
      <c r="AN225" s="15">
        <f t="shared" si="347"/>
        <v>25.482000000000003</v>
      </c>
      <c r="AO225" s="15">
        <f t="shared" si="347"/>
        <v>23.837999999999997</v>
      </c>
      <c r="AP225" s="15">
        <f t="shared" si="347"/>
        <v>25.482000000000003</v>
      </c>
      <c r="AQ225" s="15">
        <f t="shared" si="347"/>
        <v>22.194000000000003</v>
      </c>
      <c r="AR225" s="15">
        <f t="shared" si="347"/>
        <v>17.672999999999998</v>
      </c>
      <c r="AS225" s="15">
        <f t="shared" si="347"/>
        <v>10.275</v>
      </c>
      <c r="AT225" s="15">
        <f t="shared" si="347"/>
        <v>4.5209999999999999</v>
      </c>
    </row>
    <row r="226" spans="1:46" hidden="1" x14ac:dyDescent="0.2">
      <c r="A226" s="2" t="str">
        <f t="shared" ref="A226:D226" si="348">A88</f>
        <v>80</v>
      </c>
      <c r="B226" s="2" t="str">
        <f t="shared" si="348"/>
        <v>Somme</v>
      </c>
      <c r="C226" s="2">
        <f t="shared" si="348"/>
        <v>572</v>
      </c>
      <c r="D226" s="2">
        <f t="shared" si="348"/>
        <v>39.799999999999997</v>
      </c>
      <c r="E226" s="15">
        <f t="shared" ref="E226:X226" si="349">E88*$C88/100</f>
        <v>34.32</v>
      </c>
      <c r="F226" s="15">
        <f t="shared" si="349"/>
        <v>35.463999999999999</v>
      </c>
      <c r="G226" s="15">
        <f t="shared" si="349"/>
        <v>36.608000000000004</v>
      </c>
      <c r="H226" s="15">
        <f t="shared" si="349"/>
        <v>36.608000000000004</v>
      </c>
      <c r="I226" s="15">
        <f t="shared" si="349"/>
        <v>38.323999999999998</v>
      </c>
      <c r="J226" s="15">
        <f t="shared" si="349"/>
        <v>34.32</v>
      </c>
      <c r="K226" s="15">
        <f t="shared" si="349"/>
        <v>34.32</v>
      </c>
      <c r="L226" s="15">
        <f t="shared" si="349"/>
        <v>35.463999999999999</v>
      </c>
      <c r="M226" s="15">
        <f t="shared" si="349"/>
        <v>39.468000000000004</v>
      </c>
      <c r="N226" s="15">
        <f t="shared" si="349"/>
        <v>38.323999999999998</v>
      </c>
      <c r="O226" s="15">
        <f t="shared" si="349"/>
        <v>37.18</v>
      </c>
      <c r="P226" s="15">
        <f t="shared" si="349"/>
        <v>37.18</v>
      </c>
      <c r="Q226" s="15">
        <f t="shared" si="349"/>
        <v>37.18</v>
      </c>
      <c r="R226" s="15">
        <f t="shared" si="349"/>
        <v>28.028000000000002</v>
      </c>
      <c r="S226" s="15">
        <f t="shared" si="349"/>
        <v>20.02</v>
      </c>
      <c r="T226" s="15">
        <f t="shared" si="349"/>
        <v>18.875999999999998</v>
      </c>
      <c r="U226" s="15">
        <f t="shared" si="349"/>
        <v>16.015999999999998</v>
      </c>
      <c r="V226" s="15">
        <f t="shared" si="349"/>
        <v>10.296000000000001</v>
      </c>
      <c r="W226" s="15">
        <f t="shared" si="349"/>
        <v>4.0039999999999996</v>
      </c>
      <c r="X226" s="15">
        <f t="shared" si="349"/>
        <v>1.1440000000000001</v>
      </c>
      <c r="Y226" s="15">
        <f t="shared" ref="Y226:Z226" si="350">Y88</f>
        <v>605</v>
      </c>
      <c r="Z226" s="15">
        <f t="shared" si="350"/>
        <v>44.4</v>
      </c>
      <c r="AA226" s="15">
        <f t="shared" ref="AA226:AT226" si="351">AA88*$Y88/100</f>
        <v>32.064999999999998</v>
      </c>
      <c r="AB226" s="15">
        <f t="shared" si="351"/>
        <v>32.67</v>
      </c>
      <c r="AC226" s="15">
        <f t="shared" si="351"/>
        <v>32.67</v>
      </c>
      <c r="AD226" s="15">
        <f t="shared" si="351"/>
        <v>34.484999999999999</v>
      </c>
      <c r="AE226" s="15">
        <f t="shared" si="351"/>
        <v>36.905000000000001</v>
      </c>
      <c r="AF226" s="15">
        <f t="shared" si="351"/>
        <v>33.880000000000003</v>
      </c>
      <c r="AG226" s="15">
        <f t="shared" si="351"/>
        <v>33.880000000000003</v>
      </c>
      <c r="AH226" s="15">
        <f t="shared" si="351"/>
        <v>35.090000000000003</v>
      </c>
      <c r="AI226" s="15">
        <f t="shared" si="351"/>
        <v>36.299999999999997</v>
      </c>
      <c r="AJ226" s="15">
        <f t="shared" si="351"/>
        <v>35.695</v>
      </c>
      <c r="AK226" s="15">
        <f t="shared" si="351"/>
        <v>33.880000000000003</v>
      </c>
      <c r="AL226" s="15">
        <f t="shared" si="351"/>
        <v>32.67</v>
      </c>
      <c r="AM226" s="15">
        <f t="shared" si="351"/>
        <v>33.880000000000003</v>
      </c>
      <c r="AN226" s="15">
        <f t="shared" si="351"/>
        <v>33.274999999999999</v>
      </c>
      <c r="AO226" s="15">
        <f t="shared" si="351"/>
        <v>30.25</v>
      </c>
      <c r="AP226" s="15">
        <f t="shared" si="351"/>
        <v>32.064999999999998</v>
      </c>
      <c r="AQ226" s="15">
        <f t="shared" si="351"/>
        <v>27.225000000000001</v>
      </c>
      <c r="AR226" s="15">
        <f t="shared" si="351"/>
        <v>21.175000000000001</v>
      </c>
      <c r="AS226" s="15">
        <f t="shared" si="351"/>
        <v>12.1</v>
      </c>
      <c r="AT226" s="15">
        <f t="shared" si="351"/>
        <v>5.4450000000000003</v>
      </c>
    </row>
    <row r="227" spans="1:46" hidden="1" x14ac:dyDescent="0.2">
      <c r="A227" s="2" t="str">
        <f t="shared" ref="A227:D227" si="352">A89</f>
        <v>81</v>
      </c>
      <c r="B227" s="2" t="str">
        <f t="shared" si="352"/>
        <v>Tarn</v>
      </c>
      <c r="C227" s="2">
        <f t="shared" si="352"/>
        <v>382</v>
      </c>
      <c r="D227" s="2">
        <f t="shared" si="352"/>
        <v>43.6</v>
      </c>
      <c r="E227" s="15">
        <f t="shared" ref="E227:X227" si="353">E89*$C89/100</f>
        <v>20.245999999999999</v>
      </c>
      <c r="F227" s="15">
        <f t="shared" si="353"/>
        <v>21.774000000000001</v>
      </c>
      <c r="G227" s="15">
        <f t="shared" si="353"/>
        <v>22.538</v>
      </c>
      <c r="H227" s="15">
        <f t="shared" si="353"/>
        <v>21.01</v>
      </c>
      <c r="I227" s="15">
        <f t="shared" si="353"/>
        <v>17.571999999999999</v>
      </c>
      <c r="J227" s="15">
        <f t="shared" si="353"/>
        <v>17.190000000000001</v>
      </c>
      <c r="K227" s="15">
        <f t="shared" si="353"/>
        <v>20.245999999999999</v>
      </c>
      <c r="L227" s="15">
        <f t="shared" si="353"/>
        <v>21.774000000000001</v>
      </c>
      <c r="M227" s="15">
        <f t="shared" si="353"/>
        <v>25.594000000000001</v>
      </c>
      <c r="N227" s="15">
        <f t="shared" si="353"/>
        <v>27.122</v>
      </c>
      <c r="O227" s="15">
        <f t="shared" si="353"/>
        <v>26.358000000000001</v>
      </c>
      <c r="P227" s="15">
        <f t="shared" si="353"/>
        <v>25.975999999999999</v>
      </c>
      <c r="Q227" s="15">
        <f t="shared" si="353"/>
        <v>27.122</v>
      </c>
      <c r="R227" s="15">
        <f t="shared" si="353"/>
        <v>22.155999999999999</v>
      </c>
      <c r="S227" s="15">
        <f t="shared" si="353"/>
        <v>16.425999999999998</v>
      </c>
      <c r="T227" s="15">
        <f t="shared" si="353"/>
        <v>16.808000000000003</v>
      </c>
      <c r="U227" s="15">
        <f t="shared" si="353"/>
        <v>15.28</v>
      </c>
      <c r="V227" s="15">
        <f t="shared" si="353"/>
        <v>10.314</v>
      </c>
      <c r="W227" s="15">
        <f t="shared" si="353"/>
        <v>4.5839999999999996</v>
      </c>
      <c r="X227" s="15">
        <f t="shared" si="353"/>
        <v>0.76400000000000001</v>
      </c>
      <c r="Y227" s="15">
        <f t="shared" ref="Y227:Z227" si="354">Y89</f>
        <v>439</v>
      </c>
      <c r="Z227" s="15">
        <f t="shared" si="354"/>
        <v>47.1</v>
      </c>
      <c r="AA227" s="15">
        <f t="shared" ref="AA227:AT227" si="355">AA89*$Y89/100</f>
        <v>21.511000000000003</v>
      </c>
      <c r="AB227" s="15">
        <f t="shared" si="355"/>
        <v>23.706000000000003</v>
      </c>
      <c r="AC227" s="15">
        <f t="shared" si="355"/>
        <v>24.583999999999996</v>
      </c>
      <c r="AD227" s="15">
        <f t="shared" si="355"/>
        <v>24.145</v>
      </c>
      <c r="AE227" s="15">
        <f t="shared" si="355"/>
        <v>20.193999999999999</v>
      </c>
      <c r="AF227" s="15">
        <f t="shared" si="355"/>
        <v>18.876999999999999</v>
      </c>
      <c r="AG227" s="15">
        <f t="shared" si="355"/>
        <v>21.071999999999999</v>
      </c>
      <c r="AH227" s="15">
        <f t="shared" si="355"/>
        <v>23.266999999999999</v>
      </c>
      <c r="AI227" s="15">
        <f t="shared" si="355"/>
        <v>24.583999999999996</v>
      </c>
      <c r="AJ227" s="15">
        <f t="shared" si="355"/>
        <v>24.583999999999996</v>
      </c>
      <c r="AK227" s="15">
        <f t="shared" si="355"/>
        <v>24.145</v>
      </c>
      <c r="AL227" s="15">
        <f t="shared" si="355"/>
        <v>24.145</v>
      </c>
      <c r="AM227" s="15">
        <f t="shared" si="355"/>
        <v>26.34</v>
      </c>
      <c r="AN227" s="15">
        <f t="shared" si="355"/>
        <v>26.778999999999996</v>
      </c>
      <c r="AO227" s="15">
        <f t="shared" si="355"/>
        <v>25.462</v>
      </c>
      <c r="AP227" s="15">
        <f t="shared" si="355"/>
        <v>26.778999999999996</v>
      </c>
      <c r="AQ227" s="15">
        <f t="shared" si="355"/>
        <v>24.145</v>
      </c>
      <c r="AR227" s="15">
        <f t="shared" si="355"/>
        <v>18.876999999999999</v>
      </c>
      <c r="AS227" s="15">
        <f t="shared" si="355"/>
        <v>10.975</v>
      </c>
      <c r="AT227" s="15">
        <f t="shared" si="355"/>
        <v>5.2679999999999998</v>
      </c>
    </row>
    <row r="228" spans="1:46" hidden="1" x14ac:dyDescent="0.2">
      <c r="A228" s="2" t="str">
        <f t="shared" ref="A228:D228" si="356">A90</f>
        <v>82</v>
      </c>
      <c r="B228" s="2" t="str">
        <f t="shared" si="356"/>
        <v>Tarn-et-Garonne</v>
      </c>
      <c r="C228" s="2">
        <f t="shared" si="356"/>
        <v>250</v>
      </c>
      <c r="D228" s="2">
        <f t="shared" si="356"/>
        <v>41.7</v>
      </c>
      <c r="E228" s="15">
        <f t="shared" ref="E228:X228" si="357">E90*$C90/100</f>
        <v>15.25</v>
      </c>
      <c r="F228" s="15">
        <f t="shared" si="357"/>
        <v>16</v>
      </c>
      <c r="G228" s="15">
        <f t="shared" si="357"/>
        <v>16</v>
      </c>
      <c r="H228" s="15">
        <f t="shared" si="357"/>
        <v>13.25</v>
      </c>
      <c r="I228" s="15">
        <f t="shared" si="357"/>
        <v>11</v>
      </c>
      <c r="J228" s="15">
        <f t="shared" si="357"/>
        <v>12.5</v>
      </c>
      <c r="K228" s="15">
        <f t="shared" si="357"/>
        <v>14.75</v>
      </c>
      <c r="L228" s="15">
        <f t="shared" si="357"/>
        <v>15.75</v>
      </c>
      <c r="M228" s="15">
        <f t="shared" si="357"/>
        <v>17.75</v>
      </c>
      <c r="N228" s="15">
        <f t="shared" si="357"/>
        <v>17.25</v>
      </c>
      <c r="O228" s="15">
        <f t="shared" si="357"/>
        <v>17</v>
      </c>
      <c r="P228" s="15">
        <f t="shared" si="357"/>
        <v>16.25</v>
      </c>
      <c r="Q228" s="15">
        <f t="shared" si="357"/>
        <v>16.75</v>
      </c>
      <c r="R228" s="15">
        <f t="shared" si="357"/>
        <v>13.5</v>
      </c>
      <c r="S228" s="15">
        <f t="shared" si="357"/>
        <v>9.75</v>
      </c>
      <c r="T228" s="15">
        <f t="shared" si="357"/>
        <v>9.75</v>
      </c>
      <c r="U228" s="15">
        <f t="shared" si="357"/>
        <v>8.5</v>
      </c>
      <c r="V228" s="15">
        <f t="shared" si="357"/>
        <v>5.75</v>
      </c>
      <c r="W228" s="15">
        <f t="shared" si="357"/>
        <v>2.5</v>
      </c>
      <c r="X228" s="15">
        <f t="shared" si="357"/>
        <v>0.5</v>
      </c>
      <c r="Y228" s="15">
        <f t="shared" ref="Y228:Z228" si="358">Y90</f>
        <v>325</v>
      </c>
      <c r="Z228" s="15">
        <f t="shared" si="358"/>
        <v>46.6</v>
      </c>
      <c r="AA228" s="15">
        <f t="shared" ref="AA228:AT228" si="359">AA90*$Y90/100</f>
        <v>16.25</v>
      </c>
      <c r="AB228" s="15">
        <f t="shared" si="359"/>
        <v>18.524999999999999</v>
      </c>
      <c r="AC228" s="15">
        <f t="shared" si="359"/>
        <v>19.5</v>
      </c>
      <c r="AD228" s="15">
        <f t="shared" si="359"/>
        <v>17.875</v>
      </c>
      <c r="AE228" s="15">
        <f t="shared" si="359"/>
        <v>13</v>
      </c>
      <c r="AF228" s="15">
        <f t="shared" si="359"/>
        <v>13</v>
      </c>
      <c r="AG228" s="15">
        <f t="shared" si="359"/>
        <v>15.275</v>
      </c>
      <c r="AH228" s="15">
        <f t="shared" si="359"/>
        <v>17.55</v>
      </c>
      <c r="AI228" s="15">
        <f t="shared" si="359"/>
        <v>19.175000000000001</v>
      </c>
      <c r="AJ228" s="15">
        <f t="shared" si="359"/>
        <v>19.175000000000001</v>
      </c>
      <c r="AK228" s="15">
        <f t="shared" si="359"/>
        <v>18.524999999999999</v>
      </c>
      <c r="AL228" s="15">
        <f t="shared" si="359"/>
        <v>18.524999999999999</v>
      </c>
      <c r="AM228" s="15">
        <f t="shared" si="359"/>
        <v>20.149999999999999</v>
      </c>
      <c r="AN228" s="15">
        <f t="shared" si="359"/>
        <v>20.475000000000001</v>
      </c>
      <c r="AO228" s="15">
        <f t="shared" si="359"/>
        <v>18.850000000000001</v>
      </c>
      <c r="AP228" s="15">
        <f t="shared" si="359"/>
        <v>18.850000000000001</v>
      </c>
      <c r="AQ228" s="15">
        <f t="shared" si="359"/>
        <v>16.25</v>
      </c>
      <c r="AR228" s="15">
        <f t="shared" si="359"/>
        <v>12.675000000000001</v>
      </c>
      <c r="AS228" s="15">
        <f t="shared" si="359"/>
        <v>7.8</v>
      </c>
      <c r="AT228" s="15">
        <f t="shared" si="359"/>
        <v>3.9</v>
      </c>
    </row>
    <row r="229" spans="1:46" hidden="1" x14ac:dyDescent="0.2">
      <c r="A229" s="2" t="str">
        <f t="shared" ref="A229:D229" si="360">A91</f>
        <v>83</v>
      </c>
      <c r="B229" s="2" t="str">
        <f t="shared" si="360"/>
        <v>Var</v>
      </c>
      <c r="C229" s="2">
        <f t="shared" si="360"/>
        <v>1029</v>
      </c>
      <c r="D229" s="2">
        <f t="shared" si="360"/>
        <v>43.7</v>
      </c>
      <c r="E229" s="15">
        <f t="shared" ref="E229:X229" si="361">E91*$C91/100</f>
        <v>53.508000000000003</v>
      </c>
      <c r="F229" s="15">
        <f t="shared" si="361"/>
        <v>55.566000000000003</v>
      </c>
      <c r="G229" s="15">
        <f t="shared" si="361"/>
        <v>58.652999999999999</v>
      </c>
      <c r="H229" s="15">
        <f t="shared" si="361"/>
        <v>54.536999999999999</v>
      </c>
      <c r="I229" s="15">
        <f t="shared" si="361"/>
        <v>50.421000000000006</v>
      </c>
      <c r="J229" s="15">
        <f t="shared" si="361"/>
        <v>52.478999999999999</v>
      </c>
      <c r="K229" s="15">
        <f t="shared" si="361"/>
        <v>55.566000000000003</v>
      </c>
      <c r="L229" s="15">
        <f t="shared" si="361"/>
        <v>58.652999999999999</v>
      </c>
      <c r="M229" s="15">
        <f t="shared" si="361"/>
        <v>67.914000000000001</v>
      </c>
      <c r="N229" s="15">
        <f t="shared" si="361"/>
        <v>71.001000000000005</v>
      </c>
      <c r="O229" s="15">
        <f t="shared" si="361"/>
        <v>68.942999999999998</v>
      </c>
      <c r="P229" s="15">
        <f t="shared" si="361"/>
        <v>67.914000000000001</v>
      </c>
      <c r="Q229" s="15">
        <f t="shared" si="361"/>
        <v>73.058999999999997</v>
      </c>
      <c r="R229" s="15">
        <f t="shared" si="361"/>
        <v>67.914000000000001</v>
      </c>
      <c r="S229" s="15">
        <f t="shared" si="361"/>
        <v>52.478999999999999</v>
      </c>
      <c r="T229" s="15">
        <f t="shared" si="361"/>
        <v>45.276000000000003</v>
      </c>
      <c r="U229" s="15">
        <f t="shared" si="361"/>
        <v>37.044000000000004</v>
      </c>
      <c r="V229" s="15">
        <f t="shared" si="361"/>
        <v>23.666999999999998</v>
      </c>
      <c r="W229" s="15">
        <f t="shared" si="361"/>
        <v>10.29</v>
      </c>
      <c r="X229" s="15">
        <f t="shared" si="361"/>
        <v>3.0869999999999997</v>
      </c>
      <c r="Y229" s="15">
        <f t="shared" ref="Y229:Z229" si="362">Y91</f>
        <v>1132</v>
      </c>
      <c r="Z229" s="15">
        <f t="shared" si="362"/>
        <v>48.8</v>
      </c>
      <c r="AA229" s="15">
        <f t="shared" ref="AA229:AT229" si="363">AA91*$Y91/100</f>
        <v>49.808</v>
      </c>
      <c r="AB229" s="15">
        <f t="shared" si="363"/>
        <v>54.335999999999991</v>
      </c>
      <c r="AC229" s="15">
        <f t="shared" si="363"/>
        <v>57.731999999999999</v>
      </c>
      <c r="AD229" s="15">
        <f t="shared" si="363"/>
        <v>56.6</v>
      </c>
      <c r="AE229" s="15">
        <f t="shared" si="363"/>
        <v>48.675999999999995</v>
      </c>
      <c r="AF229" s="15">
        <f t="shared" si="363"/>
        <v>47.544000000000004</v>
      </c>
      <c r="AG229" s="15">
        <f t="shared" si="363"/>
        <v>53.204000000000008</v>
      </c>
      <c r="AH229" s="15">
        <f t="shared" si="363"/>
        <v>58.864000000000004</v>
      </c>
      <c r="AI229" s="15">
        <f t="shared" si="363"/>
        <v>62.26</v>
      </c>
      <c r="AJ229" s="15">
        <f t="shared" si="363"/>
        <v>62.26</v>
      </c>
      <c r="AK229" s="15">
        <f t="shared" si="363"/>
        <v>62.26</v>
      </c>
      <c r="AL229" s="15">
        <f t="shared" si="363"/>
        <v>63.391999999999996</v>
      </c>
      <c r="AM229" s="15">
        <f t="shared" si="363"/>
        <v>71.315999999999988</v>
      </c>
      <c r="AN229" s="15">
        <f t="shared" si="363"/>
        <v>74.712000000000003</v>
      </c>
      <c r="AO229" s="15">
        <f t="shared" si="363"/>
        <v>71.315999999999988</v>
      </c>
      <c r="AP229" s="15">
        <f t="shared" si="363"/>
        <v>74.712000000000003</v>
      </c>
      <c r="AQ229" s="15">
        <f t="shared" si="363"/>
        <v>65.655999999999992</v>
      </c>
      <c r="AR229" s="15">
        <f t="shared" si="363"/>
        <v>50.94</v>
      </c>
      <c r="AS229" s="15">
        <f t="shared" si="363"/>
        <v>30.564</v>
      </c>
      <c r="AT229" s="15">
        <f t="shared" si="363"/>
        <v>14.716000000000001</v>
      </c>
    </row>
    <row r="230" spans="1:46" hidden="1" x14ac:dyDescent="0.2">
      <c r="A230" s="2" t="str">
        <f t="shared" ref="A230:D230" si="364">A92</f>
        <v>84</v>
      </c>
      <c r="B230" s="2" t="str">
        <f t="shared" si="364"/>
        <v>Vaucluse</v>
      </c>
      <c r="C230" s="2">
        <f t="shared" si="364"/>
        <v>550</v>
      </c>
      <c r="D230" s="2">
        <f t="shared" si="364"/>
        <v>41.3</v>
      </c>
      <c r="E230" s="15">
        <f t="shared" ref="E230:X230" si="365">E92*$C92/100</f>
        <v>33</v>
      </c>
      <c r="F230" s="15">
        <f t="shared" si="365"/>
        <v>33.549999999999997</v>
      </c>
      <c r="G230" s="15">
        <f t="shared" si="365"/>
        <v>34.65</v>
      </c>
      <c r="H230" s="15">
        <f t="shared" si="365"/>
        <v>32.450000000000003</v>
      </c>
      <c r="I230" s="15">
        <f t="shared" si="365"/>
        <v>29.15</v>
      </c>
      <c r="J230" s="15">
        <f t="shared" si="365"/>
        <v>29.7</v>
      </c>
      <c r="K230" s="15">
        <f t="shared" si="365"/>
        <v>31.9</v>
      </c>
      <c r="L230" s="15">
        <f t="shared" si="365"/>
        <v>31.9</v>
      </c>
      <c r="M230" s="15">
        <f t="shared" si="365"/>
        <v>37.950000000000003</v>
      </c>
      <c r="N230" s="15">
        <f t="shared" si="365"/>
        <v>39.6</v>
      </c>
      <c r="O230" s="15">
        <f t="shared" si="365"/>
        <v>36.85</v>
      </c>
      <c r="P230" s="15">
        <f t="shared" si="365"/>
        <v>36.299999999999997</v>
      </c>
      <c r="Q230" s="15">
        <f t="shared" si="365"/>
        <v>36.85</v>
      </c>
      <c r="R230" s="15">
        <f t="shared" si="365"/>
        <v>31.35</v>
      </c>
      <c r="S230" s="15">
        <f t="shared" si="365"/>
        <v>22.55</v>
      </c>
      <c r="T230" s="15">
        <f t="shared" si="365"/>
        <v>19.8</v>
      </c>
      <c r="U230" s="15">
        <f t="shared" si="365"/>
        <v>17.05</v>
      </c>
      <c r="V230" s="15">
        <f t="shared" si="365"/>
        <v>10.45</v>
      </c>
      <c r="W230" s="15">
        <f t="shared" si="365"/>
        <v>4.4000000000000004</v>
      </c>
      <c r="X230" s="15">
        <f t="shared" si="365"/>
        <v>1.1000000000000001</v>
      </c>
      <c r="Y230" s="15">
        <f t="shared" ref="Y230:Z230" si="366">Y92</f>
        <v>593</v>
      </c>
      <c r="Z230" s="15">
        <f t="shared" si="366"/>
        <v>46.6</v>
      </c>
      <c r="AA230" s="15">
        <f t="shared" ref="AA230:AT230" si="367">AA92*$Y92/100</f>
        <v>30.242999999999999</v>
      </c>
      <c r="AB230" s="15">
        <f t="shared" si="367"/>
        <v>32.022000000000006</v>
      </c>
      <c r="AC230" s="15">
        <f t="shared" si="367"/>
        <v>33.207999999999998</v>
      </c>
      <c r="AD230" s="15">
        <f t="shared" si="367"/>
        <v>32.615000000000002</v>
      </c>
      <c r="AE230" s="15">
        <f t="shared" si="367"/>
        <v>27.277999999999999</v>
      </c>
      <c r="AF230" s="15">
        <f t="shared" si="367"/>
        <v>27.277999999999999</v>
      </c>
      <c r="AG230" s="15">
        <f t="shared" si="367"/>
        <v>29.057000000000002</v>
      </c>
      <c r="AH230" s="15">
        <f t="shared" si="367"/>
        <v>31.429000000000002</v>
      </c>
      <c r="AI230" s="15">
        <f t="shared" si="367"/>
        <v>33.207999999999998</v>
      </c>
      <c r="AJ230" s="15">
        <f t="shared" si="367"/>
        <v>33.207999999999998</v>
      </c>
      <c r="AK230" s="15">
        <f t="shared" si="367"/>
        <v>32.615000000000002</v>
      </c>
      <c r="AL230" s="15">
        <f t="shared" si="367"/>
        <v>33.207999999999998</v>
      </c>
      <c r="AM230" s="15">
        <f t="shared" si="367"/>
        <v>35.58</v>
      </c>
      <c r="AN230" s="15">
        <f t="shared" si="367"/>
        <v>36.172999999999995</v>
      </c>
      <c r="AO230" s="15">
        <f t="shared" si="367"/>
        <v>33.207999999999998</v>
      </c>
      <c r="AP230" s="15">
        <f t="shared" si="367"/>
        <v>34.987000000000002</v>
      </c>
      <c r="AQ230" s="15">
        <f t="shared" si="367"/>
        <v>32.022000000000006</v>
      </c>
      <c r="AR230" s="15">
        <f t="shared" si="367"/>
        <v>24.905999999999999</v>
      </c>
      <c r="AS230" s="15">
        <f t="shared" si="367"/>
        <v>14.232000000000001</v>
      </c>
      <c r="AT230" s="15">
        <f t="shared" si="367"/>
        <v>6.5230000000000006</v>
      </c>
    </row>
    <row r="231" spans="1:46" hidden="1" x14ac:dyDescent="0.2">
      <c r="A231" s="2" t="str">
        <f t="shared" ref="A231:D231" si="368">A93</f>
        <v>85</v>
      </c>
      <c r="B231" s="2" t="str">
        <f t="shared" si="368"/>
        <v>Vendée</v>
      </c>
      <c r="C231" s="2">
        <f t="shared" si="368"/>
        <v>656</v>
      </c>
      <c r="D231" s="2">
        <f t="shared" si="368"/>
        <v>42</v>
      </c>
      <c r="E231" s="15">
        <f t="shared" ref="E231:X231" si="369">E93*$C93/100</f>
        <v>39.36</v>
      </c>
      <c r="F231" s="15">
        <f t="shared" si="369"/>
        <v>41.984000000000009</v>
      </c>
      <c r="G231" s="15">
        <f t="shared" si="369"/>
        <v>40.672000000000004</v>
      </c>
      <c r="H231" s="15">
        <f t="shared" si="369"/>
        <v>34.768000000000001</v>
      </c>
      <c r="I231" s="15">
        <f t="shared" si="369"/>
        <v>28.864000000000001</v>
      </c>
      <c r="J231" s="15">
        <f t="shared" si="369"/>
        <v>33.455999999999996</v>
      </c>
      <c r="K231" s="15">
        <f t="shared" si="369"/>
        <v>38.704000000000001</v>
      </c>
      <c r="L231" s="15">
        <f t="shared" si="369"/>
        <v>40.672000000000004</v>
      </c>
      <c r="M231" s="15">
        <f t="shared" si="369"/>
        <v>43.951999999999998</v>
      </c>
      <c r="N231" s="15">
        <f t="shared" si="369"/>
        <v>43.951999999999998</v>
      </c>
      <c r="O231" s="15">
        <f t="shared" si="369"/>
        <v>43.295999999999992</v>
      </c>
      <c r="P231" s="15">
        <f t="shared" si="369"/>
        <v>42.64</v>
      </c>
      <c r="Q231" s="15">
        <f t="shared" si="369"/>
        <v>47.888000000000005</v>
      </c>
      <c r="R231" s="15">
        <f t="shared" si="369"/>
        <v>38.047999999999995</v>
      </c>
      <c r="S231" s="15">
        <f t="shared" si="369"/>
        <v>28.207999999999998</v>
      </c>
      <c r="T231" s="15">
        <f t="shared" si="369"/>
        <v>26.896000000000001</v>
      </c>
      <c r="U231" s="15">
        <f t="shared" si="369"/>
        <v>21.647999999999996</v>
      </c>
      <c r="V231" s="15">
        <f t="shared" si="369"/>
        <v>14.432</v>
      </c>
      <c r="W231" s="15">
        <f t="shared" si="369"/>
        <v>5.9039999999999999</v>
      </c>
      <c r="X231" s="15">
        <f t="shared" si="369"/>
        <v>1.3120000000000003</v>
      </c>
      <c r="Y231" s="15">
        <f t="shared" ref="Y231:Z231" si="370">Y93</f>
        <v>796</v>
      </c>
      <c r="Z231" s="15">
        <f t="shared" si="370"/>
        <v>49.5</v>
      </c>
      <c r="AA231" s="15">
        <f t="shared" ref="AA231:AT231" si="371">AA93*$Y93/100</f>
        <v>34.227999999999994</v>
      </c>
      <c r="AB231" s="15">
        <f t="shared" si="371"/>
        <v>39.003999999999998</v>
      </c>
      <c r="AC231" s="15">
        <f t="shared" si="371"/>
        <v>41.391999999999996</v>
      </c>
      <c r="AD231" s="15">
        <f t="shared" si="371"/>
        <v>39.799999999999997</v>
      </c>
      <c r="AE231" s="15">
        <f t="shared" si="371"/>
        <v>30.247999999999998</v>
      </c>
      <c r="AF231" s="15">
        <f t="shared" si="371"/>
        <v>31.044</v>
      </c>
      <c r="AG231" s="15">
        <f t="shared" si="371"/>
        <v>35.024000000000001</v>
      </c>
      <c r="AH231" s="15">
        <f t="shared" si="371"/>
        <v>39.799999999999997</v>
      </c>
      <c r="AI231" s="15">
        <f t="shared" si="371"/>
        <v>42.984000000000009</v>
      </c>
      <c r="AJ231" s="15">
        <f t="shared" si="371"/>
        <v>42.984000000000009</v>
      </c>
      <c r="AK231" s="15">
        <f t="shared" si="371"/>
        <v>41.391999999999996</v>
      </c>
      <c r="AL231" s="15">
        <f t="shared" si="371"/>
        <v>42.188000000000002</v>
      </c>
      <c r="AM231" s="15">
        <f t="shared" si="371"/>
        <v>50.148000000000003</v>
      </c>
      <c r="AN231" s="15">
        <f t="shared" si="371"/>
        <v>56.515999999999991</v>
      </c>
      <c r="AO231" s="15">
        <f t="shared" si="371"/>
        <v>54.128</v>
      </c>
      <c r="AP231" s="15">
        <f t="shared" si="371"/>
        <v>55.72</v>
      </c>
      <c r="AQ231" s="15">
        <f t="shared" si="371"/>
        <v>47.76</v>
      </c>
      <c r="AR231" s="15">
        <f t="shared" si="371"/>
        <v>37.412000000000006</v>
      </c>
      <c r="AS231" s="15">
        <f t="shared" si="371"/>
        <v>22.287999999999997</v>
      </c>
      <c r="AT231" s="15">
        <f t="shared" si="371"/>
        <v>10.347999999999999</v>
      </c>
    </row>
    <row r="232" spans="1:46" hidden="1" x14ac:dyDescent="0.2">
      <c r="A232" s="2" t="str">
        <f t="shared" ref="A232:D232" si="372">A94</f>
        <v>86</v>
      </c>
      <c r="B232" s="2" t="str">
        <f t="shared" si="372"/>
        <v>Vienne</v>
      </c>
      <c r="C232" s="2">
        <f t="shared" si="372"/>
        <v>431</v>
      </c>
      <c r="D232" s="2">
        <f t="shared" si="372"/>
        <v>41.2</v>
      </c>
      <c r="E232" s="15">
        <f t="shared" ref="E232:X232" si="373">E94*$C94/100</f>
        <v>24.567000000000004</v>
      </c>
      <c r="F232" s="15">
        <f t="shared" si="373"/>
        <v>24.997999999999998</v>
      </c>
      <c r="G232" s="15">
        <f t="shared" si="373"/>
        <v>24.997999999999998</v>
      </c>
      <c r="H232" s="15">
        <f t="shared" si="373"/>
        <v>26.291</v>
      </c>
      <c r="I232" s="15">
        <f t="shared" si="373"/>
        <v>29.307999999999996</v>
      </c>
      <c r="J232" s="15">
        <f t="shared" si="373"/>
        <v>24.567000000000004</v>
      </c>
      <c r="K232" s="15">
        <f t="shared" si="373"/>
        <v>25.429000000000002</v>
      </c>
      <c r="L232" s="15">
        <f t="shared" si="373"/>
        <v>24.997999999999998</v>
      </c>
      <c r="M232" s="15">
        <f t="shared" si="373"/>
        <v>28.015000000000001</v>
      </c>
      <c r="N232" s="15">
        <f t="shared" si="373"/>
        <v>28.015000000000001</v>
      </c>
      <c r="O232" s="15">
        <f t="shared" si="373"/>
        <v>28.445999999999998</v>
      </c>
      <c r="P232" s="15">
        <f t="shared" si="373"/>
        <v>28.877000000000002</v>
      </c>
      <c r="Q232" s="15">
        <f t="shared" si="373"/>
        <v>28.445999999999998</v>
      </c>
      <c r="R232" s="15">
        <f t="shared" si="373"/>
        <v>21.980999999999998</v>
      </c>
      <c r="S232" s="15">
        <f t="shared" si="373"/>
        <v>16.378</v>
      </c>
      <c r="T232" s="15">
        <f t="shared" si="373"/>
        <v>16.378</v>
      </c>
      <c r="U232" s="15">
        <f t="shared" si="373"/>
        <v>13.792</v>
      </c>
      <c r="V232" s="15">
        <f t="shared" si="373"/>
        <v>9.4820000000000011</v>
      </c>
      <c r="W232" s="15">
        <f t="shared" si="373"/>
        <v>4.3099999999999996</v>
      </c>
      <c r="X232" s="15">
        <f t="shared" si="373"/>
        <v>0.86199999999999999</v>
      </c>
      <c r="Y232" s="15">
        <f t="shared" ref="Y232:Z232" si="374">Y94</f>
        <v>528</v>
      </c>
      <c r="Z232" s="15">
        <f t="shared" si="374"/>
        <v>44.2</v>
      </c>
      <c r="AA232" s="15">
        <f t="shared" ref="AA232:AT232" si="375">AA94*$Y94/100</f>
        <v>28.512000000000004</v>
      </c>
      <c r="AB232" s="15">
        <f t="shared" si="375"/>
        <v>29.567999999999998</v>
      </c>
      <c r="AC232" s="15">
        <f t="shared" si="375"/>
        <v>30.096</v>
      </c>
      <c r="AD232" s="15">
        <f t="shared" si="375"/>
        <v>31.68</v>
      </c>
      <c r="AE232" s="15">
        <f t="shared" si="375"/>
        <v>33.264000000000003</v>
      </c>
      <c r="AF232" s="15">
        <f t="shared" si="375"/>
        <v>29.04</v>
      </c>
      <c r="AG232" s="15">
        <f t="shared" si="375"/>
        <v>28.512000000000004</v>
      </c>
      <c r="AH232" s="15">
        <f t="shared" si="375"/>
        <v>30.096</v>
      </c>
      <c r="AI232" s="15">
        <f t="shared" si="375"/>
        <v>30.624000000000002</v>
      </c>
      <c r="AJ232" s="15">
        <f t="shared" si="375"/>
        <v>30.096</v>
      </c>
      <c r="AK232" s="15">
        <f t="shared" si="375"/>
        <v>28.512000000000004</v>
      </c>
      <c r="AL232" s="15">
        <f t="shared" si="375"/>
        <v>27.984000000000002</v>
      </c>
      <c r="AM232" s="15">
        <f t="shared" si="375"/>
        <v>28.512000000000004</v>
      </c>
      <c r="AN232" s="15">
        <f t="shared" si="375"/>
        <v>28.512000000000004</v>
      </c>
      <c r="AO232" s="15">
        <f t="shared" si="375"/>
        <v>25.872000000000003</v>
      </c>
      <c r="AP232" s="15">
        <f t="shared" si="375"/>
        <v>26.927999999999997</v>
      </c>
      <c r="AQ232" s="15">
        <f t="shared" si="375"/>
        <v>23.76</v>
      </c>
      <c r="AR232" s="15">
        <f t="shared" si="375"/>
        <v>19.007999999999999</v>
      </c>
      <c r="AS232" s="15">
        <f t="shared" si="375"/>
        <v>11.616000000000001</v>
      </c>
      <c r="AT232" s="15">
        <f t="shared" si="375"/>
        <v>6.3360000000000003</v>
      </c>
    </row>
    <row r="233" spans="1:46" hidden="1" x14ac:dyDescent="0.2">
      <c r="A233" s="2" t="str">
        <f t="shared" ref="A233:D233" si="376">A95</f>
        <v>87</v>
      </c>
      <c r="B233" s="2" t="str">
        <f t="shared" si="376"/>
        <v>Haute-Vienne</v>
      </c>
      <c r="C233" s="2">
        <f t="shared" si="376"/>
        <v>376</v>
      </c>
      <c r="D233" s="2">
        <f t="shared" si="376"/>
        <v>43.1</v>
      </c>
      <c r="E233" s="15">
        <f t="shared" ref="E233:X233" si="377">E95*$C95/100</f>
        <v>19.928000000000001</v>
      </c>
      <c r="F233" s="15">
        <f t="shared" si="377"/>
        <v>20.304000000000002</v>
      </c>
      <c r="G233" s="15">
        <f t="shared" si="377"/>
        <v>20.304000000000002</v>
      </c>
      <c r="H233" s="15">
        <f t="shared" si="377"/>
        <v>21.055999999999997</v>
      </c>
      <c r="I233" s="15">
        <f t="shared" si="377"/>
        <v>22.56</v>
      </c>
      <c r="J233" s="15">
        <f t="shared" si="377"/>
        <v>19.552</v>
      </c>
      <c r="K233" s="15">
        <f t="shared" si="377"/>
        <v>21.055999999999997</v>
      </c>
      <c r="L233" s="15">
        <f t="shared" si="377"/>
        <v>22.184000000000001</v>
      </c>
      <c r="M233" s="15">
        <f t="shared" si="377"/>
        <v>24.815999999999999</v>
      </c>
      <c r="N233" s="15">
        <f t="shared" si="377"/>
        <v>24.815999999999999</v>
      </c>
      <c r="O233" s="15">
        <f t="shared" si="377"/>
        <v>24.815999999999999</v>
      </c>
      <c r="P233" s="15">
        <f t="shared" si="377"/>
        <v>25.567999999999998</v>
      </c>
      <c r="Q233" s="15">
        <f t="shared" si="377"/>
        <v>27.072000000000003</v>
      </c>
      <c r="R233" s="15">
        <f t="shared" si="377"/>
        <v>21.432000000000002</v>
      </c>
      <c r="S233" s="15">
        <f t="shared" si="377"/>
        <v>15.415999999999999</v>
      </c>
      <c r="T233" s="15">
        <f t="shared" si="377"/>
        <v>15.792</v>
      </c>
      <c r="U233" s="15">
        <f t="shared" si="377"/>
        <v>13.912000000000001</v>
      </c>
      <c r="V233" s="15">
        <f t="shared" si="377"/>
        <v>9.7759999999999998</v>
      </c>
      <c r="W233" s="15">
        <f t="shared" si="377"/>
        <v>4.1360000000000001</v>
      </c>
      <c r="X233" s="15">
        <f t="shared" si="377"/>
        <v>0.752</v>
      </c>
      <c r="Y233" s="15">
        <f t="shared" ref="Y233:Z233" si="378">Y95</f>
        <v>399</v>
      </c>
      <c r="Z233" s="15">
        <f t="shared" si="378"/>
        <v>46.2</v>
      </c>
      <c r="AA233" s="15">
        <f t="shared" ref="AA233:AT233" si="379">AA95*$Y95/100</f>
        <v>19.551000000000002</v>
      </c>
      <c r="AB233" s="15">
        <f t="shared" si="379"/>
        <v>19.95</v>
      </c>
      <c r="AC233" s="15">
        <f t="shared" si="379"/>
        <v>20.748000000000001</v>
      </c>
      <c r="AD233" s="15">
        <f t="shared" si="379"/>
        <v>22.743000000000002</v>
      </c>
      <c r="AE233" s="15">
        <f t="shared" si="379"/>
        <v>23.141999999999999</v>
      </c>
      <c r="AF233" s="15">
        <f t="shared" si="379"/>
        <v>19.95</v>
      </c>
      <c r="AG233" s="15">
        <f t="shared" si="379"/>
        <v>20.349</v>
      </c>
      <c r="AH233" s="15">
        <f t="shared" si="379"/>
        <v>21.945</v>
      </c>
      <c r="AI233" s="15">
        <f t="shared" si="379"/>
        <v>22.743000000000002</v>
      </c>
      <c r="AJ233" s="15">
        <f t="shared" si="379"/>
        <v>22.343999999999998</v>
      </c>
      <c r="AK233" s="15">
        <f t="shared" si="379"/>
        <v>21.546000000000003</v>
      </c>
      <c r="AL233" s="15">
        <f t="shared" si="379"/>
        <v>21.546000000000003</v>
      </c>
      <c r="AM233" s="15">
        <f t="shared" si="379"/>
        <v>22.743000000000002</v>
      </c>
      <c r="AN233" s="15">
        <f t="shared" si="379"/>
        <v>23.141999999999999</v>
      </c>
      <c r="AO233" s="15">
        <f t="shared" si="379"/>
        <v>21.945</v>
      </c>
      <c r="AP233" s="15">
        <f t="shared" si="379"/>
        <v>23.141999999999999</v>
      </c>
      <c r="AQ233" s="15">
        <f t="shared" si="379"/>
        <v>20.349</v>
      </c>
      <c r="AR233" s="15">
        <f t="shared" si="379"/>
        <v>15.96</v>
      </c>
      <c r="AS233" s="15">
        <f t="shared" si="379"/>
        <v>9.5759999999999987</v>
      </c>
      <c r="AT233" s="15">
        <f t="shared" si="379"/>
        <v>4.7879999999999994</v>
      </c>
    </row>
    <row r="234" spans="1:46" hidden="1" x14ac:dyDescent="0.2">
      <c r="A234" s="2" t="str">
        <f t="shared" ref="A234:D234" si="380">A96</f>
        <v>88</v>
      </c>
      <c r="B234" s="2" t="str">
        <f t="shared" si="380"/>
        <v>Vosges</v>
      </c>
      <c r="C234" s="2">
        <f t="shared" si="380"/>
        <v>375</v>
      </c>
      <c r="D234" s="2">
        <f t="shared" si="380"/>
        <v>42.3</v>
      </c>
      <c r="E234" s="15">
        <f t="shared" ref="E234:X234" si="381">E96*$C96/100</f>
        <v>19.875</v>
      </c>
      <c r="F234" s="15">
        <f t="shared" si="381"/>
        <v>21.75</v>
      </c>
      <c r="G234" s="15">
        <f t="shared" si="381"/>
        <v>23.25</v>
      </c>
      <c r="H234" s="15">
        <f t="shared" si="381"/>
        <v>21.375</v>
      </c>
      <c r="I234" s="15">
        <f t="shared" si="381"/>
        <v>18.75</v>
      </c>
      <c r="J234" s="15">
        <f t="shared" si="381"/>
        <v>19.124999999999996</v>
      </c>
      <c r="K234" s="15">
        <f t="shared" si="381"/>
        <v>20.625</v>
      </c>
      <c r="L234" s="15">
        <f t="shared" si="381"/>
        <v>21.75</v>
      </c>
      <c r="M234" s="15">
        <f t="shared" si="381"/>
        <v>25.5</v>
      </c>
      <c r="N234" s="15">
        <f t="shared" si="381"/>
        <v>26.625</v>
      </c>
      <c r="O234" s="15">
        <f t="shared" si="381"/>
        <v>26.625</v>
      </c>
      <c r="P234" s="15">
        <f t="shared" si="381"/>
        <v>26.625</v>
      </c>
      <c r="Q234" s="15">
        <f t="shared" si="381"/>
        <v>27.375</v>
      </c>
      <c r="R234" s="15">
        <f t="shared" si="381"/>
        <v>20.625</v>
      </c>
      <c r="S234" s="15">
        <f t="shared" si="381"/>
        <v>15</v>
      </c>
      <c r="T234" s="15">
        <f t="shared" si="381"/>
        <v>15.374999999999998</v>
      </c>
      <c r="U234" s="15">
        <f t="shared" si="381"/>
        <v>12.75</v>
      </c>
      <c r="V234" s="15">
        <f t="shared" si="381"/>
        <v>7.875</v>
      </c>
      <c r="W234" s="15">
        <f t="shared" si="381"/>
        <v>3.375</v>
      </c>
      <c r="X234" s="15">
        <f t="shared" si="381"/>
        <v>0.75</v>
      </c>
      <c r="Y234" s="15">
        <f t="shared" ref="Y234:Z234" si="382">Y96</f>
        <v>325</v>
      </c>
      <c r="Z234" s="15">
        <f t="shared" si="382"/>
        <v>49.3</v>
      </c>
      <c r="AA234" s="15">
        <f t="shared" ref="AA234:AT234" si="383">AA96*$Y96/100</f>
        <v>13.975</v>
      </c>
      <c r="AB234" s="15">
        <f t="shared" si="383"/>
        <v>15.275</v>
      </c>
      <c r="AC234" s="15">
        <f t="shared" si="383"/>
        <v>16.25</v>
      </c>
      <c r="AD234" s="15">
        <f t="shared" si="383"/>
        <v>15.925000000000002</v>
      </c>
      <c r="AE234" s="15">
        <f t="shared" si="383"/>
        <v>13.65</v>
      </c>
      <c r="AF234" s="15">
        <f t="shared" si="383"/>
        <v>13.65</v>
      </c>
      <c r="AG234" s="15">
        <f t="shared" si="383"/>
        <v>14.949999999999998</v>
      </c>
      <c r="AH234" s="15">
        <f t="shared" si="383"/>
        <v>16.574999999999999</v>
      </c>
      <c r="AI234" s="15">
        <f t="shared" si="383"/>
        <v>17.55</v>
      </c>
      <c r="AJ234" s="15">
        <f t="shared" si="383"/>
        <v>17.875</v>
      </c>
      <c r="AK234" s="15">
        <f t="shared" si="383"/>
        <v>17.55</v>
      </c>
      <c r="AL234" s="15">
        <f t="shared" si="383"/>
        <v>18.2</v>
      </c>
      <c r="AM234" s="15">
        <f t="shared" si="383"/>
        <v>20.475000000000001</v>
      </c>
      <c r="AN234" s="15">
        <f t="shared" si="383"/>
        <v>21.774999999999999</v>
      </c>
      <c r="AO234" s="15">
        <f t="shared" si="383"/>
        <v>20.149999999999999</v>
      </c>
      <c r="AP234" s="15">
        <f t="shared" si="383"/>
        <v>22.1</v>
      </c>
      <c r="AQ234" s="15">
        <f t="shared" si="383"/>
        <v>19.824999999999999</v>
      </c>
      <c r="AR234" s="15">
        <f t="shared" si="383"/>
        <v>15.925000000000002</v>
      </c>
      <c r="AS234" s="15">
        <f t="shared" si="383"/>
        <v>9.4250000000000007</v>
      </c>
      <c r="AT234" s="15">
        <f t="shared" si="383"/>
        <v>4.2249999999999996</v>
      </c>
    </row>
    <row r="235" spans="1:46" hidden="1" x14ac:dyDescent="0.2">
      <c r="A235" s="2" t="str">
        <f t="shared" ref="A235:D235" si="384">A97</f>
        <v>89</v>
      </c>
      <c r="B235" s="2" t="str">
        <f t="shared" si="384"/>
        <v>Yonne</v>
      </c>
      <c r="C235" s="2">
        <f t="shared" si="384"/>
        <v>341</v>
      </c>
      <c r="D235" s="2">
        <f t="shared" si="384"/>
        <v>42.6</v>
      </c>
      <c r="E235" s="15">
        <f t="shared" ref="E235:X235" si="385">E97*$C97/100</f>
        <v>19.437000000000001</v>
      </c>
      <c r="F235" s="15">
        <f t="shared" si="385"/>
        <v>20.800999999999998</v>
      </c>
      <c r="G235" s="15">
        <f t="shared" si="385"/>
        <v>21.482999999999997</v>
      </c>
      <c r="H235" s="15">
        <f t="shared" si="385"/>
        <v>18.414000000000001</v>
      </c>
      <c r="I235" s="15">
        <f t="shared" si="385"/>
        <v>14.663</v>
      </c>
      <c r="J235" s="15">
        <f t="shared" si="385"/>
        <v>17.390999999999998</v>
      </c>
      <c r="K235" s="15">
        <f t="shared" si="385"/>
        <v>18.754999999999999</v>
      </c>
      <c r="L235" s="15">
        <f t="shared" si="385"/>
        <v>20.119</v>
      </c>
      <c r="M235" s="15">
        <f t="shared" si="385"/>
        <v>22.847000000000001</v>
      </c>
      <c r="N235" s="15">
        <f t="shared" si="385"/>
        <v>23.187999999999999</v>
      </c>
      <c r="O235" s="15">
        <f t="shared" si="385"/>
        <v>23.187999999999999</v>
      </c>
      <c r="P235" s="15">
        <f t="shared" si="385"/>
        <v>23.87</v>
      </c>
      <c r="Q235" s="15">
        <f t="shared" si="385"/>
        <v>25.234000000000002</v>
      </c>
      <c r="R235" s="15">
        <f t="shared" si="385"/>
        <v>19.437000000000001</v>
      </c>
      <c r="S235" s="15">
        <f t="shared" si="385"/>
        <v>14.322000000000001</v>
      </c>
      <c r="T235" s="15">
        <f t="shared" si="385"/>
        <v>13.981</v>
      </c>
      <c r="U235" s="15">
        <f t="shared" si="385"/>
        <v>11.593999999999999</v>
      </c>
      <c r="V235" s="15">
        <f t="shared" si="385"/>
        <v>8.1839999999999993</v>
      </c>
      <c r="W235" s="15">
        <f t="shared" si="385"/>
        <v>3.41</v>
      </c>
      <c r="X235" s="15">
        <f t="shared" si="385"/>
        <v>0.68200000000000005</v>
      </c>
      <c r="Y235" s="15">
        <f t="shared" ref="Y235:Z235" si="386">Y97</f>
        <v>349</v>
      </c>
      <c r="Z235" s="15">
        <f t="shared" si="386"/>
        <v>47.6</v>
      </c>
      <c r="AA235" s="15">
        <f t="shared" ref="AA235:AT235" si="387">AA97*$Y97/100</f>
        <v>17.101000000000003</v>
      </c>
      <c r="AB235" s="15">
        <f t="shared" si="387"/>
        <v>18.846</v>
      </c>
      <c r="AC235" s="15">
        <f t="shared" si="387"/>
        <v>19.893000000000001</v>
      </c>
      <c r="AD235" s="15">
        <f t="shared" si="387"/>
        <v>18.497</v>
      </c>
      <c r="AE235" s="15">
        <f t="shared" si="387"/>
        <v>13.96</v>
      </c>
      <c r="AF235" s="15">
        <f t="shared" si="387"/>
        <v>14.657999999999999</v>
      </c>
      <c r="AG235" s="15">
        <f t="shared" si="387"/>
        <v>16.402999999999999</v>
      </c>
      <c r="AH235" s="15">
        <f t="shared" si="387"/>
        <v>18.497</v>
      </c>
      <c r="AI235" s="15">
        <f t="shared" si="387"/>
        <v>19.195</v>
      </c>
      <c r="AJ235" s="15">
        <f t="shared" si="387"/>
        <v>19.195</v>
      </c>
      <c r="AK235" s="15">
        <f t="shared" si="387"/>
        <v>18.497</v>
      </c>
      <c r="AL235" s="15">
        <f t="shared" si="387"/>
        <v>18.846</v>
      </c>
      <c r="AM235" s="15">
        <f t="shared" si="387"/>
        <v>21.638000000000002</v>
      </c>
      <c r="AN235" s="15">
        <f t="shared" si="387"/>
        <v>22.684999999999999</v>
      </c>
      <c r="AO235" s="15">
        <f t="shared" si="387"/>
        <v>20.94</v>
      </c>
      <c r="AP235" s="15">
        <f t="shared" si="387"/>
        <v>21.638000000000002</v>
      </c>
      <c r="AQ235" s="15">
        <f t="shared" si="387"/>
        <v>19.195</v>
      </c>
      <c r="AR235" s="15">
        <f t="shared" si="387"/>
        <v>15.356000000000002</v>
      </c>
      <c r="AS235" s="15">
        <f t="shared" si="387"/>
        <v>9.423</v>
      </c>
      <c r="AT235" s="15">
        <f t="shared" si="387"/>
        <v>4.5369999999999999</v>
      </c>
    </row>
    <row r="236" spans="1:46" hidden="1" x14ac:dyDescent="0.2">
      <c r="A236" s="2" t="str">
        <f t="shared" ref="A236:D236" si="388">A98</f>
        <v>90</v>
      </c>
      <c r="B236" s="2" t="str">
        <f t="shared" si="388"/>
        <v>Territoire de Belfort</v>
      </c>
      <c r="C236" s="2">
        <f t="shared" si="388"/>
        <v>144</v>
      </c>
      <c r="D236" s="2">
        <f t="shared" si="388"/>
        <v>39.5</v>
      </c>
      <c r="E236" s="15">
        <f t="shared" ref="E236:X236" si="389">E98*$C98/100</f>
        <v>9.0719999999999992</v>
      </c>
      <c r="F236" s="15">
        <f t="shared" si="389"/>
        <v>9.2160000000000011</v>
      </c>
      <c r="G236" s="15">
        <f t="shared" si="389"/>
        <v>8.9280000000000008</v>
      </c>
      <c r="H236" s="15">
        <f t="shared" si="389"/>
        <v>8.64</v>
      </c>
      <c r="I236" s="15">
        <f t="shared" si="389"/>
        <v>9.6480000000000015</v>
      </c>
      <c r="J236" s="15">
        <f t="shared" si="389"/>
        <v>9.0719999999999992</v>
      </c>
      <c r="K236" s="15">
        <f t="shared" si="389"/>
        <v>9.2160000000000011</v>
      </c>
      <c r="L236" s="15">
        <f t="shared" si="389"/>
        <v>8.9280000000000008</v>
      </c>
      <c r="M236" s="15">
        <f t="shared" si="389"/>
        <v>9.6480000000000015</v>
      </c>
      <c r="N236" s="15">
        <f t="shared" si="389"/>
        <v>9.9359999999999999</v>
      </c>
      <c r="O236" s="15">
        <f t="shared" si="389"/>
        <v>9.5039999999999996</v>
      </c>
      <c r="P236" s="15">
        <f t="shared" si="389"/>
        <v>9.0719999999999992</v>
      </c>
      <c r="Q236" s="15">
        <f t="shared" si="389"/>
        <v>8.9280000000000008</v>
      </c>
      <c r="R236" s="15">
        <f t="shared" si="389"/>
        <v>6.7680000000000007</v>
      </c>
      <c r="S236" s="15">
        <f t="shared" si="389"/>
        <v>4.8959999999999999</v>
      </c>
      <c r="T236" s="15">
        <f t="shared" si="389"/>
        <v>4.7519999999999998</v>
      </c>
      <c r="U236" s="15">
        <f t="shared" si="389"/>
        <v>3.8879999999999999</v>
      </c>
      <c r="V236" s="15">
        <f t="shared" si="389"/>
        <v>2.448</v>
      </c>
      <c r="W236" s="15">
        <f t="shared" si="389"/>
        <v>1.008</v>
      </c>
      <c r="X236" s="15">
        <f t="shared" si="389"/>
        <v>0.14400000000000002</v>
      </c>
      <c r="Y236" s="15">
        <f t="shared" ref="Y236:Z236" si="390">Y98</f>
        <v>166</v>
      </c>
      <c r="Z236" s="15">
        <f t="shared" si="390"/>
        <v>43.4</v>
      </c>
      <c r="AA236" s="15">
        <f t="shared" ref="AA236:AT236" si="391">AA98*$Y98/100</f>
        <v>8.9640000000000004</v>
      </c>
      <c r="AB236" s="15">
        <f t="shared" si="391"/>
        <v>9.6280000000000001</v>
      </c>
      <c r="AC236" s="15">
        <f t="shared" si="391"/>
        <v>9.7940000000000005</v>
      </c>
      <c r="AD236" s="15">
        <f t="shared" si="391"/>
        <v>9.6280000000000001</v>
      </c>
      <c r="AE236" s="15">
        <f t="shared" si="391"/>
        <v>9.9600000000000009</v>
      </c>
      <c r="AF236" s="15">
        <f t="shared" si="391"/>
        <v>9.2959999999999994</v>
      </c>
      <c r="AG236" s="15">
        <f t="shared" si="391"/>
        <v>9.6280000000000001</v>
      </c>
      <c r="AH236" s="15">
        <f t="shared" si="391"/>
        <v>10.292</v>
      </c>
      <c r="AI236" s="15">
        <f t="shared" si="391"/>
        <v>10.292</v>
      </c>
      <c r="AJ236" s="15">
        <f t="shared" si="391"/>
        <v>9.9600000000000009</v>
      </c>
      <c r="AK236" s="15">
        <f t="shared" si="391"/>
        <v>9.2959999999999994</v>
      </c>
      <c r="AL236" s="15">
        <f t="shared" si="391"/>
        <v>9.2959999999999994</v>
      </c>
      <c r="AM236" s="15">
        <f t="shared" si="391"/>
        <v>9.2959999999999994</v>
      </c>
      <c r="AN236" s="15">
        <f t="shared" si="391"/>
        <v>8.798</v>
      </c>
      <c r="AO236" s="15">
        <f t="shared" si="391"/>
        <v>7.8020000000000005</v>
      </c>
      <c r="AP236" s="15">
        <f t="shared" si="391"/>
        <v>7.8020000000000005</v>
      </c>
      <c r="AQ236" s="15">
        <f t="shared" si="391"/>
        <v>6.8059999999999992</v>
      </c>
      <c r="AR236" s="15">
        <f t="shared" si="391"/>
        <v>5.4779999999999998</v>
      </c>
      <c r="AS236" s="15">
        <f t="shared" si="391"/>
        <v>3.1539999999999999</v>
      </c>
      <c r="AT236" s="15">
        <f t="shared" si="391"/>
        <v>1.3280000000000001</v>
      </c>
    </row>
    <row r="237" spans="1:46" hidden="1" x14ac:dyDescent="0.2">
      <c r="A237" s="2" t="str">
        <f t="shared" ref="A237:D237" si="392">A99</f>
        <v>91</v>
      </c>
      <c r="B237" s="2" t="str">
        <f t="shared" si="392"/>
        <v>Essonne</v>
      </c>
      <c r="C237" s="2">
        <f t="shared" si="392"/>
        <v>1254</v>
      </c>
      <c r="D237" s="2">
        <f t="shared" si="392"/>
        <v>37.200000000000003</v>
      </c>
      <c r="E237" s="15">
        <f t="shared" ref="E237:X237" si="393">E99*$C99/100</f>
        <v>90.288000000000011</v>
      </c>
      <c r="F237" s="15">
        <f t="shared" si="393"/>
        <v>87.78</v>
      </c>
      <c r="G237" s="15">
        <f t="shared" si="393"/>
        <v>85.271999999999991</v>
      </c>
      <c r="H237" s="15">
        <f t="shared" si="393"/>
        <v>80.256</v>
      </c>
      <c r="I237" s="15">
        <f t="shared" si="393"/>
        <v>81.510000000000005</v>
      </c>
      <c r="J237" s="15">
        <f t="shared" si="393"/>
        <v>81.510000000000005</v>
      </c>
      <c r="K237" s="15">
        <f t="shared" si="393"/>
        <v>85.271999999999991</v>
      </c>
      <c r="L237" s="15">
        <f t="shared" si="393"/>
        <v>86.52600000000001</v>
      </c>
      <c r="M237" s="15">
        <f t="shared" si="393"/>
        <v>90.288000000000011</v>
      </c>
      <c r="N237" s="15">
        <f t="shared" si="393"/>
        <v>90.288000000000011</v>
      </c>
      <c r="O237" s="15">
        <f t="shared" si="393"/>
        <v>84.018000000000015</v>
      </c>
      <c r="P237" s="15">
        <f t="shared" si="393"/>
        <v>73.986000000000004</v>
      </c>
      <c r="Q237" s="15">
        <f t="shared" si="393"/>
        <v>66.462000000000003</v>
      </c>
      <c r="R237" s="15">
        <f t="shared" si="393"/>
        <v>51.413999999999994</v>
      </c>
      <c r="S237" s="15">
        <f t="shared" si="393"/>
        <v>37.619999999999997</v>
      </c>
      <c r="T237" s="15">
        <f t="shared" si="393"/>
        <v>32.603999999999999</v>
      </c>
      <c r="U237" s="15">
        <f t="shared" si="393"/>
        <v>25.08</v>
      </c>
      <c r="V237" s="15">
        <f t="shared" si="393"/>
        <v>15.048</v>
      </c>
      <c r="W237" s="15">
        <f t="shared" si="393"/>
        <v>6.27</v>
      </c>
      <c r="X237" s="15">
        <f t="shared" si="393"/>
        <v>1.254</v>
      </c>
      <c r="Y237" s="15">
        <f t="shared" ref="Y237:Z237" si="394">Y99</f>
        <v>1430</v>
      </c>
      <c r="Z237" s="15">
        <f t="shared" si="394"/>
        <v>41.6</v>
      </c>
      <c r="AA237" s="15">
        <f t="shared" ref="AA237:AT237" si="395">AA99*$Y99/100</f>
        <v>87.23</v>
      </c>
      <c r="AB237" s="15">
        <f t="shared" si="395"/>
        <v>91.52</v>
      </c>
      <c r="AC237" s="15">
        <f t="shared" si="395"/>
        <v>91.52</v>
      </c>
      <c r="AD237" s="15">
        <f t="shared" si="395"/>
        <v>88.66</v>
      </c>
      <c r="AE237" s="15">
        <f t="shared" si="395"/>
        <v>80.079999999999984</v>
      </c>
      <c r="AF237" s="15">
        <f t="shared" si="395"/>
        <v>80.079999999999984</v>
      </c>
      <c r="AG237" s="15">
        <f t="shared" si="395"/>
        <v>84.37</v>
      </c>
      <c r="AH237" s="15">
        <f t="shared" si="395"/>
        <v>90.09</v>
      </c>
      <c r="AI237" s="15">
        <f t="shared" si="395"/>
        <v>91.52</v>
      </c>
      <c r="AJ237" s="15">
        <f t="shared" si="395"/>
        <v>88.66</v>
      </c>
      <c r="AK237" s="15">
        <f t="shared" si="395"/>
        <v>82.94</v>
      </c>
      <c r="AL237" s="15">
        <f t="shared" si="395"/>
        <v>80.079999999999984</v>
      </c>
      <c r="AM237" s="15">
        <f t="shared" si="395"/>
        <v>77.220000000000013</v>
      </c>
      <c r="AN237" s="15">
        <f t="shared" si="395"/>
        <v>70.070000000000007</v>
      </c>
      <c r="AO237" s="15">
        <f t="shared" si="395"/>
        <v>61.49</v>
      </c>
      <c r="AP237" s="15">
        <f t="shared" si="395"/>
        <v>60.06</v>
      </c>
      <c r="AQ237" s="15">
        <f t="shared" si="395"/>
        <v>51.48</v>
      </c>
      <c r="AR237" s="15">
        <f t="shared" si="395"/>
        <v>40.039999999999992</v>
      </c>
      <c r="AS237" s="15">
        <f t="shared" si="395"/>
        <v>22.88</v>
      </c>
      <c r="AT237" s="15">
        <f t="shared" si="395"/>
        <v>11.44</v>
      </c>
    </row>
    <row r="238" spans="1:46" hidden="1" x14ac:dyDescent="0.2">
      <c r="A238" s="2" t="str">
        <f t="shared" ref="A238:D238" si="396">A100</f>
        <v>92</v>
      </c>
      <c r="B238" s="2" t="str">
        <f t="shared" si="396"/>
        <v>Hauts-de-Seine</v>
      </c>
      <c r="C238" s="2">
        <f t="shared" si="396"/>
        <v>1591</v>
      </c>
      <c r="D238" s="2">
        <f t="shared" si="396"/>
        <v>37.6</v>
      </c>
      <c r="E238" s="15">
        <f t="shared" ref="E238:X238" si="397">E100*$C100/100</f>
        <v>112.96099999999998</v>
      </c>
      <c r="F238" s="15">
        <f t="shared" si="397"/>
        <v>103.41500000000001</v>
      </c>
      <c r="G238" s="15">
        <f t="shared" si="397"/>
        <v>95.46</v>
      </c>
      <c r="H238" s="15">
        <f t="shared" si="397"/>
        <v>89.095999999999989</v>
      </c>
      <c r="I238" s="15">
        <f t="shared" si="397"/>
        <v>101.82400000000001</v>
      </c>
      <c r="J238" s="15">
        <f t="shared" si="397"/>
        <v>117.73400000000001</v>
      </c>
      <c r="K238" s="15">
        <f t="shared" si="397"/>
        <v>125.68900000000002</v>
      </c>
      <c r="L238" s="15">
        <f t="shared" si="397"/>
        <v>124.098</v>
      </c>
      <c r="M238" s="15">
        <f t="shared" si="397"/>
        <v>120.91599999999998</v>
      </c>
      <c r="N238" s="15">
        <f t="shared" si="397"/>
        <v>111.37</v>
      </c>
      <c r="O238" s="15">
        <f t="shared" si="397"/>
        <v>98.64200000000001</v>
      </c>
      <c r="P238" s="15">
        <f t="shared" si="397"/>
        <v>87.504999999999995</v>
      </c>
      <c r="Q238" s="15">
        <f t="shared" si="397"/>
        <v>81.140999999999991</v>
      </c>
      <c r="R238" s="15">
        <f t="shared" si="397"/>
        <v>62.048999999999999</v>
      </c>
      <c r="S238" s="15">
        <f t="shared" si="397"/>
        <v>44.547999999999995</v>
      </c>
      <c r="T238" s="15">
        <f t="shared" si="397"/>
        <v>39.774999999999999</v>
      </c>
      <c r="U238" s="15">
        <f t="shared" si="397"/>
        <v>36.592999999999996</v>
      </c>
      <c r="V238" s="15">
        <f t="shared" si="397"/>
        <v>23.864999999999998</v>
      </c>
      <c r="W238" s="15">
        <f t="shared" si="397"/>
        <v>11.136999999999999</v>
      </c>
      <c r="X238" s="15">
        <f t="shared" si="397"/>
        <v>3.1820000000000004</v>
      </c>
      <c r="Y238" s="15">
        <f t="shared" ref="Y238:Z238" si="398">Y100</f>
        <v>1868</v>
      </c>
      <c r="Z238" s="15">
        <f t="shared" si="398"/>
        <v>42.1</v>
      </c>
      <c r="AA238" s="15">
        <f t="shared" ref="AA238:AT238" si="399">AA100*$Y100/100</f>
        <v>112.08</v>
      </c>
      <c r="AB238" s="15">
        <f t="shared" si="399"/>
        <v>110.212</v>
      </c>
      <c r="AC238" s="15">
        <f t="shared" si="399"/>
        <v>108.34399999999999</v>
      </c>
      <c r="AD238" s="15">
        <f t="shared" si="399"/>
        <v>102.74</v>
      </c>
      <c r="AE238" s="15">
        <f t="shared" si="399"/>
        <v>97.13600000000001</v>
      </c>
      <c r="AF238" s="15">
        <f t="shared" si="399"/>
        <v>115.816</v>
      </c>
      <c r="AG238" s="15">
        <f t="shared" si="399"/>
        <v>123.288</v>
      </c>
      <c r="AH238" s="15">
        <f t="shared" si="399"/>
        <v>127.024</v>
      </c>
      <c r="AI238" s="15">
        <f t="shared" si="399"/>
        <v>125.15600000000001</v>
      </c>
      <c r="AJ238" s="15">
        <f t="shared" si="399"/>
        <v>117.684</v>
      </c>
      <c r="AK238" s="15">
        <f t="shared" si="399"/>
        <v>108.34399999999999</v>
      </c>
      <c r="AL238" s="15">
        <f t="shared" si="399"/>
        <v>106.476</v>
      </c>
      <c r="AM238" s="15">
        <f t="shared" si="399"/>
        <v>102.74</v>
      </c>
      <c r="AN238" s="15">
        <f t="shared" si="399"/>
        <v>91.532000000000011</v>
      </c>
      <c r="AO238" s="15">
        <f t="shared" si="399"/>
        <v>82.192000000000007</v>
      </c>
      <c r="AP238" s="15">
        <f t="shared" si="399"/>
        <v>80.323999999999998</v>
      </c>
      <c r="AQ238" s="15">
        <f t="shared" si="399"/>
        <v>65.38</v>
      </c>
      <c r="AR238" s="15">
        <f t="shared" si="399"/>
        <v>50.436000000000007</v>
      </c>
      <c r="AS238" s="15">
        <f t="shared" si="399"/>
        <v>28.02</v>
      </c>
      <c r="AT238" s="15">
        <f t="shared" si="399"/>
        <v>14.944000000000001</v>
      </c>
    </row>
    <row r="239" spans="1:46" hidden="1" x14ac:dyDescent="0.2">
      <c r="A239" s="2" t="str">
        <f t="shared" ref="A239:D239" si="400">A101</f>
        <v>93</v>
      </c>
      <c r="B239" s="2" t="str">
        <f t="shared" si="400"/>
        <v>Seine-Saint-Denis</v>
      </c>
      <c r="C239" s="2">
        <f t="shared" si="400"/>
        <v>1552</v>
      </c>
      <c r="D239" s="2">
        <f t="shared" si="400"/>
        <v>35.200000000000003</v>
      </c>
      <c r="E239" s="15">
        <f t="shared" ref="E239:X239" si="401">E101*$C101/100</f>
        <v>128.816</v>
      </c>
      <c r="F239" s="15">
        <f t="shared" si="401"/>
        <v>117.95199999999998</v>
      </c>
      <c r="G239" s="15">
        <f t="shared" si="401"/>
        <v>103.98399999999999</v>
      </c>
      <c r="H239" s="15">
        <f t="shared" si="401"/>
        <v>96.22399999999999</v>
      </c>
      <c r="I239" s="15">
        <f t="shared" si="401"/>
        <v>107.08800000000001</v>
      </c>
      <c r="J239" s="15">
        <f t="shared" si="401"/>
        <v>116.4</v>
      </c>
      <c r="K239" s="15">
        <f t="shared" si="401"/>
        <v>121.056</v>
      </c>
      <c r="L239" s="15">
        <f t="shared" si="401"/>
        <v>113.29600000000001</v>
      </c>
      <c r="M239" s="15">
        <f t="shared" si="401"/>
        <v>110.19199999999999</v>
      </c>
      <c r="N239" s="15">
        <f t="shared" si="401"/>
        <v>103.98399999999999</v>
      </c>
      <c r="O239" s="15">
        <f t="shared" si="401"/>
        <v>96.22399999999999</v>
      </c>
      <c r="P239" s="15">
        <f t="shared" si="401"/>
        <v>88.463999999999999</v>
      </c>
      <c r="Q239" s="15">
        <f t="shared" si="401"/>
        <v>74.495999999999995</v>
      </c>
      <c r="R239" s="15">
        <f t="shared" si="401"/>
        <v>51.215999999999994</v>
      </c>
      <c r="S239" s="15">
        <f t="shared" si="401"/>
        <v>37.247999999999998</v>
      </c>
      <c r="T239" s="15">
        <f t="shared" si="401"/>
        <v>34.143999999999998</v>
      </c>
      <c r="U239" s="15">
        <f t="shared" si="401"/>
        <v>26.384</v>
      </c>
      <c r="V239" s="15">
        <f t="shared" si="401"/>
        <v>15.52</v>
      </c>
      <c r="W239" s="15">
        <f t="shared" si="401"/>
        <v>6.2080000000000011</v>
      </c>
      <c r="X239" s="15">
        <f t="shared" si="401"/>
        <v>1.5520000000000003</v>
      </c>
      <c r="Y239" s="15">
        <f t="shared" ref="Y239:Z239" si="402">Y101</f>
        <v>1663</v>
      </c>
      <c r="Z239" s="15">
        <f t="shared" si="402"/>
        <v>40</v>
      </c>
      <c r="AA239" s="15">
        <f t="shared" ref="AA239:AT239" si="403">AA101*$Y101/100</f>
        <v>114.74700000000001</v>
      </c>
      <c r="AB239" s="15">
        <f t="shared" si="403"/>
        <v>113.084</v>
      </c>
      <c r="AC239" s="15">
        <f t="shared" si="403"/>
        <v>108.095</v>
      </c>
      <c r="AD239" s="15">
        <f t="shared" si="403"/>
        <v>103.10600000000001</v>
      </c>
      <c r="AE239" s="15">
        <f t="shared" si="403"/>
        <v>96.453999999999994</v>
      </c>
      <c r="AF239" s="15">
        <f t="shared" si="403"/>
        <v>99.78</v>
      </c>
      <c r="AG239" s="15">
        <f t="shared" si="403"/>
        <v>106.432</v>
      </c>
      <c r="AH239" s="15">
        <f t="shared" si="403"/>
        <v>111.42100000000001</v>
      </c>
      <c r="AI239" s="15">
        <f t="shared" si="403"/>
        <v>109.758</v>
      </c>
      <c r="AJ239" s="15">
        <f t="shared" si="403"/>
        <v>101.443</v>
      </c>
      <c r="AK239" s="15">
        <f t="shared" si="403"/>
        <v>93.127999999999986</v>
      </c>
      <c r="AL239" s="15">
        <f t="shared" si="403"/>
        <v>89.802000000000007</v>
      </c>
      <c r="AM239" s="15">
        <f t="shared" si="403"/>
        <v>88.138999999999996</v>
      </c>
      <c r="AN239" s="15">
        <f t="shared" si="403"/>
        <v>78.161000000000001</v>
      </c>
      <c r="AO239" s="15">
        <f t="shared" si="403"/>
        <v>68.182999999999993</v>
      </c>
      <c r="AP239" s="15">
        <f t="shared" si="403"/>
        <v>63.193999999999996</v>
      </c>
      <c r="AQ239" s="15">
        <f t="shared" si="403"/>
        <v>49.89</v>
      </c>
      <c r="AR239" s="15">
        <f t="shared" si="403"/>
        <v>36.586000000000006</v>
      </c>
      <c r="AS239" s="15">
        <f t="shared" si="403"/>
        <v>21.619</v>
      </c>
      <c r="AT239" s="15">
        <f t="shared" si="403"/>
        <v>11.640999999999998</v>
      </c>
    </row>
    <row r="240" spans="1:46" hidden="1" x14ac:dyDescent="0.2">
      <c r="A240" s="2" t="str">
        <f t="shared" ref="A240:D240" si="404">A102</f>
        <v>94</v>
      </c>
      <c r="B240" s="2" t="str">
        <f t="shared" si="404"/>
        <v>Val-de-Marne</v>
      </c>
      <c r="C240" s="2">
        <f t="shared" si="404"/>
        <v>1354</v>
      </c>
      <c r="D240" s="2">
        <f t="shared" si="404"/>
        <v>37.5</v>
      </c>
      <c r="E240" s="15">
        <f t="shared" ref="E240:X240" si="405">E102*$C102/100</f>
        <v>94.78</v>
      </c>
      <c r="F240" s="15">
        <f t="shared" si="405"/>
        <v>88.01</v>
      </c>
      <c r="G240" s="15">
        <f t="shared" si="405"/>
        <v>83.948000000000008</v>
      </c>
      <c r="H240" s="15">
        <f t="shared" si="405"/>
        <v>79.88600000000001</v>
      </c>
      <c r="I240" s="15">
        <f t="shared" si="405"/>
        <v>93.426000000000002</v>
      </c>
      <c r="J240" s="15">
        <f t="shared" si="405"/>
        <v>97.488000000000014</v>
      </c>
      <c r="K240" s="15">
        <f t="shared" si="405"/>
        <v>100.196</v>
      </c>
      <c r="L240" s="15">
        <f t="shared" si="405"/>
        <v>97.488000000000014</v>
      </c>
      <c r="M240" s="15">
        <f t="shared" si="405"/>
        <v>97.488000000000014</v>
      </c>
      <c r="N240" s="15">
        <f t="shared" si="405"/>
        <v>96.134</v>
      </c>
      <c r="O240" s="15">
        <f t="shared" si="405"/>
        <v>88.01</v>
      </c>
      <c r="P240" s="15">
        <f t="shared" si="405"/>
        <v>78.531999999999996</v>
      </c>
      <c r="Q240" s="15">
        <f t="shared" si="405"/>
        <v>70.408000000000001</v>
      </c>
      <c r="R240" s="15">
        <f t="shared" si="405"/>
        <v>52.805999999999997</v>
      </c>
      <c r="S240" s="15">
        <f t="shared" si="405"/>
        <v>37.911999999999999</v>
      </c>
      <c r="T240" s="15">
        <f t="shared" si="405"/>
        <v>35.204000000000001</v>
      </c>
      <c r="U240" s="15">
        <f t="shared" si="405"/>
        <v>29.788</v>
      </c>
      <c r="V240" s="15">
        <f t="shared" si="405"/>
        <v>18.956</v>
      </c>
      <c r="W240" s="15">
        <f t="shared" si="405"/>
        <v>8.1240000000000006</v>
      </c>
      <c r="X240" s="15">
        <f t="shared" si="405"/>
        <v>1.3540000000000001</v>
      </c>
      <c r="Y240" s="15">
        <f t="shared" ref="Y240:Z240" si="406">Y102</f>
        <v>1501</v>
      </c>
      <c r="Z240" s="15">
        <f t="shared" si="406"/>
        <v>41.9</v>
      </c>
      <c r="AA240" s="15">
        <f t="shared" ref="AA240:AT240" si="407">AA102*$Y102/100</f>
        <v>93.062000000000012</v>
      </c>
      <c r="AB240" s="15">
        <f t="shared" si="407"/>
        <v>90.06</v>
      </c>
      <c r="AC240" s="15">
        <f t="shared" si="407"/>
        <v>88.558999999999997</v>
      </c>
      <c r="AD240" s="15">
        <f t="shared" si="407"/>
        <v>87.057999999999993</v>
      </c>
      <c r="AE240" s="15">
        <f t="shared" si="407"/>
        <v>87.057999999999993</v>
      </c>
      <c r="AF240" s="15">
        <f t="shared" si="407"/>
        <v>91.561000000000007</v>
      </c>
      <c r="AG240" s="15">
        <f t="shared" si="407"/>
        <v>96.063999999999993</v>
      </c>
      <c r="AH240" s="15">
        <f t="shared" si="407"/>
        <v>97.564999999999998</v>
      </c>
      <c r="AI240" s="15">
        <f t="shared" si="407"/>
        <v>96.063999999999993</v>
      </c>
      <c r="AJ240" s="15">
        <f t="shared" si="407"/>
        <v>91.561000000000007</v>
      </c>
      <c r="AK240" s="15">
        <f t="shared" si="407"/>
        <v>84.055999999999997</v>
      </c>
      <c r="AL240" s="15">
        <f t="shared" si="407"/>
        <v>82.555000000000007</v>
      </c>
      <c r="AM240" s="15">
        <f t="shared" si="407"/>
        <v>81.054000000000002</v>
      </c>
      <c r="AN240" s="15">
        <f t="shared" si="407"/>
        <v>73.549000000000007</v>
      </c>
      <c r="AO240" s="15">
        <f t="shared" si="407"/>
        <v>66.044000000000011</v>
      </c>
      <c r="AP240" s="15">
        <f t="shared" si="407"/>
        <v>64.543000000000006</v>
      </c>
      <c r="AQ240" s="15">
        <f t="shared" si="407"/>
        <v>54.036000000000001</v>
      </c>
      <c r="AR240" s="15">
        <f t="shared" si="407"/>
        <v>42.027999999999999</v>
      </c>
      <c r="AS240" s="15">
        <f t="shared" si="407"/>
        <v>24.015999999999998</v>
      </c>
      <c r="AT240" s="15">
        <f t="shared" si="407"/>
        <v>12.007999999999999</v>
      </c>
    </row>
    <row r="241" spans="1:46" hidden="1" x14ac:dyDescent="0.2">
      <c r="A241" s="2" t="str">
        <f>A103</f>
        <v>95</v>
      </c>
      <c r="B241" s="2" t="str">
        <f>B103</f>
        <v>Val-d'Oise</v>
      </c>
      <c r="C241" s="2">
        <f t="shared" ref="C241:D241" si="408">C103</f>
        <v>1195</v>
      </c>
      <c r="D241" s="2">
        <f t="shared" si="408"/>
        <v>36.200000000000003</v>
      </c>
      <c r="E241" s="15">
        <f t="shared" ref="E241:X241" si="409">E103*$C103/100</f>
        <v>90.82</v>
      </c>
      <c r="F241" s="15">
        <f t="shared" si="409"/>
        <v>87.234999999999999</v>
      </c>
      <c r="G241" s="15">
        <f t="shared" si="409"/>
        <v>83.65</v>
      </c>
      <c r="H241" s="15">
        <f t="shared" si="409"/>
        <v>78.87</v>
      </c>
      <c r="I241" s="15">
        <f t="shared" si="409"/>
        <v>81.260000000000005</v>
      </c>
      <c r="J241" s="15">
        <f t="shared" si="409"/>
        <v>78.87</v>
      </c>
      <c r="K241" s="15">
        <f t="shared" si="409"/>
        <v>83.65</v>
      </c>
      <c r="L241" s="15">
        <f t="shared" si="409"/>
        <v>83.65</v>
      </c>
      <c r="M241" s="15">
        <f t="shared" si="409"/>
        <v>83.65</v>
      </c>
      <c r="N241" s="15">
        <f t="shared" si="409"/>
        <v>83.65</v>
      </c>
      <c r="O241" s="15">
        <f t="shared" si="409"/>
        <v>80.064999999999998</v>
      </c>
      <c r="P241" s="15">
        <f t="shared" si="409"/>
        <v>72.894999999999996</v>
      </c>
      <c r="Q241" s="15">
        <f t="shared" si="409"/>
        <v>63.335000000000001</v>
      </c>
      <c r="R241" s="15">
        <f t="shared" si="409"/>
        <v>44.215000000000003</v>
      </c>
      <c r="S241" s="15">
        <f t="shared" si="409"/>
        <v>29.875</v>
      </c>
      <c r="T241" s="15">
        <f t="shared" si="409"/>
        <v>26.29</v>
      </c>
      <c r="U241" s="15">
        <f t="shared" si="409"/>
        <v>21.51</v>
      </c>
      <c r="V241" s="15">
        <f t="shared" si="409"/>
        <v>13.145</v>
      </c>
      <c r="W241" s="15">
        <f t="shared" si="409"/>
        <v>5.9749999999999996</v>
      </c>
      <c r="X241" s="15">
        <f t="shared" si="409"/>
        <v>1.1950000000000001</v>
      </c>
      <c r="Y241" s="15">
        <f t="shared" ref="Y241:Z241" si="410">Y103</f>
        <v>1292</v>
      </c>
      <c r="Z241" s="15">
        <f t="shared" si="410"/>
        <v>40.9</v>
      </c>
      <c r="AA241" s="15">
        <f t="shared" ref="AA241:AT241" si="411">AA103*$Y103/100</f>
        <v>82.688000000000017</v>
      </c>
      <c r="AB241" s="15">
        <f t="shared" si="411"/>
        <v>86.563999999999993</v>
      </c>
      <c r="AC241" s="15">
        <f t="shared" si="411"/>
        <v>85.271999999999991</v>
      </c>
      <c r="AD241" s="15">
        <f t="shared" si="411"/>
        <v>83.98</v>
      </c>
      <c r="AE241" s="15">
        <f t="shared" si="411"/>
        <v>76.228000000000009</v>
      </c>
      <c r="AF241" s="15">
        <f t="shared" si="411"/>
        <v>73.644000000000005</v>
      </c>
      <c r="AG241" s="15">
        <f t="shared" si="411"/>
        <v>76.228000000000009</v>
      </c>
      <c r="AH241" s="15">
        <f t="shared" si="411"/>
        <v>81.396000000000001</v>
      </c>
      <c r="AI241" s="15">
        <f t="shared" si="411"/>
        <v>80.103999999999999</v>
      </c>
      <c r="AJ241" s="15">
        <f t="shared" si="411"/>
        <v>76.228000000000009</v>
      </c>
      <c r="AK241" s="15">
        <f t="shared" si="411"/>
        <v>71.06</v>
      </c>
      <c r="AL241" s="15">
        <f t="shared" si="411"/>
        <v>71.06</v>
      </c>
      <c r="AM241" s="15">
        <f t="shared" si="411"/>
        <v>68.475999999999999</v>
      </c>
      <c r="AN241" s="15">
        <f t="shared" si="411"/>
        <v>63.308</v>
      </c>
      <c r="AO241" s="15">
        <f t="shared" si="411"/>
        <v>55.555999999999997</v>
      </c>
      <c r="AP241" s="15">
        <f t="shared" si="411"/>
        <v>52.972000000000001</v>
      </c>
      <c r="AQ241" s="15">
        <f t="shared" si="411"/>
        <v>43.928000000000004</v>
      </c>
      <c r="AR241" s="15">
        <f t="shared" si="411"/>
        <v>34.884</v>
      </c>
      <c r="AS241" s="15">
        <f t="shared" si="411"/>
        <v>20.672000000000004</v>
      </c>
      <c r="AT241" s="15">
        <f t="shared" si="411"/>
        <v>9.0440000000000005</v>
      </c>
    </row>
    <row r="242" spans="1:46" hidden="1" x14ac:dyDescent="0.2">
      <c r="A242" s="35" t="s">
        <v>415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</row>
    <row r="243" spans="1:46" hidden="1" x14ac:dyDescent="0.2">
      <c r="C243" s="2" t="s">
        <v>6</v>
      </c>
      <c r="D243" s="2" t="s">
        <v>315</v>
      </c>
      <c r="E243" s="2" t="s">
        <v>400</v>
      </c>
      <c r="F243" s="2" t="s">
        <v>401</v>
      </c>
      <c r="G243" s="2" t="s">
        <v>402</v>
      </c>
      <c r="H243" s="2" t="s">
        <v>403</v>
      </c>
      <c r="I243" s="2" t="s">
        <v>43</v>
      </c>
      <c r="J243" s="2" t="s">
        <v>404</v>
      </c>
      <c r="K243" s="2" t="s">
        <v>405</v>
      </c>
      <c r="L243" s="2" t="s">
        <v>401</v>
      </c>
      <c r="M243" s="2" t="s">
        <v>402</v>
      </c>
      <c r="N243" s="2" t="s">
        <v>403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6" hidden="1" x14ac:dyDescent="0.2">
      <c r="A244" s="2" t="str">
        <f>A146</f>
        <v>01</v>
      </c>
      <c r="B244" s="2" t="str">
        <f t="shared" ref="B244:D244" si="412">B146</f>
        <v>Ain</v>
      </c>
      <c r="C244" s="2">
        <f t="shared" si="412"/>
        <v>620</v>
      </c>
      <c r="D244" s="2">
        <f t="shared" si="412"/>
        <v>38.9</v>
      </c>
      <c r="E244" s="15">
        <f>SUM(E146:H146)</f>
        <v>164.3</v>
      </c>
      <c r="F244" s="15">
        <f>SUM(I146:S146)</f>
        <v>408.58</v>
      </c>
      <c r="G244" s="15">
        <f>SUM(T146:U146)</f>
        <v>32.86</v>
      </c>
      <c r="H244" s="15">
        <f>SUM(V146:X146)</f>
        <v>14.879999999999999</v>
      </c>
      <c r="I244" s="15">
        <f>Y146</f>
        <v>841</v>
      </c>
      <c r="J244" s="15">
        <f>Z146</f>
        <v>44</v>
      </c>
      <c r="K244" s="15">
        <f>SUM(AA146:AD146)</f>
        <v>203.52199999999999</v>
      </c>
      <c r="L244" s="15">
        <f>SUM(AE146:AO146)</f>
        <v>514.69200000000001</v>
      </c>
      <c r="M244" s="15">
        <f>SUM(AP146:AQ146)</f>
        <v>77.372</v>
      </c>
      <c r="N244" s="15">
        <f>SUM(AR146:AT146)</f>
        <v>46.254999999999995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</row>
    <row r="245" spans="1:46" hidden="1" x14ac:dyDescent="0.2">
      <c r="A245" s="2" t="str">
        <f t="shared" ref="A245:D245" si="413">A147</f>
        <v>02</v>
      </c>
      <c r="B245" s="2" t="str">
        <f t="shared" si="413"/>
        <v>Aisne</v>
      </c>
      <c r="C245" s="2">
        <f t="shared" si="413"/>
        <v>540</v>
      </c>
      <c r="D245" s="2">
        <f t="shared" si="413"/>
        <v>40.1</v>
      </c>
      <c r="E245" s="15">
        <f t="shared" ref="E245:E308" si="414">SUM(E147:H147)</f>
        <v>137.70000000000002</v>
      </c>
      <c r="F245" s="15">
        <f t="shared" ref="F245:F308" si="415">SUM(I147:S147)</f>
        <v>354.23999999999995</v>
      </c>
      <c r="G245" s="15">
        <f t="shared" ref="G245:G308" si="416">SUM(T147:U147)</f>
        <v>34.56</v>
      </c>
      <c r="H245" s="15">
        <f t="shared" ref="H245:H308" si="417">SUM(V147:X147)</f>
        <v>14.04</v>
      </c>
      <c r="I245" s="15">
        <f t="shared" ref="I245:J245" si="418">Y147</f>
        <v>519</v>
      </c>
      <c r="J245" s="15">
        <f t="shared" si="418"/>
        <v>45.3</v>
      </c>
      <c r="K245" s="15">
        <f t="shared" ref="K245:K308" si="419">SUM(AA147:AD147)</f>
        <v>115.73699999999999</v>
      </c>
      <c r="L245" s="15">
        <f t="shared" ref="L245:L308" si="420">SUM(AE147:AO147)</f>
        <v>313.995</v>
      </c>
      <c r="M245" s="15">
        <f t="shared" ref="M245:M308" si="421">SUM(AP147:AQ147)</f>
        <v>53.975999999999999</v>
      </c>
      <c r="N245" s="15">
        <f t="shared" ref="N245:N308" si="422">SUM(AR147:AT147)</f>
        <v>34.773000000000003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</row>
    <row r="246" spans="1:46" hidden="1" x14ac:dyDescent="0.2">
      <c r="A246" s="2" t="str">
        <f t="shared" ref="A246:D246" si="423">A148</f>
        <v>03</v>
      </c>
      <c r="B246" s="2" t="str">
        <f t="shared" si="423"/>
        <v>Allier</v>
      </c>
      <c r="C246" s="2">
        <f t="shared" si="423"/>
        <v>343</v>
      </c>
      <c r="D246" s="2">
        <f t="shared" si="423"/>
        <v>44.7</v>
      </c>
      <c r="E246" s="15">
        <f t="shared" si="414"/>
        <v>72.373000000000005</v>
      </c>
      <c r="F246" s="15">
        <f t="shared" si="415"/>
        <v>226.38</v>
      </c>
      <c r="G246" s="15">
        <f t="shared" si="416"/>
        <v>30.527000000000001</v>
      </c>
      <c r="H246" s="15">
        <f t="shared" si="417"/>
        <v>14.748999999999999</v>
      </c>
      <c r="I246" s="15">
        <f t="shared" ref="I246:J246" si="424">Y148</f>
        <v>353</v>
      </c>
      <c r="J246" s="15">
        <f t="shared" si="424"/>
        <v>48.4</v>
      </c>
      <c r="K246" s="15">
        <f t="shared" si="419"/>
        <v>68.128999999999991</v>
      </c>
      <c r="L246" s="15">
        <f t="shared" si="420"/>
        <v>211.8</v>
      </c>
      <c r="M246" s="15">
        <f t="shared" si="421"/>
        <v>43.066000000000003</v>
      </c>
      <c r="N246" s="15">
        <f t="shared" si="422"/>
        <v>30.005000000000003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</row>
    <row r="247" spans="1:46" hidden="1" x14ac:dyDescent="0.2">
      <c r="A247" s="2" t="str">
        <f t="shared" ref="A247:D247" si="425">A149</f>
        <v>04</v>
      </c>
      <c r="B247" s="2" t="str">
        <f t="shared" si="425"/>
        <v>Alpes-de-Haute-Provence</v>
      </c>
      <c r="C247" s="2">
        <f t="shared" si="425"/>
        <v>162</v>
      </c>
      <c r="D247" s="2">
        <f t="shared" si="425"/>
        <v>43.9</v>
      </c>
      <c r="E247" s="15">
        <f t="shared" si="414"/>
        <v>35.639999999999993</v>
      </c>
      <c r="F247" s="15">
        <f t="shared" si="415"/>
        <v>107.72999999999999</v>
      </c>
      <c r="G247" s="15">
        <f t="shared" si="416"/>
        <v>12.798000000000002</v>
      </c>
      <c r="H247" s="15">
        <f t="shared" si="417"/>
        <v>5.8319999999999999</v>
      </c>
      <c r="I247" s="15">
        <f t="shared" ref="I247:J247" si="426">Y149</f>
        <v>179</v>
      </c>
      <c r="J247" s="15">
        <f t="shared" si="426"/>
        <v>49.7</v>
      </c>
      <c r="K247" s="15">
        <f t="shared" si="419"/>
        <v>34.01</v>
      </c>
      <c r="L247" s="15">
        <f t="shared" si="420"/>
        <v>104.89400000000001</v>
      </c>
      <c r="M247" s="15">
        <f t="shared" si="421"/>
        <v>23.628</v>
      </c>
      <c r="N247" s="15">
        <f t="shared" si="422"/>
        <v>16.288999999999998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</row>
    <row r="248" spans="1:46" hidden="1" x14ac:dyDescent="0.2">
      <c r="A248" s="2" t="str">
        <f t="shared" ref="A248:D248" si="427">A150</f>
        <v>05</v>
      </c>
      <c r="B248" s="2" t="str">
        <f t="shared" si="427"/>
        <v>Hautes-Alpes</v>
      </c>
      <c r="C248" s="2">
        <f t="shared" si="427"/>
        <v>139</v>
      </c>
      <c r="D248" s="2">
        <f t="shared" si="427"/>
        <v>42.9</v>
      </c>
      <c r="E248" s="15">
        <f t="shared" si="414"/>
        <v>31.413999999999994</v>
      </c>
      <c r="F248" s="15">
        <f t="shared" si="415"/>
        <v>92.435000000000016</v>
      </c>
      <c r="G248" s="15">
        <f t="shared" si="416"/>
        <v>10.007999999999999</v>
      </c>
      <c r="H248" s="15">
        <f t="shared" si="417"/>
        <v>4.8650000000000002</v>
      </c>
      <c r="I248" s="15">
        <f t="shared" ref="I248:J248" si="428">Y150</f>
        <v>160</v>
      </c>
      <c r="J248" s="15">
        <f t="shared" si="428"/>
        <v>50.9</v>
      </c>
      <c r="K248" s="15">
        <f t="shared" si="419"/>
        <v>27.84</v>
      </c>
      <c r="L248" s="15">
        <f t="shared" si="420"/>
        <v>95.039999999999992</v>
      </c>
      <c r="M248" s="15">
        <f t="shared" si="421"/>
        <v>20.8</v>
      </c>
      <c r="N248" s="15">
        <f t="shared" si="422"/>
        <v>16.16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</row>
    <row r="249" spans="1:46" hidden="1" x14ac:dyDescent="0.2">
      <c r="A249" s="2" t="str">
        <f t="shared" ref="A249:D249" si="429">A151</f>
        <v>06</v>
      </c>
      <c r="B249" s="2" t="str">
        <f t="shared" si="429"/>
        <v>Alpes-Maritimes</v>
      </c>
      <c r="C249" s="2">
        <f t="shared" si="429"/>
        <v>1081</v>
      </c>
      <c r="D249" s="2">
        <f t="shared" si="429"/>
        <v>43.3</v>
      </c>
      <c r="E249" s="15">
        <f t="shared" si="414"/>
        <v>230.25299999999999</v>
      </c>
      <c r="F249" s="15">
        <f t="shared" si="415"/>
        <v>718.86500000000001</v>
      </c>
      <c r="G249" s="15">
        <f t="shared" si="416"/>
        <v>86.48</v>
      </c>
      <c r="H249" s="15">
        <f t="shared" si="417"/>
        <v>43.24</v>
      </c>
      <c r="I249" s="15">
        <f t="shared" ref="I249:J249" si="430">Y151</f>
        <v>1118</v>
      </c>
      <c r="J249" s="15">
        <f t="shared" si="430"/>
        <v>47.8</v>
      </c>
      <c r="K249" s="15">
        <f t="shared" si="419"/>
        <v>220.24600000000001</v>
      </c>
      <c r="L249" s="15">
        <f t="shared" si="420"/>
        <v>676.3900000000001</v>
      </c>
      <c r="M249" s="15">
        <f t="shared" si="421"/>
        <v>129.68799999999999</v>
      </c>
      <c r="N249" s="15">
        <f t="shared" si="422"/>
        <v>91.676000000000016</v>
      </c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</row>
    <row r="250" spans="1:46" hidden="1" x14ac:dyDescent="0.2">
      <c r="A250" s="2" t="str">
        <f t="shared" ref="A250:D250" si="431">A152</f>
        <v>07</v>
      </c>
      <c r="B250" s="2" t="str">
        <f t="shared" si="431"/>
        <v>Ardèche</v>
      </c>
      <c r="C250" s="2">
        <f t="shared" si="431"/>
        <v>320</v>
      </c>
      <c r="D250" s="2">
        <f t="shared" si="431"/>
        <v>43.1</v>
      </c>
      <c r="E250" s="15">
        <f t="shared" si="414"/>
        <v>73.28</v>
      </c>
      <c r="F250" s="15">
        <f t="shared" si="415"/>
        <v>210.56</v>
      </c>
      <c r="G250" s="15">
        <f t="shared" si="416"/>
        <v>23.68</v>
      </c>
      <c r="H250" s="15">
        <f t="shared" si="417"/>
        <v>11.52</v>
      </c>
      <c r="I250" s="15">
        <f t="shared" ref="I250:J250" si="432">Y152</f>
        <v>384</v>
      </c>
      <c r="J250" s="15">
        <f t="shared" si="432"/>
        <v>48.9</v>
      </c>
      <c r="K250" s="15">
        <f t="shared" si="419"/>
        <v>77.951999999999998</v>
      </c>
      <c r="L250" s="15">
        <f t="shared" si="420"/>
        <v>223.87199999999996</v>
      </c>
      <c r="M250" s="15">
        <f t="shared" si="421"/>
        <v>47.616</v>
      </c>
      <c r="N250" s="15">
        <f t="shared" si="422"/>
        <v>34.943999999999996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</row>
    <row r="251" spans="1:46" hidden="1" x14ac:dyDescent="0.2">
      <c r="A251" s="2" t="str">
        <f t="shared" ref="A251:D251" si="433">A153</f>
        <v>08</v>
      </c>
      <c r="B251" s="2" t="str">
        <f t="shared" si="433"/>
        <v>Ardennes</v>
      </c>
      <c r="C251" s="2">
        <f t="shared" si="433"/>
        <v>281</v>
      </c>
      <c r="D251" s="2">
        <f t="shared" si="433"/>
        <v>40.799999999999997</v>
      </c>
      <c r="E251" s="15">
        <f t="shared" si="414"/>
        <v>69.126000000000005</v>
      </c>
      <c r="F251" s="15">
        <f t="shared" si="415"/>
        <v>185.74099999999999</v>
      </c>
      <c r="G251" s="15">
        <f t="shared" si="416"/>
        <v>18.826999999999998</v>
      </c>
      <c r="H251" s="15">
        <f t="shared" si="417"/>
        <v>7.3059999999999992</v>
      </c>
      <c r="I251" s="15">
        <f t="shared" ref="I251:J251" si="434">Y153</f>
        <v>238</v>
      </c>
      <c r="J251" s="15">
        <f t="shared" si="434"/>
        <v>46.2</v>
      </c>
      <c r="K251" s="15">
        <f t="shared" si="419"/>
        <v>51.17</v>
      </c>
      <c r="L251" s="15">
        <f t="shared" si="420"/>
        <v>144.70400000000001</v>
      </c>
      <c r="M251" s="15">
        <f t="shared" si="421"/>
        <v>27.37</v>
      </c>
      <c r="N251" s="15">
        <f t="shared" si="422"/>
        <v>14.756</v>
      </c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</row>
    <row r="252" spans="1:46" hidden="1" x14ac:dyDescent="0.2">
      <c r="A252" s="2" t="str">
        <f t="shared" ref="A252:D252" si="435">A154</f>
        <v>09</v>
      </c>
      <c r="B252" s="2" t="str">
        <f t="shared" si="435"/>
        <v>Ariège</v>
      </c>
      <c r="C252" s="2">
        <f t="shared" si="435"/>
        <v>153</v>
      </c>
      <c r="D252" s="2">
        <f t="shared" si="435"/>
        <v>44.3</v>
      </c>
      <c r="E252" s="15">
        <f t="shared" si="414"/>
        <v>32.894999999999996</v>
      </c>
      <c r="F252" s="15">
        <f t="shared" si="415"/>
        <v>100.827</v>
      </c>
      <c r="G252" s="15">
        <f t="shared" si="416"/>
        <v>13.157999999999999</v>
      </c>
      <c r="H252" s="15">
        <f t="shared" si="417"/>
        <v>6.2730000000000006</v>
      </c>
      <c r="I252" s="15">
        <f t="shared" ref="I252:J252" si="436">Y154</f>
        <v>172</v>
      </c>
      <c r="J252" s="15">
        <f t="shared" si="436"/>
        <v>49.6</v>
      </c>
      <c r="K252" s="15">
        <f t="shared" si="419"/>
        <v>32.852000000000004</v>
      </c>
      <c r="L252" s="15">
        <f t="shared" si="420"/>
        <v>101.99600000000001</v>
      </c>
      <c r="M252" s="15">
        <f t="shared" si="421"/>
        <v>22.188000000000002</v>
      </c>
      <c r="N252" s="15">
        <f t="shared" si="422"/>
        <v>14.963999999999999</v>
      </c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</row>
    <row r="253" spans="1:46" hidden="1" x14ac:dyDescent="0.2">
      <c r="A253" s="2" t="str">
        <f t="shared" ref="A253:D253" si="437">A155</f>
        <v>10</v>
      </c>
      <c r="B253" s="2" t="str">
        <f t="shared" si="437"/>
        <v>Aube</v>
      </c>
      <c r="C253" s="2">
        <f t="shared" si="437"/>
        <v>307</v>
      </c>
      <c r="D253" s="2">
        <f t="shared" si="437"/>
        <v>41</v>
      </c>
      <c r="E253" s="15">
        <f t="shared" si="414"/>
        <v>74.600999999999999</v>
      </c>
      <c r="F253" s="15">
        <f t="shared" si="415"/>
        <v>201.69900000000001</v>
      </c>
      <c r="G253" s="15">
        <f t="shared" si="416"/>
        <v>20.876000000000005</v>
      </c>
      <c r="H253" s="15">
        <f t="shared" si="417"/>
        <v>9.5169999999999995</v>
      </c>
      <c r="I253" s="15">
        <f t="shared" ref="I253:J253" si="438">Y155</f>
        <v>322</v>
      </c>
      <c r="J253" s="15">
        <f t="shared" si="438"/>
        <v>44.8</v>
      </c>
      <c r="K253" s="15">
        <f t="shared" si="419"/>
        <v>73.738</v>
      </c>
      <c r="L253" s="15">
        <f t="shared" si="420"/>
        <v>191.58999999999995</v>
      </c>
      <c r="M253" s="15">
        <f t="shared" si="421"/>
        <v>32.200000000000003</v>
      </c>
      <c r="N253" s="15">
        <f t="shared" si="422"/>
        <v>23.506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</row>
    <row r="254" spans="1:46" hidden="1" x14ac:dyDescent="0.2">
      <c r="A254" s="2" t="str">
        <f t="shared" ref="A254:D254" si="439">A156</f>
        <v>11</v>
      </c>
      <c r="B254" s="2" t="str">
        <f t="shared" si="439"/>
        <v>Aude</v>
      </c>
      <c r="C254" s="2">
        <f t="shared" si="439"/>
        <v>365</v>
      </c>
      <c r="D254" s="2">
        <f t="shared" si="439"/>
        <v>43.6</v>
      </c>
      <c r="E254" s="15">
        <f t="shared" si="414"/>
        <v>81.759999999999991</v>
      </c>
      <c r="F254" s="15">
        <f t="shared" si="415"/>
        <v>239.80499999999998</v>
      </c>
      <c r="G254" s="15">
        <f t="shared" si="416"/>
        <v>29.564999999999998</v>
      </c>
      <c r="H254" s="15">
        <f t="shared" si="417"/>
        <v>13.505000000000001</v>
      </c>
      <c r="I254" s="15">
        <f t="shared" ref="I254:J254" si="440">Y156</f>
        <v>439</v>
      </c>
      <c r="J254" s="15">
        <f t="shared" si="440"/>
        <v>49.3</v>
      </c>
      <c r="K254" s="15">
        <f t="shared" si="419"/>
        <v>88.239000000000004</v>
      </c>
      <c r="L254" s="15">
        <f t="shared" si="420"/>
        <v>255.49799999999999</v>
      </c>
      <c r="M254" s="15">
        <f t="shared" si="421"/>
        <v>57.509</v>
      </c>
      <c r="N254" s="15">
        <f t="shared" si="422"/>
        <v>37.754000000000005</v>
      </c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</row>
    <row r="255" spans="1:46" hidden="1" x14ac:dyDescent="0.2">
      <c r="A255" s="2" t="str">
        <f t="shared" ref="A255:D255" si="441">A157</f>
        <v>12</v>
      </c>
      <c r="B255" s="2" t="str">
        <f t="shared" si="441"/>
        <v>Aveyron</v>
      </c>
      <c r="C255" s="2">
        <f t="shared" si="441"/>
        <v>278</v>
      </c>
      <c r="D255" s="2">
        <f t="shared" si="441"/>
        <v>45.1</v>
      </c>
      <c r="E255" s="15">
        <f t="shared" si="414"/>
        <v>58.101999999999997</v>
      </c>
      <c r="F255" s="15">
        <f t="shared" si="415"/>
        <v>181.53400000000002</v>
      </c>
      <c r="G255" s="15">
        <f t="shared" si="416"/>
        <v>26.132000000000001</v>
      </c>
      <c r="H255" s="15">
        <f t="shared" si="417"/>
        <v>12.231999999999999</v>
      </c>
      <c r="I255" s="15">
        <f t="shared" ref="I255:J255" si="442">Y157</f>
        <v>300</v>
      </c>
      <c r="J255" s="15">
        <f t="shared" si="442"/>
        <v>50.1</v>
      </c>
      <c r="K255" s="15">
        <f t="shared" si="419"/>
        <v>54.6</v>
      </c>
      <c r="L255" s="15">
        <f t="shared" si="420"/>
        <v>177.89999999999998</v>
      </c>
      <c r="M255" s="15">
        <f t="shared" si="421"/>
        <v>39.9</v>
      </c>
      <c r="N255" s="15">
        <f t="shared" si="422"/>
        <v>27.9</v>
      </c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</row>
    <row r="256" spans="1:46" hidden="1" x14ac:dyDescent="0.2">
      <c r="A256" s="2" t="str">
        <f t="shared" ref="A256:D256" si="443">A158</f>
        <v>13</v>
      </c>
      <c r="B256" s="2" t="str">
        <f t="shared" si="443"/>
        <v>Bouches-du-Rhône</v>
      </c>
      <c r="C256" s="2">
        <f t="shared" si="443"/>
        <v>1993</v>
      </c>
      <c r="D256" s="2">
        <f t="shared" si="443"/>
        <v>40.4</v>
      </c>
      <c r="E256" s="15">
        <f t="shared" si="414"/>
        <v>480.31299999999999</v>
      </c>
      <c r="F256" s="15">
        <f t="shared" si="415"/>
        <v>1327.3380000000002</v>
      </c>
      <c r="G256" s="15">
        <f t="shared" si="416"/>
        <v>125.559</v>
      </c>
      <c r="H256" s="15">
        <f t="shared" si="417"/>
        <v>57.796999999999997</v>
      </c>
      <c r="I256" s="15">
        <f t="shared" ref="I256:J256" si="444">Y158</f>
        <v>2145</v>
      </c>
      <c r="J256" s="15">
        <f t="shared" si="444"/>
        <v>44.6</v>
      </c>
      <c r="K256" s="15">
        <f t="shared" si="419"/>
        <v>471.9</v>
      </c>
      <c r="L256" s="15">
        <f t="shared" si="420"/>
        <v>1319.1749999999997</v>
      </c>
      <c r="M256" s="15">
        <f t="shared" si="421"/>
        <v>210.21</v>
      </c>
      <c r="N256" s="15">
        <f t="shared" si="422"/>
        <v>141.57</v>
      </c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</row>
    <row r="257" spans="1:46" hidden="1" x14ac:dyDescent="0.2">
      <c r="A257" s="2" t="str">
        <f t="shared" ref="A257:D257" si="445">A159</f>
        <v>14</v>
      </c>
      <c r="B257" s="2" t="str">
        <f t="shared" si="445"/>
        <v>Calvados</v>
      </c>
      <c r="C257" s="2">
        <f t="shared" si="445"/>
        <v>690</v>
      </c>
      <c r="D257" s="2">
        <f t="shared" si="445"/>
        <v>40.6</v>
      </c>
      <c r="E257" s="15">
        <f t="shared" si="414"/>
        <v>171.12</v>
      </c>
      <c r="F257" s="15">
        <f t="shared" si="415"/>
        <v>454.71000000000004</v>
      </c>
      <c r="G257" s="15">
        <f t="shared" si="416"/>
        <v>45.54</v>
      </c>
      <c r="H257" s="15">
        <f t="shared" si="417"/>
        <v>20.009999999999998</v>
      </c>
      <c r="I257" s="15">
        <f t="shared" ref="I257:J257" si="446">Y159</f>
        <v>708</v>
      </c>
      <c r="J257" s="15">
        <f t="shared" si="446"/>
        <v>46</v>
      </c>
      <c r="K257" s="15">
        <f t="shared" si="419"/>
        <v>150.096</v>
      </c>
      <c r="L257" s="15">
        <f t="shared" si="420"/>
        <v>427.63199999999995</v>
      </c>
      <c r="M257" s="15">
        <f t="shared" si="421"/>
        <v>75.756</v>
      </c>
      <c r="N257" s="15">
        <f t="shared" si="422"/>
        <v>54.515999999999998</v>
      </c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</row>
    <row r="258" spans="1:46" hidden="1" x14ac:dyDescent="0.2">
      <c r="A258" s="2" t="str">
        <f t="shared" ref="A258:D258" si="447">A160</f>
        <v>15</v>
      </c>
      <c r="B258" s="2" t="str">
        <f t="shared" si="447"/>
        <v>Cantal</v>
      </c>
      <c r="C258" s="2">
        <f t="shared" si="447"/>
        <v>147</v>
      </c>
      <c r="D258" s="2">
        <f t="shared" si="447"/>
        <v>45.9</v>
      </c>
      <c r="E258" s="15">
        <f t="shared" si="414"/>
        <v>28.370999999999999</v>
      </c>
      <c r="F258" s="15">
        <f t="shared" si="415"/>
        <v>98.342999999999989</v>
      </c>
      <c r="G258" s="15">
        <f t="shared" si="416"/>
        <v>13.818</v>
      </c>
      <c r="H258" s="15">
        <f t="shared" si="417"/>
        <v>6.6149999999999993</v>
      </c>
      <c r="I258" s="15">
        <f t="shared" ref="I258:J258" si="448">Y160</f>
        <v>143</v>
      </c>
      <c r="J258" s="15">
        <f t="shared" si="448"/>
        <v>51.5</v>
      </c>
      <c r="K258" s="15">
        <f t="shared" si="419"/>
        <v>24.452999999999999</v>
      </c>
      <c r="L258" s="15">
        <f t="shared" si="420"/>
        <v>83.655000000000015</v>
      </c>
      <c r="M258" s="15">
        <f t="shared" si="421"/>
        <v>20.162999999999997</v>
      </c>
      <c r="N258" s="15">
        <f t="shared" si="422"/>
        <v>15.014999999999999</v>
      </c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</row>
    <row r="259" spans="1:46" hidden="1" x14ac:dyDescent="0.2">
      <c r="A259" s="2" t="str">
        <f t="shared" ref="A259:D259" si="449">A161</f>
        <v>16</v>
      </c>
      <c r="B259" s="2" t="str">
        <f t="shared" si="449"/>
        <v>Charente</v>
      </c>
      <c r="C259" s="2">
        <f t="shared" si="449"/>
        <v>353</v>
      </c>
      <c r="D259" s="2">
        <f t="shared" si="449"/>
        <v>43.8</v>
      </c>
      <c r="E259" s="15">
        <f t="shared" si="414"/>
        <v>76.248000000000005</v>
      </c>
      <c r="F259" s="15">
        <f t="shared" si="415"/>
        <v>234.74500000000003</v>
      </c>
      <c r="G259" s="15">
        <f t="shared" si="416"/>
        <v>28.945999999999998</v>
      </c>
      <c r="H259" s="15">
        <f t="shared" si="417"/>
        <v>13.413999999999998</v>
      </c>
      <c r="I259" s="15">
        <f t="shared" ref="I259:J259" si="450">Y161</f>
        <v>371</v>
      </c>
      <c r="J259" s="15">
        <f t="shared" si="450"/>
        <v>49</v>
      </c>
      <c r="K259" s="15">
        <f t="shared" si="419"/>
        <v>70.119</v>
      </c>
      <c r="L259" s="15">
        <f t="shared" si="420"/>
        <v>220.00300000000004</v>
      </c>
      <c r="M259" s="15">
        <f t="shared" si="421"/>
        <v>46.746000000000002</v>
      </c>
      <c r="N259" s="15">
        <f t="shared" si="422"/>
        <v>33.39</v>
      </c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</row>
    <row r="260" spans="1:46" hidden="1" x14ac:dyDescent="0.2">
      <c r="A260" s="2" t="str">
        <f t="shared" ref="A260:D260" si="451">A162</f>
        <v>17</v>
      </c>
      <c r="B260" s="2" t="str">
        <f t="shared" si="451"/>
        <v>Charente-Maritime</v>
      </c>
      <c r="C260" s="2">
        <f t="shared" si="451"/>
        <v>633</v>
      </c>
      <c r="D260" s="2">
        <f t="shared" si="451"/>
        <v>44.3</v>
      </c>
      <c r="E260" s="15">
        <f t="shared" si="414"/>
        <v>134.196</v>
      </c>
      <c r="F260" s="15">
        <f t="shared" si="415"/>
        <v>420.94499999999999</v>
      </c>
      <c r="G260" s="15">
        <f t="shared" si="416"/>
        <v>52.539000000000001</v>
      </c>
      <c r="H260" s="15">
        <f t="shared" si="417"/>
        <v>24.687000000000001</v>
      </c>
      <c r="I260" s="15">
        <f t="shared" ref="I260:J260" si="452">Y162</f>
        <v>773</v>
      </c>
      <c r="J260" s="15">
        <f t="shared" si="452"/>
        <v>49.9</v>
      </c>
      <c r="K260" s="15">
        <f t="shared" si="419"/>
        <v>140.68599999999998</v>
      </c>
      <c r="L260" s="15">
        <f t="shared" si="420"/>
        <v>459.16200000000003</v>
      </c>
      <c r="M260" s="15">
        <f t="shared" si="421"/>
        <v>101.26299999999999</v>
      </c>
      <c r="N260" s="15">
        <f t="shared" si="422"/>
        <v>72.662000000000006</v>
      </c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</row>
    <row r="261" spans="1:46" hidden="1" x14ac:dyDescent="0.2">
      <c r="A261" s="2" t="str">
        <f t="shared" ref="A261:D261" si="453">A163</f>
        <v>18</v>
      </c>
      <c r="B261" s="2" t="str">
        <f t="shared" si="453"/>
        <v>Cher</v>
      </c>
      <c r="C261" s="2">
        <f t="shared" si="453"/>
        <v>312</v>
      </c>
      <c r="D261" s="2">
        <f t="shared" si="453"/>
        <v>43.7</v>
      </c>
      <c r="E261" s="15">
        <f t="shared" si="414"/>
        <v>68.016000000000005</v>
      </c>
      <c r="F261" s="15">
        <f t="shared" si="415"/>
        <v>207.79199999999997</v>
      </c>
      <c r="G261" s="15">
        <f t="shared" si="416"/>
        <v>25.272000000000002</v>
      </c>
      <c r="H261" s="15">
        <f t="shared" si="417"/>
        <v>11.232000000000001</v>
      </c>
      <c r="I261" s="15">
        <f t="shared" ref="I261:J261" si="454">Y163</f>
        <v>299</v>
      </c>
      <c r="J261" s="15">
        <f t="shared" si="454"/>
        <v>48.8</v>
      </c>
      <c r="K261" s="15">
        <f t="shared" si="419"/>
        <v>56.81</v>
      </c>
      <c r="L261" s="15">
        <f t="shared" si="420"/>
        <v>177.90499999999997</v>
      </c>
      <c r="M261" s="15">
        <f t="shared" si="421"/>
        <v>37.076000000000001</v>
      </c>
      <c r="N261" s="15">
        <f t="shared" si="422"/>
        <v>27.208999999999996</v>
      </c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</row>
    <row r="262" spans="1:46" hidden="1" x14ac:dyDescent="0.2">
      <c r="A262" s="2" t="str">
        <f t="shared" ref="A262:D262" si="455">A164</f>
        <v>19</v>
      </c>
      <c r="B262" s="2" t="str">
        <f t="shared" si="455"/>
        <v>Corrèze</v>
      </c>
      <c r="C262" s="2">
        <f t="shared" si="455"/>
        <v>241</v>
      </c>
      <c r="D262" s="2">
        <f t="shared" si="455"/>
        <v>45.2</v>
      </c>
      <c r="E262" s="15">
        <f t="shared" si="414"/>
        <v>48.923000000000002</v>
      </c>
      <c r="F262" s="15">
        <f t="shared" si="415"/>
        <v>158.57799999999997</v>
      </c>
      <c r="G262" s="15">
        <f t="shared" si="416"/>
        <v>22.413000000000004</v>
      </c>
      <c r="H262" s="15">
        <f t="shared" si="417"/>
        <v>11.086</v>
      </c>
      <c r="I262" s="15">
        <f t="shared" ref="I262:J262" si="456">Y164</f>
        <v>244</v>
      </c>
      <c r="J262" s="15">
        <f t="shared" si="456"/>
        <v>50.2</v>
      </c>
      <c r="K262" s="15">
        <f t="shared" si="419"/>
        <v>42.211999999999996</v>
      </c>
      <c r="L262" s="15">
        <f t="shared" si="420"/>
        <v>147.13200000000003</v>
      </c>
      <c r="M262" s="15">
        <f t="shared" si="421"/>
        <v>32.207999999999998</v>
      </c>
      <c r="N262" s="15">
        <f t="shared" si="422"/>
        <v>23.18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</row>
    <row r="263" spans="1:46" hidden="1" x14ac:dyDescent="0.2">
      <c r="A263" s="2" t="str">
        <f t="shared" ref="A263:D263" si="457">A165</f>
        <v>2A</v>
      </c>
      <c r="B263" s="2" t="str">
        <f t="shared" si="457"/>
        <v>Corse-du-Sud</v>
      </c>
      <c r="C263" s="2">
        <f t="shared" si="457"/>
        <v>149</v>
      </c>
      <c r="D263" s="2">
        <f t="shared" si="457"/>
        <v>43</v>
      </c>
      <c r="E263" s="15">
        <f t="shared" si="414"/>
        <v>30.544999999999998</v>
      </c>
      <c r="F263" s="15">
        <f t="shared" si="415"/>
        <v>102.81</v>
      </c>
      <c r="G263" s="15">
        <f t="shared" si="416"/>
        <v>11.026</v>
      </c>
      <c r="H263" s="15">
        <f t="shared" si="417"/>
        <v>4.47</v>
      </c>
      <c r="I263" s="15">
        <f t="shared" ref="I263:J263" si="458">Y165</f>
        <v>162</v>
      </c>
      <c r="J263" s="15">
        <f t="shared" si="458"/>
        <v>52</v>
      </c>
      <c r="K263" s="15">
        <f t="shared" si="419"/>
        <v>24.623999999999995</v>
      </c>
      <c r="L263" s="15">
        <f t="shared" si="420"/>
        <v>99.63</v>
      </c>
      <c r="M263" s="15">
        <f t="shared" si="421"/>
        <v>22.355999999999998</v>
      </c>
      <c r="N263" s="15">
        <f t="shared" si="422"/>
        <v>15.227999999999998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</row>
    <row r="264" spans="1:46" hidden="1" x14ac:dyDescent="0.2">
      <c r="A264" s="2" t="str">
        <f t="shared" ref="A264:D264" si="459">A166</f>
        <v>2B</v>
      </c>
      <c r="B264" s="2" t="str">
        <f t="shared" si="459"/>
        <v>Haute-Corse</v>
      </c>
      <c r="C264" s="2">
        <f t="shared" si="459"/>
        <v>171</v>
      </c>
      <c r="D264" s="2">
        <f t="shared" si="459"/>
        <v>42.6</v>
      </c>
      <c r="E264" s="15">
        <f t="shared" si="414"/>
        <v>35.568000000000005</v>
      </c>
      <c r="F264" s="15">
        <f t="shared" si="415"/>
        <v>118.16100000000002</v>
      </c>
      <c r="G264" s="15">
        <f t="shared" si="416"/>
        <v>12.311999999999999</v>
      </c>
      <c r="H264" s="15">
        <f t="shared" si="417"/>
        <v>5.3009999999999993</v>
      </c>
      <c r="I264" s="15">
        <f t="shared" ref="I264:J264" si="460">Y166</f>
        <v>223</v>
      </c>
      <c r="J264" s="15">
        <f t="shared" si="460"/>
        <v>48.6</v>
      </c>
      <c r="K264" s="15">
        <f t="shared" si="419"/>
        <v>39.917000000000002</v>
      </c>
      <c r="L264" s="15">
        <f t="shared" si="420"/>
        <v>138.03700000000001</v>
      </c>
      <c r="M264" s="15">
        <f t="shared" si="421"/>
        <v>26.759999999999998</v>
      </c>
      <c r="N264" s="15">
        <f t="shared" si="422"/>
        <v>17.84</v>
      </c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</row>
    <row r="265" spans="1:46" hidden="1" x14ac:dyDescent="0.2">
      <c r="A265" s="2" t="str">
        <f t="shared" ref="A265:D265" si="461">A167</f>
        <v>21</v>
      </c>
      <c r="B265" s="2" t="str">
        <f t="shared" si="461"/>
        <v>Côte-d'Or</v>
      </c>
      <c r="C265" s="2">
        <f t="shared" si="461"/>
        <v>530</v>
      </c>
      <c r="D265" s="2">
        <f t="shared" si="461"/>
        <v>40.700000000000003</v>
      </c>
      <c r="E265" s="15">
        <f t="shared" si="414"/>
        <v>124.55</v>
      </c>
      <c r="F265" s="15">
        <f t="shared" si="415"/>
        <v>356.69000000000005</v>
      </c>
      <c r="G265" s="15">
        <f t="shared" si="416"/>
        <v>33.39</v>
      </c>
      <c r="H265" s="15">
        <f t="shared" si="417"/>
        <v>16.43</v>
      </c>
      <c r="I265" s="15">
        <f t="shared" ref="I265:J265" si="462">Y167</f>
        <v>571</v>
      </c>
      <c r="J265" s="15">
        <f t="shared" si="462"/>
        <v>44.6</v>
      </c>
      <c r="K265" s="15">
        <f t="shared" si="419"/>
        <v>122.19399999999999</v>
      </c>
      <c r="L265" s="15">
        <f t="shared" si="420"/>
        <v>354.59100000000001</v>
      </c>
      <c r="M265" s="15">
        <f t="shared" si="421"/>
        <v>54.816000000000003</v>
      </c>
      <c r="N265" s="15">
        <f t="shared" si="422"/>
        <v>41.112000000000002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</row>
    <row r="266" spans="1:46" hidden="1" x14ac:dyDescent="0.2">
      <c r="A266" s="2" t="str">
        <f t="shared" ref="A266:D266" si="463">A168</f>
        <v>22</v>
      </c>
      <c r="B266" s="2" t="str">
        <f t="shared" si="463"/>
        <v>Côtes-d'Armor</v>
      </c>
      <c r="C266" s="2">
        <f t="shared" si="463"/>
        <v>597</v>
      </c>
      <c r="D266" s="2">
        <f t="shared" si="463"/>
        <v>43.4</v>
      </c>
      <c r="E266" s="15">
        <f t="shared" si="414"/>
        <v>138.50400000000002</v>
      </c>
      <c r="F266" s="15">
        <f t="shared" si="415"/>
        <v>385.66200000000003</v>
      </c>
      <c r="G266" s="15">
        <f t="shared" si="416"/>
        <v>50.147999999999996</v>
      </c>
      <c r="H266" s="15">
        <f t="shared" si="417"/>
        <v>22.088999999999999</v>
      </c>
      <c r="I266" s="15">
        <f t="shared" ref="I266:J266" si="464">Y168</f>
        <v>658</v>
      </c>
      <c r="J266" s="15">
        <f t="shared" si="464"/>
        <v>48.5</v>
      </c>
      <c r="K266" s="15">
        <f t="shared" si="419"/>
        <v>133.57400000000001</v>
      </c>
      <c r="L266" s="15">
        <f t="shared" si="420"/>
        <v>385.58800000000002</v>
      </c>
      <c r="M266" s="15">
        <f t="shared" si="421"/>
        <v>84.224000000000004</v>
      </c>
      <c r="N266" s="15">
        <f t="shared" si="422"/>
        <v>53.956000000000003</v>
      </c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</row>
    <row r="267" spans="1:46" hidden="1" x14ac:dyDescent="0.2">
      <c r="A267" s="2" t="str">
        <f t="shared" ref="A267:D267" si="465">A169</f>
        <v>23</v>
      </c>
      <c r="B267" s="2" t="str">
        <f t="shared" si="465"/>
        <v>Creuse</v>
      </c>
      <c r="C267" s="2">
        <f t="shared" si="465"/>
        <v>121</v>
      </c>
      <c r="D267" s="2">
        <f t="shared" si="465"/>
        <v>47.3</v>
      </c>
      <c r="E267" s="15">
        <f t="shared" si="414"/>
        <v>22.626999999999999</v>
      </c>
      <c r="F267" s="15">
        <f t="shared" si="415"/>
        <v>79.618000000000009</v>
      </c>
      <c r="G267" s="15">
        <f t="shared" si="416"/>
        <v>12.584000000000001</v>
      </c>
      <c r="H267" s="15">
        <f t="shared" si="417"/>
        <v>6.4130000000000003</v>
      </c>
      <c r="I267" s="15">
        <f t="shared" ref="I267:J267" si="466">Y169</f>
        <v>122</v>
      </c>
      <c r="J267" s="15">
        <f t="shared" si="466"/>
        <v>52.8</v>
      </c>
      <c r="K267" s="15">
        <f t="shared" si="419"/>
        <v>19.52</v>
      </c>
      <c r="L267" s="15">
        <f t="shared" si="420"/>
        <v>71.37</v>
      </c>
      <c r="M267" s="15">
        <f t="shared" si="421"/>
        <v>18.299999999999997</v>
      </c>
      <c r="N267" s="15">
        <f t="shared" si="422"/>
        <v>12.81</v>
      </c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</row>
    <row r="268" spans="1:46" hidden="1" x14ac:dyDescent="0.2">
      <c r="A268" s="2" t="str">
        <f t="shared" ref="A268:D268" si="467">A170</f>
        <v>24</v>
      </c>
      <c r="B268" s="2" t="str">
        <f t="shared" si="467"/>
        <v>Dordogne</v>
      </c>
      <c r="C268" s="2">
        <f t="shared" si="467"/>
        <v>417</v>
      </c>
      <c r="D268" s="2">
        <f t="shared" si="467"/>
        <v>45.7</v>
      </c>
      <c r="E268" s="15">
        <f t="shared" si="414"/>
        <v>84.650999999999996</v>
      </c>
      <c r="F268" s="15">
        <f t="shared" si="415"/>
        <v>276.471</v>
      </c>
      <c r="G268" s="15">
        <f t="shared" si="416"/>
        <v>38.364000000000004</v>
      </c>
      <c r="H268" s="15">
        <f t="shared" si="417"/>
        <v>17.931000000000001</v>
      </c>
      <c r="I268" s="15">
        <f t="shared" ref="I268:J268" si="468">Y170</f>
        <v>446</v>
      </c>
      <c r="J268" s="15">
        <f t="shared" si="468"/>
        <v>51.4</v>
      </c>
      <c r="K268" s="15">
        <f t="shared" si="419"/>
        <v>78.050000000000011</v>
      </c>
      <c r="L268" s="15">
        <f t="shared" si="420"/>
        <v>260.90999999999997</v>
      </c>
      <c r="M268" s="15">
        <f t="shared" si="421"/>
        <v>63.332000000000008</v>
      </c>
      <c r="N268" s="15">
        <f t="shared" si="422"/>
        <v>43.262</v>
      </c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</row>
    <row r="269" spans="1:46" hidden="1" x14ac:dyDescent="0.2">
      <c r="A269" s="2" t="str">
        <f t="shared" ref="A269:D269" si="469">A171</f>
        <v>25</v>
      </c>
      <c r="B269" s="2" t="str">
        <f t="shared" si="469"/>
        <v>Doubs</v>
      </c>
      <c r="C269" s="2">
        <f t="shared" si="469"/>
        <v>533</v>
      </c>
      <c r="D269" s="2">
        <f t="shared" si="469"/>
        <v>39.5</v>
      </c>
      <c r="E269" s="15">
        <f t="shared" si="414"/>
        <v>133.25</v>
      </c>
      <c r="F269" s="15">
        <f t="shared" si="415"/>
        <v>353.37899999999996</v>
      </c>
      <c r="G269" s="15">
        <f t="shared" si="416"/>
        <v>33.045999999999999</v>
      </c>
      <c r="H269" s="15">
        <f t="shared" si="417"/>
        <v>13.325000000000001</v>
      </c>
      <c r="I269" s="15">
        <f t="shared" ref="I269:J269" si="470">Y171</f>
        <v>613</v>
      </c>
      <c r="J269" s="15">
        <f t="shared" si="470"/>
        <v>43.6</v>
      </c>
      <c r="K269" s="15">
        <f t="shared" si="419"/>
        <v>139.76400000000001</v>
      </c>
      <c r="L269" s="15">
        <f t="shared" si="420"/>
        <v>378.834</v>
      </c>
      <c r="M269" s="15">
        <f t="shared" si="421"/>
        <v>55.783000000000001</v>
      </c>
      <c r="N269" s="15">
        <f t="shared" si="422"/>
        <v>37.393000000000001</v>
      </c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</row>
    <row r="270" spans="1:46" hidden="1" x14ac:dyDescent="0.2">
      <c r="A270" s="2" t="str">
        <f t="shared" ref="A270:D270" si="471">A172</f>
        <v>26</v>
      </c>
      <c r="B270" s="2" t="str">
        <f t="shared" si="471"/>
        <v>Drôme</v>
      </c>
      <c r="C270" s="2">
        <f t="shared" si="471"/>
        <v>495</v>
      </c>
      <c r="D270" s="2">
        <f t="shared" si="471"/>
        <v>41.1</v>
      </c>
      <c r="E270" s="15">
        <f t="shared" si="414"/>
        <v>121.77000000000001</v>
      </c>
      <c r="F270" s="15">
        <f t="shared" si="415"/>
        <v>325.21499999999997</v>
      </c>
      <c r="G270" s="15">
        <f t="shared" si="416"/>
        <v>32.67</v>
      </c>
      <c r="H270" s="15">
        <f t="shared" si="417"/>
        <v>14.85</v>
      </c>
      <c r="I270" s="15">
        <f t="shared" ref="I270:J270" si="472">Y172</f>
        <v>597</v>
      </c>
      <c r="J270" s="15">
        <f t="shared" si="472"/>
        <v>45.7</v>
      </c>
      <c r="K270" s="15">
        <f t="shared" si="419"/>
        <v>134.922</v>
      </c>
      <c r="L270" s="15">
        <f t="shared" si="420"/>
        <v>355.21499999999997</v>
      </c>
      <c r="M270" s="15">
        <f t="shared" si="421"/>
        <v>64.475999999999999</v>
      </c>
      <c r="N270" s="15">
        <f t="shared" si="422"/>
        <v>41.79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</row>
    <row r="271" spans="1:46" hidden="1" x14ac:dyDescent="0.2">
      <c r="A271" s="2" t="str">
        <f t="shared" ref="A271:D271" si="473">A173</f>
        <v>27</v>
      </c>
      <c r="B271" s="2" t="str">
        <f t="shared" si="473"/>
        <v>Eure</v>
      </c>
      <c r="C271" s="2">
        <f t="shared" si="473"/>
        <v>595</v>
      </c>
      <c r="D271" s="2">
        <f t="shared" si="473"/>
        <v>39.299999999999997</v>
      </c>
      <c r="E271" s="15">
        <f t="shared" si="414"/>
        <v>156.48499999999999</v>
      </c>
      <c r="F271" s="15">
        <f t="shared" si="415"/>
        <v>390.32000000000005</v>
      </c>
      <c r="G271" s="15">
        <f t="shared" si="416"/>
        <v>33.32</v>
      </c>
      <c r="H271" s="15">
        <f t="shared" si="417"/>
        <v>13.090000000000002</v>
      </c>
      <c r="I271" s="15">
        <f t="shared" ref="I271:J271" si="474">Y173</f>
        <v>669</v>
      </c>
      <c r="J271" s="15">
        <f t="shared" si="474"/>
        <v>45</v>
      </c>
      <c r="K271" s="15">
        <f t="shared" si="419"/>
        <v>154.53899999999999</v>
      </c>
      <c r="L271" s="15">
        <f t="shared" si="420"/>
        <v>406.08299999999997</v>
      </c>
      <c r="M271" s="15">
        <f t="shared" si="421"/>
        <v>67.569000000000003</v>
      </c>
      <c r="N271" s="15">
        <f t="shared" si="422"/>
        <v>40.808999999999997</v>
      </c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</row>
    <row r="272" spans="1:46" hidden="1" x14ac:dyDescent="0.2">
      <c r="A272" s="2" t="str">
        <f t="shared" ref="A272:D272" si="475">A174</f>
        <v>28</v>
      </c>
      <c r="B272" s="2" t="str">
        <f t="shared" si="475"/>
        <v>Eure-et-Loir</v>
      </c>
      <c r="C272" s="2">
        <f t="shared" si="475"/>
        <v>433</v>
      </c>
      <c r="D272" s="2">
        <f t="shared" si="475"/>
        <v>40.1</v>
      </c>
      <c r="E272" s="15">
        <f t="shared" si="414"/>
        <v>110.848</v>
      </c>
      <c r="F272" s="15">
        <f t="shared" si="415"/>
        <v>283.18199999999996</v>
      </c>
      <c r="G272" s="15">
        <f t="shared" si="416"/>
        <v>26.412999999999997</v>
      </c>
      <c r="H272" s="15">
        <f t="shared" si="417"/>
        <v>12.556999999999999</v>
      </c>
      <c r="I272" s="15">
        <f t="shared" ref="I272:J272" si="476">Y174</f>
        <v>467</v>
      </c>
      <c r="J272" s="15">
        <f t="shared" si="476"/>
        <v>45.3</v>
      </c>
      <c r="K272" s="15">
        <f t="shared" si="419"/>
        <v>105.075</v>
      </c>
      <c r="L272" s="15">
        <f t="shared" si="420"/>
        <v>281.601</v>
      </c>
      <c r="M272" s="15">
        <f t="shared" si="421"/>
        <v>48.567999999999998</v>
      </c>
      <c r="N272" s="15">
        <f t="shared" si="422"/>
        <v>31.288999999999998</v>
      </c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</row>
    <row r="273" spans="1:46" hidden="1" x14ac:dyDescent="0.2">
      <c r="A273" s="2" t="str">
        <f t="shared" ref="A273:D273" si="477">A175</f>
        <v>29</v>
      </c>
      <c r="B273" s="2" t="str">
        <f t="shared" si="477"/>
        <v>Finistère</v>
      </c>
      <c r="C273" s="2">
        <f t="shared" si="477"/>
        <v>904</v>
      </c>
      <c r="D273" s="2">
        <f t="shared" si="477"/>
        <v>42</v>
      </c>
      <c r="E273" s="15">
        <f t="shared" si="414"/>
        <v>210.63200000000001</v>
      </c>
      <c r="F273" s="15">
        <f t="shared" si="415"/>
        <v>597.54399999999998</v>
      </c>
      <c r="G273" s="15">
        <f t="shared" si="416"/>
        <v>67.8</v>
      </c>
      <c r="H273" s="15">
        <f t="shared" si="417"/>
        <v>28.928000000000001</v>
      </c>
      <c r="I273" s="15">
        <f t="shared" ref="I273:J273" si="478">Y175</f>
        <v>995</v>
      </c>
      <c r="J273" s="15">
        <f t="shared" si="478"/>
        <v>47.1</v>
      </c>
      <c r="K273" s="15">
        <f t="shared" si="419"/>
        <v>201.98500000000001</v>
      </c>
      <c r="L273" s="15">
        <f t="shared" si="420"/>
        <v>606.95000000000005</v>
      </c>
      <c r="M273" s="15">
        <f t="shared" si="421"/>
        <v>114.425</v>
      </c>
      <c r="N273" s="15">
        <f t="shared" si="422"/>
        <v>72.634999999999991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</row>
    <row r="274" spans="1:46" hidden="1" x14ac:dyDescent="0.2">
      <c r="A274" s="2" t="str">
        <f t="shared" ref="A274:D274" si="479">A176</f>
        <v>30</v>
      </c>
      <c r="B274" s="2" t="str">
        <f t="shared" si="479"/>
        <v>Gard</v>
      </c>
      <c r="C274" s="2">
        <f t="shared" si="479"/>
        <v>733</v>
      </c>
      <c r="D274" s="2">
        <f t="shared" si="479"/>
        <v>41.8</v>
      </c>
      <c r="E274" s="15">
        <f t="shared" si="414"/>
        <v>173.721</v>
      </c>
      <c r="F274" s="15">
        <f t="shared" si="415"/>
        <v>485.97899999999998</v>
      </c>
      <c r="G274" s="15">
        <f t="shared" si="416"/>
        <v>51.31</v>
      </c>
      <c r="H274" s="15">
        <f t="shared" si="417"/>
        <v>22.723000000000003</v>
      </c>
      <c r="I274" s="15">
        <f t="shared" ref="I274:J274" si="480">Y176</f>
        <v>845</v>
      </c>
      <c r="J274" s="15">
        <f t="shared" si="480"/>
        <v>47.8</v>
      </c>
      <c r="K274" s="15">
        <f t="shared" si="419"/>
        <v>172.38</v>
      </c>
      <c r="L274" s="15">
        <f t="shared" si="420"/>
        <v>501.08500000000004</v>
      </c>
      <c r="M274" s="15">
        <f t="shared" si="421"/>
        <v>99.710000000000008</v>
      </c>
      <c r="N274" s="15">
        <f t="shared" si="422"/>
        <v>70.98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</row>
    <row r="275" spans="1:46" hidden="1" x14ac:dyDescent="0.2">
      <c r="A275" s="2" t="str">
        <f t="shared" ref="A275:D275" si="481">A177</f>
        <v>31</v>
      </c>
      <c r="B275" s="2" t="str">
        <f t="shared" si="481"/>
        <v>Haute-Garonne</v>
      </c>
      <c r="C275" s="2">
        <f t="shared" si="481"/>
        <v>1299</v>
      </c>
      <c r="D275" s="2">
        <f t="shared" si="481"/>
        <v>38.5</v>
      </c>
      <c r="E275" s="15">
        <f t="shared" si="414"/>
        <v>311.76</v>
      </c>
      <c r="F275" s="15">
        <f t="shared" si="415"/>
        <v>885.91799999999989</v>
      </c>
      <c r="G275" s="15">
        <f t="shared" si="416"/>
        <v>67.548000000000002</v>
      </c>
      <c r="H275" s="15">
        <f t="shared" si="417"/>
        <v>32.475000000000001</v>
      </c>
      <c r="I275" s="15">
        <f t="shared" ref="I275:J275" si="482">Y177</f>
        <v>1767</v>
      </c>
      <c r="J275" s="15">
        <f t="shared" si="482"/>
        <v>41.9</v>
      </c>
      <c r="K275" s="15">
        <f t="shared" si="419"/>
        <v>399.34199999999998</v>
      </c>
      <c r="L275" s="15">
        <f t="shared" si="420"/>
        <v>1146.7829999999999</v>
      </c>
      <c r="M275" s="15">
        <f t="shared" si="421"/>
        <v>132.52500000000001</v>
      </c>
      <c r="N275" s="15">
        <f t="shared" si="422"/>
        <v>86.582999999999998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</row>
    <row r="276" spans="1:46" hidden="1" x14ac:dyDescent="0.2">
      <c r="A276" s="2" t="str">
        <f t="shared" ref="A276:D276" si="483">A178</f>
        <v>32</v>
      </c>
      <c r="B276" s="2" t="str">
        <f t="shared" si="483"/>
        <v>Gers</v>
      </c>
      <c r="C276" s="2">
        <f t="shared" si="483"/>
        <v>190</v>
      </c>
      <c r="D276" s="2">
        <f t="shared" si="483"/>
        <v>45.4</v>
      </c>
      <c r="E276" s="15">
        <f t="shared" si="414"/>
        <v>39.709999999999994</v>
      </c>
      <c r="F276" s="15">
        <f t="shared" si="415"/>
        <v>124.64</v>
      </c>
      <c r="G276" s="15">
        <f t="shared" si="416"/>
        <v>17.29</v>
      </c>
      <c r="H276" s="15">
        <f t="shared" si="417"/>
        <v>8.36</v>
      </c>
      <c r="I276" s="15">
        <f t="shared" ref="I276:J276" si="484">Y178</f>
        <v>216</v>
      </c>
      <c r="J276" s="15">
        <f t="shared" si="484"/>
        <v>49.6</v>
      </c>
      <c r="K276" s="15">
        <f t="shared" si="419"/>
        <v>41.040000000000006</v>
      </c>
      <c r="L276" s="15">
        <f t="shared" si="420"/>
        <v>128.08799999999999</v>
      </c>
      <c r="M276" s="15">
        <f t="shared" si="421"/>
        <v>27.863999999999997</v>
      </c>
      <c r="N276" s="15">
        <f t="shared" si="422"/>
        <v>19.224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</row>
    <row r="277" spans="1:46" hidden="1" x14ac:dyDescent="0.2">
      <c r="A277" s="2" t="str">
        <f t="shared" ref="A277:D277" si="485">A179</f>
        <v>33</v>
      </c>
      <c r="B277" s="2" t="str">
        <f t="shared" si="485"/>
        <v>Gironde</v>
      </c>
      <c r="C277" s="2">
        <f t="shared" si="485"/>
        <v>1506</v>
      </c>
      <c r="D277" s="2">
        <f t="shared" si="485"/>
        <v>40.200000000000003</v>
      </c>
      <c r="E277" s="15">
        <f t="shared" si="414"/>
        <v>355.416</v>
      </c>
      <c r="F277" s="15">
        <f t="shared" si="415"/>
        <v>1018.0559999999999</v>
      </c>
      <c r="G277" s="15">
        <f t="shared" si="416"/>
        <v>90.36</v>
      </c>
      <c r="H277" s="15">
        <f t="shared" si="417"/>
        <v>43.673999999999999</v>
      </c>
      <c r="I277" s="15">
        <f t="shared" ref="I277:J277" si="486">Y179</f>
        <v>1968</v>
      </c>
      <c r="J277" s="15">
        <f t="shared" si="486"/>
        <v>44.2</v>
      </c>
      <c r="K277" s="15">
        <f t="shared" si="419"/>
        <v>417.21600000000001</v>
      </c>
      <c r="L277" s="15">
        <f t="shared" si="420"/>
        <v>1251.6479999999999</v>
      </c>
      <c r="M277" s="15">
        <f t="shared" si="421"/>
        <v>181.05600000000001</v>
      </c>
      <c r="N277" s="15">
        <f t="shared" si="422"/>
        <v>116.11200000000001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</row>
    <row r="278" spans="1:46" hidden="1" x14ac:dyDescent="0.2">
      <c r="A278" s="2" t="str">
        <f t="shared" ref="A278:D278" si="487">A180</f>
        <v>34</v>
      </c>
      <c r="B278" s="2" t="str">
        <f t="shared" si="487"/>
        <v>Hérault</v>
      </c>
      <c r="C278" s="2">
        <f t="shared" si="487"/>
        <v>1092</v>
      </c>
      <c r="D278" s="2">
        <f t="shared" si="487"/>
        <v>40.9</v>
      </c>
      <c r="E278" s="15">
        <f t="shared" si="414"/>
        <v>253.34399999999999</v>
      </c>
      <c r="F278" s="15">
        <f t="shared" si="415"/>
        <v>734.91599999999994</v>
      </c>
      <c r="G278" s="15">
        <f t="shared" si="416"/>
        <v>72.072000000000003</v>
      </c>
      <c r="H278" s="15">
        <f t="shared" si="417"/>
        <v>32.76</v>
      </c>
      <c r="I278" s="15">
        <f t="shared" ref="I278:J278" si="488">Y180</f>
        <v>1383</v>
      </c>
      <c r="J278" s="15">
        <f t="shared" si="488"/>
        <v>45.4</v>
      </c>
      <c r="K278" s="15">
        <f t="shared" si="419"/>
        <v>286.28099999999995</v>
      </c>
      <c r="L278" s="15">
        <f t="shared" si="420"/>
        <v>861.60899999999992</v>
      </c>
      <c r="M278" s="15">
        <f t="shared" si="421"/>
        <v>141.066</v>
      </c>
      <c r="N278" s="15">
        <f t="shared" si="422"/>
        <v>92.661000000000001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</row>
    <row r="279" spans="1:46" hidden="1" x14ac:dyDescent="0.2">
      <c r="A279" s="2" t="str">
        <f t="shared" ref="A279:D279" si="489">A181</f>
        <v>35</v>
      </c>
      <c r="B279" s="2" t="str">
        <f t="shared" si="489"/>
        <v>Ille-et-Vilaine</v>
      </c>
      <c r="C279" s="2">
        <f t="shared" si="489"/>
        <v>1020</v>
      </c>
      <c r="D279" s="2">
        <f t="shared" si="489"/>
        <v>38.6</v>
      </c>
      <c r="E279" s="15">
        <f t="shared" si="414"/>
        <v>264.18</v>
      </c>
      <c r="F279" s="15">
        <f t="shared" si="415"/>
        <v>669.12</v>
      </c>
      <c r="G279" s="15">
        <f t="shared" si="416"/>
        <v>60.18</v>
      </c>
      <c r="H279" s="15">
        <f t="shared" si="417"/>
        <v>25.5</v>
      </c>
      <c r="I279" s="15">
        <f t="shared" ref="I279:J279" si="490">Y181</f>
        <v>1362</v>
      </c>
      <c r="J279" s="15">
        <f t="shared" si="490"/>
        <v>43</v>
      </c>
      <c r="K279" s="15">
        <f t="shared" si="419"/>
        <v>314.62199999999996</v>
      </c>
      <c r="L279" s="15">
        <f t="shared" si="420"/>
        <v>852.61199999999997</v>
      </c>
      <c r="M279" s="15">
        <f t="shared" si="421"/>
        <v>119.85599999999999</v>
      </c>
      <c r="N279" s="15">
        <f t="shared" si="422"/>
        <v>76.272000000000006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</row>
    <row r="280" spans="1:46" hidden="1" x14ac:dyDescent="0.2">
      <c r="A280" s="2" t="str">
        <f t="shared" ref="A280:D280" si="491">A182</f>
        <v>36</v>
      </c>
      <c r="B280" s="2" t="str">
        <f t="shared" si="491"/>
        <v>Indre</v>
      </c>
      <c r="C280" s="2">
        <f t="shared" si="491"/>
        <v>228</v>
      </c>
      <c r="D280" s="2">
        <f t="shared" si="491"/>
        <v>45.1</v>
      </c>
      <c r="E280" s="15">
        <f t="shared" si="414"/>
        <v>47.652000000000001</v>
      </c>
      <c r="F280" s="15">
        <f t="shared" si="415"/>
        <v>149.33999999999997</v>
      </c>
      <c r="G280" s="15">
        <f t="shared" si="416"/>
        <v>20.975999999999999</v>
      </c>
      <c r="H280" s="15">
        <f t="shared" si="417"/>
        <v>9.8039999999999985</v>
      </c>
      <c r="I280" s="15">
        <f t="shared" ref="I280:J280" si="492">Y182</f>
        <v>205</v>
      </c>
      <c r="J280" s="15">
        <f t="shared" si="492"/>
        <v>49.5</v>
      </c>
      <c r="K280" s="15">
        <f t="shared" si="419"/>
        <v>38.334999999999994</v>
      </c>
      <c r="L280" s="15">
        <f t="shared" si="420"/>
        <v>120.745</v>
      </c>
      <c r="M280" s="15">
        <f t="shared" si="421"/>
        <v>27.265000000000001</v>
      </c>
      <c r="N280" s="15">
        <f t="shared" si="422"/>
        <v>18.86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</row>
    <row r="281" spans="1:46" hidden="1" x14ac:dyDescent="0.2">
      <c r="A281" s="2" t="str">
        <f t="shared" ref="A281:D281" si="493">A183</f>
        <v>37</v>
      </c>
      <c r="B281" s="2" t="str">
        <f t="shared" si="493"/>
        <v>Indre-et-Loire</v>
      </c>
      <c r="C281" s="2">
        <f t="shared" si="493"/>
        <v>600</v>
      </c>
      <c r="D281" s="2">
        <f t="shared" si="493"/>
        <v>41</v>
      </c>
      <c r="E281" s="15">
        <f t="shared" si="414"/>
        <v>145.19999999999999</v>
      </c>
      <c r="F281" s="15">
        <f t="shared" si="415"/>
        <v>394.80000000000007</v>
      </c>
      <c r="G281" s="15">
        <f t="shared" si="416"/>
        <v>41.4</v>
      </c>
      <c r="H281" s="15">
        <f t="shared" si="417"/>
        <v>19.8</v>
      </c>
      <c r="I281" s="15">
        <f t="shared" ref="I281:J281" si="494">Y183</f>
        <v>693</v>
      </c>
      <c r="J281" s="15">
        <f t="shared" si="494"/>
        <v>45.2</v>
      </c>
      <c r="K281" s="15">
        <f t="shared" si="419"/>
        <v>150.381</v>
      </c>
      <c r="L281" s="15">
        <f t="shared" si="420"/>
        <v>421.34400000000005</v>
      </c>
      <c r="M281" s="15">
        <f t="shared" si="421"/>
        <v>70.686000000000007</v>
      </c>
      <c r="N281" s="15">
        <f t="shared" si="422"/>
        <v>50.588999999999999</v>
      </c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</row>
    <row r="282" spans="1:46" hidden="1" x14ac:dyDescent="0.2">
      <c r="A282" s="2" t="str">
        <f t="shared" ref="A282:D282" si="495">A184</f>
        <v>38</v>
      </c>
      <c r="B282" s="2" t="str">
        <f t="shared" si="495"/>
        <v>Isère</v>
      </c>
      <c r="C282" s="2">
        <f t="shared" si="495"/>
        <v>1235</v>
      </c>
      <c r="D282" s="2">
        <f t="shared" si="495"/>
        <v>38.9</v>
      </c>
      <c r="E282" s="15">
        <f t="shared" si="414"/>
        <v>321.10000000000002</v>
      </c>
      <c r="F282" s="15">
        <f t="shared" si="415"/>
        <v>815.1</v>
      </c>
      <c r="G282" s="15">
        <f t="shared" si="416"/>
        <v>69.16</v>
      </c>
      <c r="H282" s="15">
        <f t="shared" si="417"/>
        <v>28.405000000000001</v>
      </c>
      <c r="I282" s="15">
        <f t="shared" ref="I282:J282" si="496">Y184</f>
        <v>1511</v>
      </c>
      <c r="J282" s="15">
        <f t="shared" si="496"/>
        <v>43.1</v>
      </c>
      <c r="K282" s="15">
        <f t="shared" si="419"/>
        <v>359.61799999999999</v>
      </c>
      <c r="L282" s="15">
        <f t="shared" si="420"/>
        <v>932.28700000000003</v>
      </c>
      <c r="M282" s="15">
        <f t="shared" si="421"/>
        <v>134.47899999999998</v>
      </c>
      <c r="N282" s="15">
        <f t="shared" si="422"/>
        <v>87.637999999999991</v>
      </c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</row>
    <row r="283" spans="1:46" hidden="1" x14ac:dyDescent="0.2">
      <c r="A283" s="2" t="str">
        <f t="shared" ref="A283:D283" si="497">A185</f>
        <v>39</v>
      </c>
      <c r="B283" s="2" t="str">
        <f t="shared" si="497"/>
        <v>Jura</v>
      </c>
      <c r="C283" s="2">
        <f t="shared" si="497"/>
        <v>260</v>
      </c>
      <c r="D283" s="2">
        <f t="shared" si="497"/>
        <v>42.1</v>
      </c>
      <c r="E283" s="15">
        <f t="shared" si="414"/>
        <v>62.14</v>
      </c>
      <c r="F283" s="15">
        <f t="shared" si="415"/>
        <v>169.78</v>
      </c>
      <c r="G283" s="15">
        <f t="shared" si="416"/>
        <v>18.72</v>
      </c>
      <c r="H283" s="15">
        <f t="shared" si="417"/>
        <v>9.1</v>
      </c>
      <c r="I283" s="15">
        <f t="shared" ref="I283:J283" si="498">Y185</f>
        <v>271</v>
      </c>
      <c r="J283" s="15">
        <f t="shared" si="498"/>
        <v>47.9</v>
      </c>
      <c r="K283" s="15">
        <f t="shared" si="419"/>
        <v>55.826000000000001</v>
      </c>
      <c r="L283" s="15">
        <f t="shared" si="420"/>
        <v>160.703</v>
      </c>
      <c r="M283" s="15">
        <f t="shared" si="421"/>
        <v>32.791000000000004</v>
      </c>
      <c r="N283" s="15">
        <f t="shared" si="422"/>
        <v>21.679999999999996</v>
      </c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</row>
    <row r="284" spans="1:46" hidden="1" x14ac:dyDescent="0.2">
      <c r="A284" s="2" t="str">
        <f t="shared" ref="A284:D284" si="499">A186</f>
        <v>40</v>
      </c>
      <c r="B284" s="2" t="str">
        <f t="shared" si="499"/>
        <v>Landes</v>
      </c>
      <c r="C284" s="2">
        <f t="shared" si="499"/>
        <v>397</v>
      </c>
      <c r="D284" s="2">
        <f t="shared" si="499"/>
        <v>43.4</v>
      </c>
      <c r="E284" s="15">
        <f t="shared" si="414"/>
        <v>86.943000000000012</v>
      </c>
      <c r="F284" s="15">
        <f t="shared" si="415"/>
        <v>265.19599999999997</v>
      </c>
      <c r="G284" s="15">
        <f t="shared" si="416"/>
        <v>30.965999999999998</v>
      </c>
      <c r="H284" s="15">
        <f t="shared" si="417"/>
        <v>13.498000000000003</v>
      </c>
      <c r="I284" s="15">
        <f t="shared" ref="I284:J284" si="500">Y186</f>
        <v>472</v>
      </c>
      <c r="J284" s="15">
        <f t="shared" si="500"/>
        <v>48.7</v>
      </c>
      <c r="K284" s="15">
        <f t="shared" si="419"/>
        <v>92.512</v>
      </c>
      <c r="L284" s="15">
        <f t="shared" si="420"/>
        <v>284.14400000000001</v>
      </c>
      <c r="M284" s="15">
        <f t="shared" si="421"/>
        <v>58.055999999999997</v>
      </c>
      <c r="N284" s="15">
        <f t="shared" si="422"/>
        <v>37.760000000000005</v>
      </c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</row>
    <row r="285" spans="1:46" hidden="1" x14ac:dyDescent="0.2">
      <c r="A285" s="2" t="str">
        <f t="shared" ref="A285:D285" si="501">A187</f>
        <v>41</v>
      </c>
      <c r="B285" s="2" t="str">
        <f t="shared" si="501"/>
        <v>Loir-et-Cher</v>
      </c>
      <c r="C285" s="2">
        <f t="shared" si="501"/>
        <v>332</v>
      </c>
      <c r="D285" s="2">
        <f t="shared" si="501"/>
        <v>43</v>
      </c>
      <c r="E285" s="15">
        <f t="shared" si="414"/>
        <v>77.024000000000001</v>
      </c>
      <c r="F285" s="15">
        <f t="shared" si="415"/>
        <v>215.79999999999998</v>
      </c>
      <c r="G285" s="15">
        <f t="shared" si="416"/>
        <v>26.560000000000002</v>
      </c>
      <c r="H285" s="15">
        <f t="shared" si="417"/>
        <v>12.948000000000002</v>
      </c>
      <c r="I285" s="15">
        <f t="shared" ref="I285:J285" si="502">Y187</f>
        <v>337</v>
      </c>
      <c r="J285" s="15">
        <f t="shared" si="502"/>
        <v>47.8</v>
      </c>
      <c r="K285" s="15">
        <f t="shared" si="419"/>
        <v>69.085000000000008</v>
      </c>
      <c r="L285" s="15">
        <f t="shared" si="420"/>
        <v>197.81900000000002</v>
      </c>
      <c r="M285" s="15">
        <f t="shared" si="421"/>
        <v>40.777000000000001</v>
      </c>
      <c r="N285" s="15">
        <f t="shared" si="422"/>
        <v>29.318999999999999</v>
      </c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</row>
    <row r="286" spans="1:46" hidden="1" x14ac:dyDescent="0.2">
      <c r="A286" s="2" t="str">
        <f t="shared" ref="A286:D286" si="503">A188</f>
        <v>42</v>
      </c>
      <c r="B286" s="2" t="str">
        <f t="shared" si="503"/>
        <v>Loire</v>
      </c>
      <c r="C286" s="2">
        <f t="shared" si="503"/>
        <v>757</v>
      </c>
      <c r="D286" s="2">
        <f t="shared" si="503"/>
        <v>41.3</v>
      </c>
      <c r="E286" s="15">
        <f t="shared" si="414"/>
        <v>184.70800000000003</v>
      </c>
      <c r="F286" s="15">
        <f t="shared" si="415"/>
        <v>491.29299999999989</v>
      </c>
      <c r="G286" s="15">
        <f t="shared" si="416"/>
        <v>56.018000000000001</v>
      </c>
      <c r="H286" s="15">
        <f t="shared" si="417"/>
        <v>24.980999999999998</v>
      </c>
      <c r="I286" s="15">
        <f t="shared" ref="I286:J286" si="504">Y188</f>
        <v>834</v>
      </c>
      <c r="J286" s="15">
        <f t="shared" si="504"/>
        <v>44.1</v>
      </c>
      <c r="K286" s="15">
        <f t="shared" si="419"/>
        <v>196.82399999999998</v>
      </c>
      <c r="L286" s="15">
        <f t="shared" si="420"/>
        <v>498.73200000000003</v>
      </c>
      <c r="M286" s="15">
        <f t="shared" si="421"/>
        <v>81.731999999999999</v>
      </c>
      <c r="N286" s="15">
        <f t="shared" si="422"/>
        <v>57.545999999999999</v>
      </c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</row>
    <row r="287" spans="1:46" hidden="1" x14ac:dyDescent="0.2">
      <c r="A287" s="2" t="str">
        <f t="shared" ref="A287:D287" si="505">A189</f>
        <v>43</v>
      </c>
      <c r="B287" s="2" t="str">
        <f t="shared" si="505"/>
        <v>Haute-Loire</v>
      </c>
      <c r="C287" s="2">
        <f t="shared" si="505"/>
        <v>226</v>
      </c>
      <c r="D287" s="2">
        <f t="shared" si="505"/>
        <v>42.8</v>
      </c>
      <c r="E287" s="15">
        <f t="shared" si="414"/>
        <v>52.658000000000001</v>
      </c>
      <c r="F287" s="15">
        <f t="shared" si="415"/>
        <v>148.02999999999997</v>
      </c>
      <c r="G287" s="15">
        <f t="shared" si="416"/>
        <v>17.402000000000001</v>
      </c>
      <c r="H287" s="15">
        <f t="shared" si="417"/>
        <v>7.9099999999999993</v>
      </c>
      <c r="I287" s="15">
        <f t="shared" ref="I287:J287" si="506">Y189</f>
        <v>246</v>
      </c>
      <c r="J287" s="15">
        <f t="shared" si="506"/>
        <v>48.4</v>
      </c>
      <c r="K287" s="15">
        <f t="shared" si="419"/>
        <v>49.2</v>
      </c>
      <c r="L287" s="15">
        <f t="shared" si="420"/>
        <v>146.12400000000002</v>
      </c>
      <c r="M287" s="15">
        <f t="shared" si="421"/>
        <v>30.75</v>
      </c>
      <c r="N287" s="15">
        <f t="shared" si="422"/>
        <v>20.172000000000001</v>
      </c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</row>
    <row r="288" spans="1:46" hidden="1" x14ac:dyDescent="0.2">
      <c r="A288" s="2" t="str">
        <f t="shared" ref="A288:D288" si="507">A190</f>
        <v>44</v>
      </c>
      <c r="B288" s="2" t="str">
        <f t="shared" si="507"/>
        <v>Loire-Atlantique</v>
      </c>
      <c r="C288" s="2">
        <f t="shared" si="507"/>
        <v>1329</v>
      </c>
      <c r="D288" s="2">
        <f t="shared" si="507"/>
        <v>39.1</v>
      </c>
      <c r="E288" s="15">
        <f t="shared" si="414"/>
        <v>342.88200000000001</v>
      </c>
      <c r="F288" s="15">
        <f t="shared" si="415"/>
        <v>874.48199999999986</v>
      </c>
      <c r="G288" s="15">
        <f t="shared" si="416"/>
        <v>77.081999999999994</v>
      </c>
      <c r="H288" s="15">
        <f t="shared" si="417"/>
        <v>34.553999999999995</v>
      </c>
      <c r="I288" s="15">
        <f t="shared" ref="I288:J288" si="508">Y190</f>
        <v>1774</v>
      </c>
      <c r="J288" s="15">
        <f t="shared" si="508"/>
        <v>43.5</v>
      </c>
      <c r="K288" s="15">
        <f t="shared" si="419"/>
        <v>404.47200000000004</v>
      </c>
      <c r="L288" s="15">
        <f t="shared" si="420"/>
        <v>1106.9759999999999</v>
      </c>
      <c r="M288" s="15">
        <f t="shared" si="421"/>
        <v>159.66</v>
      </c>
      <c r="N288" s="15">
        <f t="shared" si="422"/>
        <v>102.89200000000002</v>
      </c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</row>
    <row r="289" spans="1:46" hidden="1" x14ac:dyDescent="0.2">
      <c r="A289" s="2" t="str">
        <f t="shared" ref="A289:D289" si="509">A191</f>
        <v>45</v>
      </c>
      <c r="B289" s="2" t="str">
        <f t="shared" si="509"/>
        <v>Loiret</v>
      </c>
      <c r="C289" s="2">
        <f t="shared" si="509"/>
        <v>666</v>
      </c>
      <c r="D289" s="2">
        <f t="shared" si="509"/>
        <v>40</v>
      </c>
      <c r="E289" s="15">
        <f t="shared" si="414"/>
        <v>168.49800000000002</v>
      </c>
      <c r="F289" s="15">
        <f t="shared" si="415"/>
        <v>434.89800000000008</v>
      </c>
      <c r="G289" s="15">
        <f t="shared" si="416"/>
        <v>41.957999999999998</v>
      </c>
      <c r="H289" s="15">
        <f t="shared" si="417"/>
        <v>19.314</v>
      </c>
      <c r="I289" s="15">
        <f t="shared" ref="I289:J289" si="510">Y191</f>
        <v>731</v>
      </c>
      <c r="J289" s="15">
        <f t="shared" si="510"/>
        <v>44.2</v>
      </c>
      <c r="K289" s="15">
        <f t="shared" si="419"/>
        <v>173.24700000000001</v>
      </c>
      <c r="L289" s="15">
        <f t="shared" si="420"/>
        <v>437.86899999999997</v>
      </c>
      <c r="M289" s="15">
        <f t="shared" si="421"/>
        <v>72.369</v>
      </c>
      <c r="N289" s="15">
        <f t="shared" si="422"/>
        <v>47.515000000000001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</row>
    <row r="290" spans="1:46" hidden="1" x14ac:dyDescent="0.2">
      <c r="A290" s="2" t="str">
        <f t="shared" ref="A290:D290" si="511">A192</f>
        <v>46</v>
      </c>
      <c r="B290" s="2" t="str">
        <f t="shared" si="511"/>
        <v>Lot</v>
      </c>
      <c r="C290" s="2">
        <f t="shared" si="511"/>
        <v>174</v>
      </c>
      <c r="D290" s="2">
        <f t="shared" si="511"/>
        <v>46.3</v>
      </c>
      <c r="E290" s="15">
        <f t="shared" si="414"/>
        <v>34.626000000000005</v>
      </c>
      <c r="F290" s="15">
        <f t="shared" si="415"/>
        <v>115.188</v>
      </c>
      <c r="G290" s="15">
        <f t="shared" si="416"/>
        <v>16.356000000000002</v>
      </c>
      <c r="H290" s="15">
        <f t="shared" si="417"/>
        <v>8.0039999999999996</v>
      </c>
      <c r="I290" s="15">
        <f t="shared" ref="I290:J290" si="512">Y192</f>
        <v>187</v>
      </c>
      <c r="J290" s="15">
        <f t="shared" si="512"/>
        <v>52.6</v>
      </c>
      <c r="K290" s="15">
        <f t="shared" si="419"/>
        <v>30.481000000000002</v>
      </c>
      <c r="L290" s="15">
        <f t="shared" si="420"/>
        <v>109.76900000000001</v>
      </c>
      <c r="M290" s="15">
        <f t="shared" si="421"/>
        <v>27.115000000000002</v>
      </c>
      <c r="N290" s="15">
        <f t="shared" si="422"/>
        <v>19.448</v>
      </c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</row>
    <row r="291" spans="1:46" hidden="1" x14ac:dyDescent="0.2">
      <c r="A291" s="2" t="str">
        <f t="shared" ref="A291:D291" si="513">A193</f>
        <v>47</v>
      </c>
      <c r="B291" s="2" t="str">
        <f t="shared" si="513"/>
        <v>Lot-et-Garonne</v>
      </c>
      <c r="C291" s="2">
        <f t="shared" si="513"/>
        <v>333</v>
      </c>
      <c r="D291" s="2">
        <f t="shared" si="513"/>
        <v>44.1</v>
      </c>
      <c r="E291" s="15">
        <f t="shared" si="414"/>
        <v>72.593999999999994</v>
      </c>
      <c r="F291" s="15">
        <f t="shared" si="415"/>
        <v>218.78100000000001</v>
      </c>
      <c r="G291" s="15">
        <f t="shared" si="416"/>
        <v>28.305</v>
      </c>
      <c r="H291" s="15">
        <f t="shared" si="417"/>
        <v>13.985999999999999</v>
      </c>
      <c r="I291" s="15">
        <f t="shared" ref="I291:J291" si="514">Y193</f>
        <v>363</v>
      </c>
      <c r="J291" s="15">
        <f t="shared" si="514"/>
        <v>48.2</v>
      </c>
      <c r="K291" s="15">
        <f t="shared" si="419"/>
        <v>74.052000000000007</v>
      </c>
      <c r="L291" s="15">
        <f t="shared" si="420"/>
        <v>213.80700000000002</v>
      </c>
      <c r="M291" s="15">
        <f t="shared" si="421"/>
        <v>43.923000000000002</v>
      </c>
      <c r="N291" s="15">
        <f t="shared" si="422"/>
        <v>31.218000000000004</v>
      </c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</row>
    <row r="292" spans="1:46" hidden="1" x14ac:dyDescent="0.2">
      <c r="A292" s="2" t="str">
        <f t="shared" ref="A292:D292" si="515">A194</f>
        <v>48</v>
      </c>
      <c r="B292" s="2" t="str">
        <f t="shared" si="515"/>
        <v>Lozère</v>
      </c>
      <c r="C292" s="2">
        <f t="shared" si="515"/>
        <v>77</v>
      </c>
      <c r="D292" s="2">
        <f t="shared" si="515"/>
        <v>44</v>
      </c>
      <c r="E292" s="15">
        <f t="shared" si="414"/>
        <v>16.401000000000003</v>
      </c>
      <c r="F292" s="15">
        <f t="shared" si="415"/>
        <v>51.358999999999995</v>
      </c>
      <c r="G292" s="15">
        <f t="shared" si="416"/>
        <v>6.16</v>
      </c>
      <c r="H292" s="15">
        <f t="shared" si="417"/>
        <v>3.08</v>
      </c>
      <c r="I292" s="15">
        <f t="shared" ref="I292:J292" si="516">Y194</f>
        <v>87</v>
      </c>
      <c r="J292" s="15">
        <f t="shared" si="516"/>
        <v>48.7</v>
      </c>
      <c r="K292" s="15">
        <f t="shared" si="419"/>
        <v>16.617000000000001</v>
      </c>
      <c r="L292" s="15">
        <f t="shared" si="420"/>
        <v>51.417000000000002</v>
      </c>
      <c r="M292" s="15">
        <f t="shared" si="421"/>
        <v>10.701000000000001</v>
      </c>
      <c r="N292" s="15">
        <f t="shared" si="422"/>
        <v>8.177999999999999</v>
      </c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</row>
    <row r="293" spans="1:46" hidden="1" x14ac:dyDescent="0.2">
      <c r="A293" s="2" t="str">
        <f t="shared" ref="A293:D293" si="517">A195</f>
        <v>49</v>
      </c>
      <c r="B293" s="2" t="str">
        <f t="shared" si="517"/>
        <v>Maine-et-Loire</v>
      </c>
      <c r="C293" s="2">
        <f t="shared" si="517"/>
        <v>800</v>
      </c>
      <c r="D293" s="2">
        <f t="shared" si="517"/>
        <v>39.4</v>
      </c>
      <c r="E293" s="15">
        <f t="shared" si="414"/>
        <v>210.39999999999998</v>
      </c>
      <c r="F293" s="15">
        <f t="shared" si="415"/>
        <v>516</v>
      </c>
      <c r="G293" s="15">
        <f t="shared" si="416"/>
        <v>50.4</v>
      </c>
      <c r="H293" s="15">
        <f t="shared" si="417"/>
        <v>24</v>
      </c>
      <c r="I293" s="15">
        <f t="shared" ref="I293:J293" si="518">Y195</f>
        <v>985</v>
      </c>
      <c r="J293" s="15">
        <f t="shared" si="518"/>
        <v>43.5</v>
      </c>
      <c r="K293" s="15">
        <f t="shared" si="419"/>
        <v>236.4</v>
      </c>
      <c r="L293" s="15">
        <f t="shared" si="420"/>
        <v>590.99999999999989</v>
      </c>
      <c r="M293" s="15">
        <f t="shared" si="421"/>
        <v>91.60499999999999</v>
      </c>
      <c r="N293" s="15">
        <f t="shared" si="422"/>
        <v>64.024999999999991</v>
      </c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</row>
    <row r="294" spans="1:46" hidden="1" x14ac:dyDescent="0.2">
      <c r="A294" s="2" t="str">
        <f t="shared" ref="A294:D294" si="519">A196</f>
        <v>50</v>
      </c>
      <c r="B294" s="2" t="str">
        <f t="shared" si="519"/>
        <v>Manche</v>
      </c>
      <c r="C294" s="2">
        <f t="shared" si="519"/>
        <v>500</v>
      </c>
      <c r="D294" s="2">
        <f t="shared" si="519"/>
        <v>42.9</v>
      </c>
      <c r="E294" s="15">
        <f t="shared" si="414"/>
        <v>115</v>
      </c>
      <c r="F294" s="15">
        <f t="shared" si="415"/>
        <v>325.5</v>
      </c>
      <c r="G294" s="15">
        <f t="shared" si="416"/>
        <v>41.5</v>
      </c>
      <c r="H294" s="15">
        <f t="shared" si="417"/>
        <v>18</v>
      </c>
      <c r="I294" s="15">
        <f t="shared" ref="I294:J294" si="520">Y196</f>
        <v>504</v>
      </c>
      <c r="J294" s="15">
        <f t="shared" si="520"/>
        <v>49.4</v>
      </c>
      <c r="K294" s="15">
        <f t="shared" si="419"/>
        <v>96.768000000000001</v>
      </c>
      <c r="L294" s="15">
        <f t="shared" si="420"/>
        <v>296.35200000000003</v>
      </c>
      <c r="M294" s="15">
        <f t="shared" si="421"/>
        <v>64.512</v>
      </c>
      <c r="N294" s="15">
        <f t="shared" si="422"/>
        <v>46.872</v>
      </c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</row>
    <row r="295" spans="1:46" hidden="1" x14ac:dyDescent="0.2">
      <c r="A295" s="2" t="str">
        <f t="shared" ref="A295:D295" si="521">A197</f>
        <v>51</v>
      </c>
      <c r="B295" s="2" t="str">
        <f t="shared" si="521"/>
        <v>Marne</v>
      </c>
      <c r="C295" s="2">
        <f t="shared" si="521"/>
        <v>570</v>
      </c>
      <c r="D295" s="2">
        <f t="shared" si="521"/>
        <v>39.6</v>
      </c>
      <c r="E295" s="15">
        <f t="shared" si="414"/>
        <v>139.65</v>
      </c>
      <c r="F295" s="15">
        <f t="shared" si="415"/>
        <v>381.90000000000003</v>
      </c>
      <c r="G295" s="15">
        <f t="shared" si="416"/>
        <v>33.06</v>
      </c>
      <c r="H295" s="15">
        <f t="shared" si="417"/>
        <v>14.82</v>
      </c>
      <c r="I295" s="15">
        <f t="shared" ref="I295:J295" si="522">Y197</f>
        <v>635</v>
      </c>
      <c r="J295" s="15">
        <f t="shared" si="522"/>
        <v>43.3</v>
      </c>
      <c r="K295" s="15">
        <f t="shared" si="419"/>
        <v>144.78</v>
      </c>
      <c r="L295" s="15">
        <f t="shared" si="420"/>
        <v>393.065</v>
      </c>
      <c r="M295" s="15">
        <f t="shared" si="421"/>
        <v>55.879999999999995</v>
      </c>
      <c r="N295" s="15">
        <f t="shared" si="422"/>
        <v>41.274999999999999</v>
      </c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</row>
    <row r="296" spans="1:46" hidden="1" x14ac:dyDescent="0.2">
      <c r="A296" s="2" t="str">
        <f t="shared" ref="A296:D296" si="523">A198</f>
        <v>52</v>
      </c>
      <c r="B296" s="2" t="str">
        <f t="shared" si="523"/>
        <v>Haute-Marne</v>
      </c>
      <c r="C296" s="2">
        <f t="shared" si="523"/>
        <v>182</v>
      </c>
      <c r="D296" s="2">
        <f t="shared" si="523"/>
        <v>43</v>
      </c>
      <c r="E296" s="15">
        <f t="shared" si="414"/>
        <v>40.222000000000001</v>
      </c>
      <c r="F296" s="15">
        <f t="shared" si="415"/>
        <v>121.21199999999999</v>
      </c>
      <c r="G296" s="15">
        <f t="shared" si="416"/>
        <v>14.196000000000002</v>
      </c>
      <c r="H296" s="15">
        <f t="shared" si="417"/>
        <v>6.37</v>
      </c>
      <c r="I296" s="15">
        <f t="shared" ref="I296:J296" si="524">Y198</f>
        <v>163</v>
      </c>
      <c r="J296" s="15">
        <f t="shared" si="524"/>
        <v>47.8</v>
      </c>
      <c r="K296" s="15">
        <f t="shared" si="419"/>
        <v>31.295999999999999</v>
      </c>
      <c r="L296" s="15">
        <f t="shared" si="420"/>
        <v>98.777999999999992</v>
      </c>
      <c r="M296" s="15">
        <f t="shared" si="421"/>
        <v>18.908000000000001</v>
      </c>
      <c r="N296" s="15">
        <f t="shared" si="422"/>
        <v>13.855</v>
      </c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</row>
    <row r="297" spans="1:46" hidden="1" x14ac:dyDescent="0.2">
      <c r="A297" s="2" t="str">
        <f t="shared" ref="A297:D297" si="525">A199</f>
        <v>53</v>
      </c>
      <c r="B297" s="2" t="str">
        <f t="shared" si="525"/>
        <v>Mayenne</v>
      </c>
      <c r="C297" s="2">
        <f t="shared" si="525"/>
        <v>308</v>
      </c>
      <c r="D297" s="2">
        <f t="shared" si="525"/>
        <v>40.799999999999997</v>
      </c>
      <c r="E297" s="15">
        <f t="shared" si="414"/>
        <v>79.772000000000006</v>
      </c>
      <c r="F297" s="15">
        <f t="shared" si="415"/>
        <v>194.964</v>
      </c>
      <c r="G297" s="15">
        <f t="shared" si="416"/>
        <v>22.484000000000002</v>
      </c>
      <c r="H297" s="15">
        <f t="shared" si="417"/>
        <v>10.472</v>
      </c>
      <c r="I297" s="15">
        <f t="shared" ref="I297:J297" si="526">Y199</f>
        <v>339</v>
      </c>
      <c r="J297" s="15">
        <f t="shared" si="526"/>
        <v>45.3</v>
      </c>
      <c r="K297" s="15">
        <f t="shared" si="419"/>
        <v>81.36</v>
      </c>
      <c r="L297" s="15">
        <f t="shared" si="420"/>
        <v>194.24700000000001</v>
      </c>
      <c r="M297" s="15">
        <f t="shared" si="421"/>
        <v>36.611999999999995</v>
      </c>
      <c r="N297" s="15">
        <f t="shared" si="422"/>
        <v>26.442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</row>
    <row r="298" spans="1:46" hidden="1" x14ac:dyDescent="0.2">
      <c r="A298" s="2" t="str">
        <f t="shared" ref="A298:D298" si="527">A200</f>
        <v>54</v>
      </c>
      <c r="B298" s="2" t="str">
        <f t="shared" si="527"/>
        <v>Meurthe-et-Moselle</v>
      </c>
      <c r="C298" s="2">
        <f t="shared" si="527"/>
        <v>731</v>
      </c>
      <c r="D298" s="2">
        <f t="shared" si="527"/>
        <v>39.9</v>
      </c>
      <c r="E298" s="15">
        <f t="shared" si="414"/>
        <v>173.97800000000001</v>
      </c>
      <c r="F298" s="15">
        <f t="shared" si="415"/>
        <v>491.23199999999991</v>
      </c>
      <c r="G298" s="15">
        <f t="shared" si="416"/>
        <v>46.052999999999997</v>
      </c>
      <c r="H298" s="15">
        <f t="shared" si="417"/>
        <v>18.275000000000002</v>
      </c>
      <c r="I298" s="15">
        <f t="shared" ref="I298:J298" si="528">Y200</f>
        <v>735</v>
      </c>
      <c r="J298" s="15">
        <f t="shared" si="528"/>
        <v>43.4</v>
      </c>
      <c r="K298" s="15">
        <f t="shared" si="419"/>
        <v>161.69999999999999</v>
      </c>
      <c r="L298" s="15">
        <f t="shared" si="420"/>
        <v>464.51999999999992</v>
      </c>
      <c r="M298" s="15">
        <f t="shared" si="421"/>
        <v>65.414999999999992</v>
      </c>
      <c r="N298" s="15">
        <f t="shared" si="422"/>
        <v>42.63</v>
      </c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</row>
    <row r="299" spans="1:46" hidden="1" x14ac:dyDescent="0.2">
      <c r="A299" s="2" t="str">
        <f t="shared" ref="A299:D299" si="529">A201</f>
        <v>55</v>
      </c>
      <c r="B299" s="2" t="str">
        <f t="shared" si="529"/>
        <v>Meuse</v>
      </c>
      <c r="C299" s="2">
        <f t="shared" si="529"/>
        <v>192</v>
      </c>
      <c r="D299" s="2">
        <f t="shared" si="529"/>
        <v>41.6</v>
      </c>
      <c r="E299" s="15">
        <f t="shared" si="414"/>
        <v>45.312000000000005</v>
      </c>
      <c r="F299" s="15">
        <f t="shared" si="415"/>
        <v>126.91199999999999</v>
      </c>
      <c r="G299" s="15">
        <f t="shared" si="416"/>
        <v>13.823999999999998</v>
      </c>
      <c r="H299" s="15">
        <f t="shared" si="417"/>
        <v>5.9520000000000008</v>
      </c>
      <c r="I299" s="15">
        <f t="shared" ref="I299:J299" si="530">Y201</f>
        <v>166</v>
      </c>
      <c r="J299" s="15">
        <f t="shared" si="530"/>
        <v>46.6</v>
      </c>
      <c r="K299" s="15">
        <f t="shared" si="419"/>
        <v>35.524000000000001</v>
      </c>
      <c r="L299" s="15">
        <f t="shared" si="420"/>
        <v>98.77000000000001</v>
      </c>
      <c r="M299" s="15">
        <f t="shared" si="421"/>
        <v>19.256</v>
      </c>
      <c r="N299" s="15">
        <f t="shared" si="422"/>
        <v>12.782</v>
      </c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</row>
    <row r="300" spans="1:46" hidden="1" x14ac:dyDescent="0.2">
      <c r="A300" s="2" t="str">
        <f t="shared" ref="A300:D300" si="531">A202</f>
        <v>56</v>
      </c>
      <c r="B300" s="2" t="str">
        <f t="shared" si="531"/>
        <v>Morbihan</v>
      </c>
      <c r="C300" s="2">
        <f t="shared" si="531"/>
        <v>738</v>
      </c>
      <c r="D300" s="2">
        <f t="shared" si="531"/>
        <v>42.4</v>
      </c>
      <c r="E300" s="15">
        <f t="shared" si="414"/>
        <v>172.69200000000001</v>
      </c>
      <c r="F300" s="15">
        <f t="shared" si="415"/>
        <v>486.34199999999998</v>
      </c>
      <c r="G300" s="15">
        <f t="shared" si="416"/>
        <v>56.087999999999994</v>
      </c>
      <c r="H300" s="15">
        <f t="shared" si="417"/>
        <v>23.616</v>
      </c>
      <c r="I300" s="15">
        <f t="shared" ref="I300:J300" si="532">Y202</f>
        <v>890</v>
      </c>
      <c r="J300" s="15">
        <f t="shared" si="532"/>
        <v>49</v>
      </c>
      <c r="K300" s="15">
        <f t="shared" si="419"/>
        <v>173.55</v>
      </c>
      <c r="L300" s="15">
        <f t="shared" si="420"/>
        <v>531.33000000000004</v>
      </c>
      <c r="M300" s="15">
        <f t="shared" si="421"/>
        <v>111.25</v>
      </c>
      <c r="N300" s="15">
        <f t="shared" si="422"/>
        <v>76.539999999999992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</row>
    <row r="301" spans="1:46" hidden="1" x14ac:dyDescent="0.2">
      <c r="A301" s="2" t="str">
        <f t="shared" ref="A301:D301" si="533">A203</f>
        <v>57</v>
      </c>
      <c r="B301" s="2" t="str">
        <f t="shared" si="533"/>
        <v>Moselle</v>
      </c>
      <c r="C301" s="2">
        <f t="shared" si="533"/>
        <v>1047</v>
      </c>
      <c r="D301" s="2">
        <f t="shared" si="533"/>
        <v>40.5</v>
      </c>
      <c r="E301" s="15">
        <f t="shared" si="414"/>
        <v>240.81</v>
      </c>
      <c r="F301" s="15">
        <f t="shared" si="415"/>
        <v>716.14800000000014</v>
      </c>
      <c r="G301" s="15">
        <f t="shared" si="416"/>
        <v>67.007999999999996</v>
      </c>
      <c r="H301" s="15">
        <f t="shared" si="417"/>
        <v>23.033999999999999</v>
      </c>
      <c r="I301" s="15">
        <f t="shared" ref="I301:J301" si="534">Y203</f>
        <v>1043</v>
      </c>
      <c r="J301" s="15">
        <f t="shared" si="534"/>
        <v>46.6</v>
      </c>
      <c r="K301" s="15">
        <f t="shared" si="419"/>
        <v>206.51399999999998</v>
      </c>
      <c r="L301" s="15">
        <f t="shared" si="420"/>
        <v>652.91800000000001</v>
      </c>
      <c r="M301" s="15">
        <f t="shared" si="421"/>
        <v>109.515</v>
      </c>
      <c r="N301" s="15">
        <f t="shared" si="422"/>
        <v>71.966999999999985</v>
      </c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</row>
    <row r="302" spans="1:46" hidden="1" x14ac:dyDescent="0.2">
      <c r="A302" s="2" t="str">
        <f t="shared" ref="A302:D302" si="535">A204</f>
        <v>58</v>
      </c>
      <c r="B302" s="2" t="str">
        <f t="shared" si="535"/>
        <v>Nièvre</v>
      </c>
      <c r="C302" s="2">
        <f t="shared" si="535"/>
        <v>215</v>
      </c>
      <c r="D302" s="2">
        <f t="shared" si="535"/>
        <v>45.8</v>
      </c>
      <c r="E302" s="15">
        <f t="shared" si="414"/>
        <v>43</v>
      </c>
      <c r="F302" s="15">
        <f t="shared" si="415"/>
        <v>142.33000000000001</v>
      </c>
      <c r="G302" s="15">
        <f t="shared" si="416"/>
        <v>19.994999999999997</v>
      </c>
      <c r="H302" s="15">
        <f t="shared" si="417"/>
        <v>9.4600000000000009</v>
      </c>
      <c r="I302" s="15">
        <f t="shared" ref="I302:J302" si="536">Y204</f>
        <v>197</v>
      </c>
      <c r="J302" s="15">
        <f t="shared" si="536"/>
        <v>50.6</v>
      </c>
      <c r="K302" s="15">
        <f t="shared" si="419"/>
        <v>35.46</v>
      </c>
      <c r="L302" s="15">
        <f t="shared" si="420"/>
        <v>115.836</v>
      </c>
      <c r="M302" s="15">
        <f t="shared" si="421"/>
        <v>26.397999999999996</v>
      </c>
      <c r="N302" s="15">
        <f t="shared" si="422"/>
        <v>19.306000000000001</v>
      </c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</row>
    <row r="303" spans="1:46" hidden="1" x14ac:dyDescent="0.2">
      <c r="A303" s="2" t="str">
        <f t="shared" ref="A303:D303" si="537">A205</f>
        <v>59</v>
      </c>
      <c r="B303" s="2" t="str">
        <f t="shared" si="537"/>
        <v>Nord</v>
      </c>
      <c r="C303" s="2">
        <f t="shared" si="537"/>
        <v>2596</v>
      </c>
      <c r="D303" s="2">
        <f t="shared" si="537"/>
        <v>37.799999999999997</v>
      </c>
      <c r="E303" s="15">
        <f t="shared" si="414"/>
        <v>695.72800000000007</v>
      </c>
      <c r="F303" s="15">
        <f t="shared" si="415"/>
        <v>1702.9760000000001</v>
      </c>
      <c r="G303" s="15">
        <f t="shared" si="416"/>
        <v>137.58799999999999</v>
      </c>
      <c r="H303" s="15">
        <f t="shared" si="417"/>
        <v>57.111999999999995</v>
      </c>
      <c r="I303" s="15">
        <f t="shared" ref="I303:J303" si="538">Y205</f>
        <v>2750</v>
      </c>
      <c r="J303" s="15">
        <f t="shared" si="538"/>
        <v>42</v>
      </c>
      <c r="K303" s="15">
        <f t="shared" si="419"/>
        <v>662.75</v>
      </c>
      <c r="L303" s="15">
        <f t="shared" si="420"/>
        <v>1716</v>
      </c>
      <c r="M303" s="15">
        <f t="shared" si="421"/>
        <v>225.5</v>
      </c>
      <c r="N303" s="15">
        <f t="shared" si="422"/>
        <v>140.24999999999997</v>
      </c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1:46" hidden="1" x14ac:dyDescent="0.2">
      <c r="A304" s="2" t="str">
        <f t="shared" ref="A304:D304" si="539">A206</f>
        <v>60</v>
      </c>
      <c r="B304" s="2" t="str">
        <f t="shared" si="539"/>
        <v>Oise</v>
      </c>
      <c r="C304" s="2">
        <f t="shared" si="539"/>
        <v>815</v>
      </c>
      <c r="D304" s="2">
        <f t="shared" si="539"/>
        <v>38.200000000000003</v>
      </c>
      <c r="E304" s="15">
        <f t="shared" si="414"/>
        <v>218.42</v>
      </c>
      <c r="F304" s="15">
        <f t="shared" si="415"/>
        <v>539.53000000000009</v>
      </c>
      <c r="G304" s="15">
        <f t="shared" si="416"/>
        <v>39.935000000000002</v>
      </c>
      <c r="H304" s="15">
        <f t="shared" si="417"/>
        <v>15.485000000000001</v>
      </c>
      <c r="I304" s="15">
        <f t="shared" ref="I304:J304" si="540">Y206</f>
        <v>896</v>
      </c>
      <c r="J304" s="15">
        <f t="shared" si="540"/>
        <v>43.7</v>
      </c>
      <c r="K304" s="15">
        <f t="shared" si="419"/>
        <v>212.352</v>
      </c>
      <c r="L304" s="15">
        <f t="shared" si="420"/>
        <v>550.14400000000001</v>
      </c>
      <c r="M304" s="15">
        <f t="shared" si="421"/>
        <v>82.432000000000002</v>
      </c>
      <c r="N304" s="15">
        <f t="shared" si="422"/>
        <v>50.176000000000002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1:46" hidden="1" x14ac:dyDescent="0.2">
      <c r="A305" s="2" t="str">
        <f t="shared" ref="A305:D305" si="541">A207</f>
        <v>61</v>
      </c>
      <c r="B305" s="2" t="str">
        <f t="shared" si="541"/>
        <v>Orne</v>
      </c>
      <c r="C305" s="2">
        <f t="shared" si="541"/>
        <v>289</v>
      </c>
      <c r="D305" s="2">
        <f t="shared" si="541"/>
        <v>43.2</v>
      </c>
      <c r="E305" s="15">
        <f t="shared" si="414"/>
        <v>67.048000000000002</v>
      </c>
      <c r="F305" s="15">
        <f t="shared" si="415"/>
        <v>186.69399999999999</v>
      </c>
      <c r="G305" s="15">
        <f t="shared" si="416"/>
        <v>23.987000000000002</v>
      </c>
      <c r="H305" s="15">
        <f t="shared" si="417"/>
        <v>10.981999999999999</v>
      </c>
      <c r="I305" s="15">
        <f t="shared" ref="I305:J305" si="542">Y207</f>
        <v>268</v>
      </c>
      <c r="J305" s="15">
        <f t="shared" si="542"/>
        <v>48.8</v>
      </c>
      <c r="K305" s="15">
        <f t="shared" si="419"/>
        <v>53.6</v>
      </c>
      <c r="L305" s="15">
        <f t="shared" si="420"/>
        <v>155.70800000000003</v>
      </c>
      <c r="M305" s="15">
        <f t="shared" si="421"/>
        <v>34.304000000000002</v>
      </c>
      <c r="N305" s="15">
        <f t="shared" si="422"/>
        <v>24.388000000000002</v>
      </c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1:46" hidden="1" x14ac:dyDescent="0.2">
      <c r="A306" s="2" t="str">
        <f t="shared" ref="A306:D306" si="543">A208</f>
        <v>62</v>
      </c>
      <c r="B306" s="2" t="str">
        <f t="shared" si="543"/>
        <v>Pas-de-Calais</v>
      </c>
      <c r="C306" s="2">
        <f t="shared" si="543"/>
        <v>1465</v>
      </c>
      <c r="D306" s="2">
        <f t="shared" si="543"/>
        <v>39</v>
      </c>
      <c r="E306" s="15">
        <f t="shared" si="414"/>
        <v>385.29500000000002</v>
      </c>
      <c r="F306" s="15">
        <f t="shared" si="415"/>
        <v>956.64499999999987</v>
      </c>
      <c r="G306" s="15">
        <f t="shared" si="416"/>
        <v>86.435000000000002</v>
      </c>
      <c r="H306" s="15">
        <f t="shared" si="417"/>
        <v>33.695000000000007</v>
      </c>
      <c r="I306" s="15">
        <f t="shared" ref="I306:J306" si="544">Y208</f>
        <v>1474</v>
      </c>
      <c r="J306" s="15">
        <f t="shared" si="544"/>
        <v>44.2</v>
      </c>
      <c r="K306" s="15">
        <f t="shared" si="419"/>
        <v>340.49399999999997</v>
      </c>
      <c r="L306" s="15">
        <f t="shared" si="420"/>
        <v>900.61399999999992</v>
      </c>
      <c r="M306" s="15">
        <f t="shared" si="421"/>
        <v>142.97800000000001</v>
      </c>
      <c r="N306" s="15">
        <f t="shared" si="422"/>
        <v>86.966000000000008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1:46" hidden="1" x14ac:dyDescent="0.2">
      <c r="A307" s="2" t="str">
        <f t="shared" ref="A307:D307" si="545">A209</f>
        <v>63</v>
      </c>
      <c r="B307" s="2" t="str">
        <f t="shared" si="545"/>
        <v>Puy-de-Dôme</v>
      </c>
      <c r="C307" s="2">
        <f t="shared" si="545"/>
        <v>641</v>
      </c>
      <c r="D307" s="2">
        <f t="shared" si="545"/>
        <v>41.6</v>
      </c>
      <c r="E307" s="15">
        <f t="shared" si="414"/>
        <v>142.30199999999999</v>
      </c>
      <c r="F307" s="15">
        <f t="shared" si="415"/>
        <v>435.23900000000003</v>
      </c>
      <c r="G307" s="15">
        <f t="shared" si="416"/>
        <v>43.588000000000008</v>
      </c>
      <c r="H307" s="15">
        <f t="shared" si="417"/>
        <v>19.23</v>
      </c>
      <c r="I307" s="15">
        <f t="shared" ref="I307:J307" si="546">Y209</f>
        <v>783</v>
      </c>
      <c r="J307" s="15">
        <f t="shared" si="546"/>
        <v>43.9</v>
      </c>
      <c r="K307" s="15">
        <f t="shared" si="419"/>
        <v>171.47699999999998</v>
      </c>
      <c r="L307" s="15">
        <f t="shared" si="420"/>
        <v>494.07299999999992</v>
      </c>
      <c r="M307" s="15">
        <f t="shared" si="421"/>
        <v>71.253000000000014</v>
      </c>
      <c r="N307" s="15">
        <f t="shared" si="422"/>
        <v>46.980000000000004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1:46" hidden="1" x14ac:dyDescent="0.2">
      <c r="A308" s="2" t="str">
        <f t="shared" ref="A308:D308" si="547">A210</f>
        <v>64</v>
      </c>
      <c r="B308" s="2" t="str">
        <f t="shared" si="547"/>
        <v>Pyrénées-Atlantiques</v>
      </c>
      <c r="C308" s="2">
        <f t="shared" si="547"/>
        <v>664</v>
      </c>
      <c r="D308" s="2">
        <f t="shared" si="547"/>
        <v>43.1</v>
      </c>
      <c r="E308" s="15">
        <f t="shared" si="414"/>
        <v>144.08800000000002</v>
      </c>
      <c r="F308" s="15">
        <f t="shared" si="415"/>
        <v>443.55200000000002</v>
      </c>
      <c r="G308" s="15">
        <f t="shared" si="416"/>
        <v>52.456000000000003</v>
      </c>
      <c r="H308" s="15">
        <f t="shared" si="417"/>
        <v>24.568000000000001</v>
      </c>
      <c r="I308" s="15">
        <f t="shared" ref="I308:J308" si="548">Y210</f>
        <v>780</v>
      </c>
      <c r="J308" s="15">
        <f t="shared" si="548"/>
        <v>48.3</v>
      </c>
      <c r="K308" s="15">
        <f t="shared" si="419"/>
        <v>148.97999999999999</v>
      </c>
      <c r="L308" s="15">
        <f t="shared" si="420"/>
        <v>478.14000000000004</v>
      </c>
      <c r="M308" s="15">
        <f t="shared" si="421"/>
        <v>91.259999999999991</v>
      </c>
      <c r="N308" s="15">
        <f t="shared" si="422"/>
        <v>62.4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1:46" hidden="1" x14ac:dyDescent="0.2">
      <c r="A309" s="2" t="str">
        <f t="shared" ref="A309:D309" si="549">A211</f>
        <v>65</v>
      </c>
      <c r="B309" s="2" t="str">
        <f t="shared" si="549"/>
        <v>Hautes-Pyrénées</v>
      </c>
      <c r="C309" s="2">
        <f t="shared" si="549"/>
        <v>229</v>
      </c>
      <c r="D309" s="2">
        <f t="shared" si="549"/>
        <v>44.9</v>
      </c>
      <c r="E309" s="15">
        <f t="shared" ref="E309:E339" si="550">SUM(E211:H211)</f>
        <v>47.631999999999998</v>
      </c>
      <c r="F309" s="15">
        <f t="shared" ref="F309:F339" si="551">SUM(I211:S211)</f>
        <v>150.453</v>
      </c>
      <c r="G309" s="15">
        <f t="shared" ref="G309:G339" si="552">SUM(T211:U211)</f>
        <v>20.61</v>
      </c>
      <c r="H309" s="15">
        <f t="shared" ref="H309:H339" si="553">SUM(V211:X211)</f>
        <v>9.8469999999999995</v>
      </c>
      <c r="I309" s="15">
        <f t="shared" ref="I309:J309" si="554">Y211</f>
        <v>225</v>
      </c>
      <c r="J309" s="15">
        <f t="shared" si="554"/>
        <v>48.4</v>
      </c>
      <c r="K309" s="15">
        <f t="shared" ref="K309:K339" si="555">SUM(AA211:AD211)</f>
        <v>44.099999999999994</v>
      </c>
      <c r="L309" s="15">
        <f t="shared" ref="L309:L339" si="556">SUM(AE211:AO211)</f>
        <v>133.42500000000001</v>
      </c>
      <c r="M309" s="15">
        <f t="shared" ref="M309:M339" si="557">SUM(AP211:AQ211)</f>
        <v>27.675000000000001</v>
      </c>
      <c r="N309" s="15">
        <f t="shared" ref="N309:N339" si="558">SUM(AR211:AT211)</f>
        <v>20.250000000000004</v>
      </c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1:46" hidden="1" x14ac:dyDescent="0.2">
      <c r="A310" s="2" t="str">
        <f t="shared" ref="A310:D310" si="559">A212</f>
        <v>66</v>
      </c>
      <c r="B310" s="2" t="str">
        <f t="shared" si="559"/>
        <v>Pyrénées-Orientales</v>
      </c>
      <c r="C310" s="2">
        <f t="shared" si="559"/>
        <v>463</v>
      </c>
      <c r="D310" s="2">
        <f t="shared" si="559"/>
        <v>43.4</v>
      </c>
      <c r="E310" s="15">
        <f t="shared" si="550"/>
        <v>104.63800000000001</v>
      </c>
      <c r="F310" s="15">
        <f t="shared" si="551"/>
        <v>302.339</v>
      </c>
      <c r="G310" s="15">
        <f t="shared" si="552"/>
        <v>38.892000000000003</v>
      </c>
      <c r="H310" s="15">
        <f t="shared" si="553"/>
        <v>16.667999999999999</v>
      </c>
      <c r="I310" s="15">
        <f t="shared" ref="I310:J310" si="560">Y212</f>
        <v>550</v>
      </c>
      <c r="J310" s="15">
        <f t="shared" si="560"/>
        <v>48.6</v>
      </c>
      <c r="K310" s="15">
        <f t="shared" si="555"/>
        <v>109.44999999999999</v>
      </c>
      <c r="L310" s="15">
        <f t="shared" si="556"/>
        <v>325.59999999999997</v>
      </c>
      <c r="M310" s="15">
        <f t="shared" si="557"/>
        <v>69.300000000000011</v>
      </c>
      <c r="N310" s="15">
        <f t="shared" si="558"/>
        <v>44.55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1:46" hidden="1" x14ac:dyDescent="0.2">
      <c r="A311" s="2" t="str">
        <f t="shared" ref="A311:D311" si="561">A213</f>
        <v>67</v>
      </c>
      <c r="B311" s="2" t="str">
        <f t="shared" si="561"/>
        <v>Bas-Rhin</v>
      </c>
      <c r="C311" s="2">
        <f t="shared" si="561"/>
        <v>1109</v>
      </c>
      <c r="D311" s="2">
        <f t="shared" si="561"/>
        <v>39.6</v>
      </c>
      <c r="E311" s="15">
        <f t="shared" si="550"/>
        <v>263.94200000000001</v>
      </c>
      <c r="F311" s="15">
        <f t="shared" si="551"/>
        <v>756.33799999999985</v>
      </c>
      <c r="G311" s="15">
        <f t="shared" si="552"/>
        <v>63.213000000000001</v>
      </c>
      <c r="H311" s="15">
        <f t="shared" si="553"/>
        <v>24.398000000000003</v>
      </c>
      <c r="I311" s="15">
        <f t="shared" ref="I311:J311" si="562">Y213</f>
        <v>1266</v>
      </c>
      <c r="J311" s="15">
        <f t="shared" si="562"/>
        <v>44.5</v>
      </c>
      <c r="K311" s="15">
        <f t="shared" si="555"/>
        <v>269.65800000000002</v>
      </c>
      <c r="L311" s="15">
        <f t="shared" si="556"/>
        <v>798.84599999999989</v>
      </c>
      <c r="M311" s="15">
        <f t="shared" si="557"/>
        <v>121.53599999999999</v>
      </c>
      <c r="N311" s="15">
        <f t="shared" si="558"/>
        <v>77.225999999999999</v>
      </c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1:46" hidden="1" x14ac:dyDescent="0.2">
      <c r="A312" s="2" t="str">
        <f t="shared" ref="A312:D312" si="563">A214</f>
        <v>68</v>
      </c>
      <c r="B312" s="2" t="str">
        <f t="shared" si="563"/>
        <v>Haut-Rhin</v>
      </c>
      <c r="C312" s="2">
        <f t="shared" si="563"/>
        <v>759</v>
      </c>
      <c r="D312" s="2">
        <f t="shared" si="563"/>
        <v>40.299999999999997</v>
      </c>
      <c r="E312" s="15">
        <f t="shared" si="550"/>
        <v>182.91899999999998</v>
      </c>
      <c r="F312" s="15">
        <f t="shared" si="551"/>
        <v>511.56600000000003</v>
      </c>
      <c r="G312" s="15">
        <f t="shared" si="552"/>
        <v>47.057999999999993</v>
      </c>
      <c r="H312" s="15">
        <f t="shared" si="553"/>
        <v>17.457000000000001</v>
      </c>
      <c r="I312" s="15">
        <f t="shared" ref="I312:J312" si="564">Y214</f>
        <v>812</v>
      </c>
      <c r="J312" s="15">
        <f t="shared" si="564"/>
        <v>46.3</v>
      </c>
      <c r="K312" s="15">
        <f t="shared" si="555"/>
        <v>169.708</v>
      </c>
      <c r="L312" s="15">
        <f t="shared" si="556"/>
        <v>501.81600000000003</v>
      </c>
      <c r="M312" s="15">
        <f t="shared" si="557"/>
        <v>86.884000000000015</v>
      </c>
      <c r="N312" s="15">
        <f t="shared" si="558"/>
        <v>55.216000000000001</v>
      </c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1:46" hidden="1" x14ac:dyDescent="0.2">
      <c r="A313" s="2" t="str">
        <f t="shared" ref="A313:D313" si="565">A215</f>
        <v>69</v>
      </c>
      <c r="B313" s="2" t="str">
        <f t="shared" si="565"/>
        <v>Rhône</v>
      </c>
      <c r="C313" s="2">
        <f t="shared" si="565"/>
        <v>1780</v>
      </c>
      <c r="D313" s="2">
        <f t="shared" si="565"/>
        <v>37.9</v>
      </c>
      <c r="E313" s="15">
        <f t="shared" si="550"/>
        <v>455.68</v>
      </c>
      <c r="F313" s="15">
        <f t="shared" si="551"/>
        <v>1178.3599999999999</v>
      </c>
      <c r="G313" s="15">
        <f t="shared" si="552"/>
        <v>97.9</v>
      </c>
      <c r="H313" s="15">
        <f t="shared" si="553"/>
        <v>44.5</v>
      </c>
      <c r="I313" s="15">
        <f t="shared" ref="I313:J313" si="566">Y215</f>
        <v>2208</v>
      </c>
      <c r="J313" s="15">
        <f t="shared" si="566"/>
        <v>40.4</v>
      </c>
      <c r="K313" s="15">
        <f t="shared" si="555"/>
        <v>552</v>
      </c>
      <c r="L313" s="15">
        <f t="shared" si="556"/>
        <v>1391.0399999999997</v>
      </c>
      <c r="M313" s="15">
        <f t="shared" si="557"/>
        <v>161.184</v>
      </c>
      <c r="N313" s="15">
        <f t="shared" si="558"/>
        <v>105.98399999999999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1:46" hidden="1" x14ac:dyDescent="0.2">
      <c r="A314" s="2" t="str">
        <f t="shared" ref="A314:D314" si="567">A216</f>
        <v>70</v>
      </c>
      <c r="B314" s="2" t="str">
        <f t="shared" si="567"/>
        <v>Haute-Saône</v>
      </c>
      <c r="C314" s="2">
        <f t="shared" si="567"/>
        <v>239</v>
      </c>
      <c r="D314" s="2">
        <f t="shared" si="567"/>
        <v>41.8</v>
      </c>
      <c r="E314" s="15">
        <f t="shared" si="550"/>
        <v>57.36</v>
      </c>
      <c r="F314" s="15">
        <f t="shared" si="551"/>
        <v>158.21799999999999</v>
      </c>
      <c r="G314" s="15">
        <f t="shared" si="552"/>
        <v>16.491</v>
      </c>
      <c r="H314" s="15">
        <f t="shared" si="553"/>
        <v>6.9309999999999992</v>
      </c>
      <c r="I314" s="15">
        <f t="shared" ref="I314:J314" si="568">Y216</f>
        <v>240</v>
      </c>
      <c r="J314" s="15">
        <f t="shared" si="568"/>
        <v>48.1</v>
      </c>
      <c r="K314" s="15">
        <f t="shared" si="555"/>
        <v>48.24</v>
      </c>
      <c r="L314" s="15">
        <f t="shared" si="556"/>
        <v>144</v>
      </c>
      <c r="M314" s="15">
        <f t="shared" si="557"/>
        <v>29.04</v>
      </c>
      <c r="N314" s="15">
        <f t="shared" si="558"/>
        <v>18.96</v>
      </c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1:46" hidden="1" x14ac:dyDescent="0.2">
      <c r="A315" s="2" t="str">
        <f t="shared" ref="A315:D315" si="569">A217</f>
        <v>71</v>
      </c>
      <c r="B315" s="2" t="str">
        <f t="shared" si="569"/>
        <v>Saône-et-Loire</v>
      </c>
      <c r="C315" s="2">
        <f t="shared" si="569"/>
        <v>556</v>
      </c>
      <c r="D315" s="2">
        <f t="shared" si="569"/>
        <v>43.6</v>
      </c>
      <c r="E315" s="15">
        <f t="shared" si="550"/>
        <v>122.876</v>
      </c>
      <c r="F315" s="15">
        <f t="shared" si="551"/>
        <v>364.73599999999999</v>
      </c>
      <c r="G315" s="15">
        <f t="shared" si="552"/>
        <v>45.591999999999999</v>
      </c>
      <c r="H315" s="15">
        <f t="shared" si="553"/>
        <v>21.128</v>
      </c>
      <c r="I315" s="15">
        <f t="shared" ref="I315:J315" si="570">Y217</f>
        <v>552</v>
      </c>
      <c r="J315" s="15">
        <f t="shared" si="570"/>
        <v>48.9</v>
      </c>
      <c r="K315" s="15">
        <f t="shared" si="555"/>
        <v>107.08799999999999</v>
      </c>
      <c r="L315" s="15">
        <f t="shared" si="556"/>
        <v>326.78399999999999</v>
      </c>
      <c r="M315" s="15">
        <f t="shared" si="557"/>
        <v>69.551999999999992</v>
      </c>
      <c r="N315" s="15">
        <f t="shared" si="558"/>
        <v>49.128</v>
      </c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1:46" hidden="1" x14ac:dyDescent="0.2">
      <c r="A316" s="2" t="str">
        <f t="shared" ref="A316:D316" si="571">A218</f>
        <v>72</v>
      </c>
      <c r="B316" s="2" t="str">
        <f t="shared" si="571"/>
        <v>Sarthe</v>
      </c>
      <c r="C316" s="2">
        <f t="shared" si="571"/>
        <v>569</v>
      </c>
      <c r="D316" s="2">
        <f t="shared" si="571"/>
        <v>40.9</v>
      </c>
      <c r="E316" s="15">
        <f t="shared" si="550"/>
        <v>143.38800000000001</v>
      </c>
      <c r="F316" s="15">
        <f t="shared" si="551"/>
        <v>365.86700000000002</v>
      </c>
      <c r="G316" s="15">
        <f t="shared" si="552"/>
        <v>40.399000000000001</v>
      </c>
      <c r="H316" s="15">
        <f t="shared" si="553"/>
        <v>18.208000000000002</v>
      </c>
      <c r="I316" s="15">
        <f t="shared" ref="I316:J316" si="572">Y218</f>
        <v>606</v>
      </c>
      <c r="J316" s="15">
        <f t="shared" si="572"/>
        <v>45.8</v>
      </c>
      <c r="K316" s="15">
        <f t="shared" si="555"/>
        <v>134.53200000000001</v>
      </c>
      <c r="L316" s="15">
        <f t="shared" si="556"/>
        <v>359.358</v>
      </c>
      <c r="M316" s="15">
        <f t="shared" si="557"/>
        <v>66.054000000000002</v>
      </c>
      <c r="N316" s="15">
        <f t="shared" si="558"/>
        <v>46.661999999999999</v>
      </c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1:46" hidden="1" x14ac:dyDescent="0.2">
      <c r="A317" s="2" t="str">
        <f t="shared" ref="A317:D317" si="573">A219</f>
        <v>73</v>
      </c>
      <c r="B317" s="2" t="str">
        <f t="shared" si="573"/>
        <v>Savoie</v>
      </c>
      <c r="C317" s="2">
        <f t="shared" si="573"/>
        <v>424</v>
      </c>
      <c r="D317" s="2">
        <f t="shared" si="573"/>
        <v>40.6</v>
      </c>
      <c r="E317" s="15">
        <f t="shared" si="550"/>
        <v>101.336</v>
      </c>
      <c r="F317" s="15">
        <f t="shared" si="551"/>
        <v>284.08</v>
      </c>
      <c r="G317" s="15">
        <f t="shared" si="552"/>
        <v>26.711999999999996</v>
      </c>
      <c r="H317" s="15">
        <f t="shared" si="553"/>
        <v>11.872000000000002</v>
      </c>
      <c r="I317" s="15">
        <f t="shared" ref="I317:J317" si="574">Y219</f>
        <v>501</v>
      </c>
      <c r="J317" s="15">
        <f t="shared" si="574"/>
        <v>46.4</v>
      </c>
      <c r="K317" s="15">
        <f t="shared" si="555"/>
        <v>105.71099999999998</v>
      </c>
      <c r="L317" s="15">
        <f t="shared" si="556"/>
        <v>303.10499999999996</v>
      </c>
      <c r="M317" s="15">
        <f t="shared" si="557"/>
        <v>55.611000000000004</v>
      </c>
      <c r="N317" s="15">
        <f t="shared" si="558"/>
        <v>36.071999999999996</v>
      </c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1:46" hidden="1" x14ac:dyDescent="0.2">
      <c r="A318" s="2" t="str">
        <f t="shared" ref="A318:D318" si="575">A220</f>
        <v>74</v>
      </c>
      <c r="B318" s="2" t="str">
        <f t="shared" si="575"/>
        <v>Haute-Savoie</v>
      </c>
      <c r="C318" s="2">
        <f t="shared" si="575"/>
        <v>770</v>
      </c>
      <c r="D318" s="2">
        <f t="shared" si="575"/>
        <v>38.700000000000003</v>
      </c>
      <c r="E318" s="15">
        <f t="shared" si="550"/>
        <v>193.26999999999998</v>
      </c>
      <c r="F318" s="15">
        <f t="shared" si="551"/>
        <v>522.05999999999995</v>
      </c>
      <c r="G318" s="15">
        <f t="shared" si="552"/>
        <v>38.5</v>
      </c>
      <c r="H318" s="15">
        <f t="shared" si="553"/>
        <v>16.169999999999998</v>
      </c>
      <c r="I318" s="15">
        <f t="shared" ref="I318:J318" si="576">Y220</f>
        <v>1071</v>
      </c>
      <c r="J318" s="15">
        <f t="shared" si="576"/>
        <v>44.4</v>
      </c>
      <c r="K318" s="15">
        <f t="shared" si="555"/>
        <v>235.62</v>
      </c>
      <c r="L318" s="15">
        <f t="shared" si="556"/>
        <v>682.22699999999986</v>
      </c>
      <c r="M318" s="15">
        <f t="shared" si="557"/>
        <v>95.318999999999988</v>
      </c>
      <c r="N318" s="15">
        <f t="shared" si="558"/>
        <v>56.763000000000005</v>
      </c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1:46" hidden="1" x14ac:dyDescent="0.2">
      <c r="A319" s="2" t="str">
        <f t="shared" ref="A319:D319" si="577">A221</f>
        <v>75</v>
      </c>
      <c r="B319" s="2" t="str">
        <f t="shared" si="577"/>
        <v>Paris</v>
      </c>
      <c r="C319" s="2">
        <f t="shared" si="577"/>
        <v>2230</v>
      </c>
      <c r="D319" s="2">
        <f t="shared" si="577"/>
        <v>39.200000000000003</v>
      </c>
      <c r="E319" s="15">
        <f t="shared" si="550"/>
        <v>432.62</v>
      </c>
      <c r="F319" s="15">
        <f t="shared" si="551"/>
        <v>1625.67</v>
      </c>
      <c r="G319" s="15">
        <f t="shared" si="552"/>
        <v>111.5</v>
      </c>
      <c r="H319" s="15">
        <f t="shared" si="553"/>
        <v>55.75</v>
      </c>
      <c r="I319" s="15">
        <f t="shared" ref="I319:J319" si="578">Y221</f>
        <v>2221</v>
      </c>
      <c r="J319" s="15">
        <f t="shared" si="578"/>
        <v>42.5</v>
      </c>
      <c r="K319" s="15">
        <f t="shared" si="555"/>
        <v>410.88499999999993</v>
      </c>
      <c r="L319" s="15">
        <f t="shared" si="556"/>
        <v>1530.2689999999998</v>
      </c>
      <c r="M319" s="15">
        <f t="shared" si="557"/>
        <v>171.017</v>
      </c>
      <c r="N319" s="15">
        <f t="shared" si="558"/>
        <v>106.608</v>
      </c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1:46" hidden="1" x14ac:dyDescent="0.2">
      <c r="A320" s="2" t="str">
        <f t="shared" ref="A320:D320" si="579">A222</f>
        <v>76</v>
      </c>
      <c r="B320" s="2" t="str">
        <f t="shared" si="579"/>
        <v>Seine-Maritime</v>
      </c>
      <c r="C320" s="2">
        <f t="shared" si="579"/>
        <v>1255</v>
      </c>
      <c r="D320" s="2">
        <f t="shared" si="579"/>
        <v>39.799999999999997</v>
      </c>
      <c r="E320" s="15">
        <f t="shared" si="550"/>
        <v>313.75</v>
      </c>
      <c r="F320" s="15">
        <f t="shared" si="551"/>
        <v>830.81000000000006</v>
      </c>
      <c r="G320" s="15">
        <f t="shared" si="552"/>
        <v>77.81</v>
      </c>
      <c r="H320" s="15">
        <f t="shared" si="553"/>
        <v>33.884999999999998</v>
      </c>
      <c r="I320" s="15">
        <f t="shared" ref="I320:J320" si="580">Y222</f>
        <v>1278</v>
      </c>
      <c r="J320" s="15">
        <f t="shared" si="580"/>
        <v>44.2</v>
      </c>
      <c r="K320" s="15">
        <f t="shared" si="555"/>
        <v>287.55</v>
      </c>
      <c r="L320" s="15">
        <f t="shared" si="556"/>
        <v>780.85799999999995</v>
      </c>
      <c r="M320" s="15">
        <f t="shared" si="557"/>
        <v>123.96600000000001</v>
      </c>
      <c r="N320" s="15">
        <f t="shared" si="558"/>
        <v>86.904000000000011</v>
      </c>
    </row>
    <row r="321" spans="1:14" hidden="1" x14ac:dyDescent="0.2">
      <c r="A321" s="2" t="str">
        <f t="shared" ref="A321:D321" si="581">A223</f>
        <v>77</v>
      </c>
      <c r="B321" s="2" t="str">
        <f t="shared" si="581"/>
        <v>Seine-et-Marne</v>
      </c>
      <c r="C321" s="2">
        <f t="shared" si="581"/>
        <v>1365</v>
      </c>
      <c r="D321" s="2">
        <f t="shared" si="581"/>
        <v>36.700000000000003</v>
      </c>
      <c r="E321" s="15">
        <f t="shared" si="550"/>
        <v>382.20000000000005</v>
      </c>
      <c r="F321" s="15">
        <f t="shared" si="551"/>
        <v>903.63000000000011</v>
      </c>
      <c r="G321" s="15">
        <f t="shared" si="552"/>
        <v>55.964999999999996</v>
      </c>
      <c r="H321" s="15">
        <f t="shared" si="553"/>
        <v>23.205000000000002</v>
      </c>
      <c r="I321" s="15">
        <f t="shared" ref="I321:J321" si="582">Y223</f>
        <v>1622</v>
      </c>
      <c r="J321" s="15">
        <f t="shared" si="582"/>
        <v>41.8</v>
      </c>
      <c r="K321" s="15">
        <f t="shared" si="555"/>
        <v>405.5</v>
      </c>
      <c r="L321" s="15">
        <f t="shared" si="556"/>
        <v>1008.884</v>
      </c>
      <c r="M321" s="15">
        <f t="shared" si="557"/>
        <v>129.76</v>
      </c>
      <c r="N321" s="15">
        <f t="shared" si="558"/>
        <v>79.477999999999994</v>
      </c>
    </row>
    <row r="322" spans="1:14" hidden="1" x14ac:dyDescent="0.2">
      <c r="A322" s="2" t="str">
        <f t="shared" ref="A322:D322" si="583">A224</f>
        <v>78</v>
      </c>
      <c r="B322" s="2" t="str">
        <f t="shared" si="583"/>
        <v>Yvelines</v>
      </c>
      <c r="C322" s="2">
        <f t="shared" si="583"/>
        <v>1418</v>
      </c>
      <c r="D322" s="2">
        <f t="shared" si="583"/>
        <v>38</v>
      </c>
      <c r="E322" s="15">
        <f t="shared" si="550"/>
        <v>384.27800000000002</v>
      </c>
      <c r="F322" s="15">
        <f t="shared" si="551"/>
        <v>935.88</v>
      </c>
      <c r="G322" s="15">
        <f t="shared" si="552"/>
        <v>70.900000000000006</v>
      </c>
      <c r="H322" s="15">
        <f t="shared" si="553"/>
        <v>28.36</v>
      </c>
      <c r="I322" s="15">
        <f t="shared" ref="I322:J322" si="584">Y224</f>
        <v>1557</v>
      </c>
      <c r="J322" s="15">
        <f t="shared" si="584"/>
        <v>42.4</v>
      </c>
      <c r="K322" s="15">
        <f t="shared" si="555"/>
        <v>397.03499999999997</v>
      </c>
      <c r="L322" s="15">
        <f t="shared" si="556"/>
        <v>941.98500000000001</v>
      </c>
      <c r="M322" s="15">
        <f t="shared" si="557"/>
        <v>130.78800000000001</v>
      </c>
      <c r="N322" s="15">
        <f t="shared" si="558"/>
        <v>82.521000000000001</v>
      </c>
    </row>
    <row r="323" spans="1:14" hidden="1" x14ac:dyDescent="0.2">
      <c r="A323" s="2" t="str">
        <f t="shared" ref="A323:D323" si="585">A225</f>
        <v>79</v>
      </c>
      <c r="B323" s="2" t="str">
        <f t="shared" si="585"/>
        <v>Deux-Sèvres</v>
      </c>
      <c r="C323" s="2">
        <f t="shared" si="585"/>
        <v>372</v>
      </c>
      <c r="D323" s="2">
        <f t="shared" si="585"/>
        <v>42.4</v>
      </c>
      <c r="E323" s="15">
        <f t="shared" si="550"/>
        <v>87.42</v>
      </c>
      <c r="F323" s="15">
        <f t="shared" si="551"/>
        <v>241.8</v>
      </c>
      <c r="G323" s="15">
        <f t="shared" si="552"/>
        <v>29.016000000000002</v>
      </c>
      <c r="H323" s="15">
        <f t="shared" si="553"/>
        <v>13.391999999999999</v>
      </c>
      <c r="I323" s="15">
        <f t="shared" ref="I323:J323" si="586">Y225</f>
        <v>411</v>
      </c>
      <c r="J323" s="15">
        <f t="shared" si="586"/>
        <v>47.3</v>
      </c>
      <c r="K323" s="15">
        <f t="shared" si="555"/>
        <v>85.488</v>
      </c>
      <c r="L323" s="15">
        <f t="shared" si="556"/>
        <v>244.95599999999996</v>
      </c>
      <c r="M323" s="15">
        <f t="shared" si="557"/>
        <v>47.676000000000002</v>
      </c>
      <c r="N323" s="15">
        <f t="shared" si="558"/>
        <v>32.469000000000001</v>
      </c>
    </row>
    <row r="324" spans="1:14" hidden="1" x14ac:dyDescent="0.2">
      <c r="A324" s="2" t="str">
        <f t="shared" ref="A324:D324" si="587">A226</f>
        <v>80</v>
      </c>
      <c r="B324" s="2" t="str">
        <f t="shared" si="587"/>
        <v>Somme</v>
      </c>
      <c r="C324" s="2">
        <f t="shared" si="587"/>
        <v>572</v>
      </c>
      <c r="D324" s="2">
        <f t="shared" si="587"/>
        <v>39.799999999999997</v>
      </c>
      <c r="E324" s="15">
        <f t="shared" si="550"/>
        <v>143</v>
      </c>
      <c r="F324" s="15">
        <f t="shared" si="551"/>
        <v>379.80800000000005</v>
      </c>
      <c r="G324" s="15">
        <f t="shared" si="552"/>
        <v>34.891999999999996</v>
      </c>
      <c r="H324" s="15">
        <f t="shared" si="553"/>
        <v>15.444000000000001</v>
      </c>
      <c r="I324" s="15">
        <f t="shared" ref="I324:J324" si="588">Y226</f>
        <v>605</v>
      </c>
      <c r="J324" s="15">
        <f t="shared" si="588"/>
        <v>44.4</v>
      </c>
      <c r="K324" s="15">
        <f t="shared" si="555"/>
        <v>131.88999999999999</v>
      </c>
      <c r="L324" s="15">
        <f t="shared" si="556"/>
        <v>375.70499999999998</v>
      </c>
      <c r="M324" s="15">
        <f t="shared" si="557"/>
        <v>59.29</v>
      </c>
      <c r="N324" s="15">
        <f t="shared" si="558"/>
        <v>38.72</v>
      </c>
    </row>
    <row r="325" spans="1:14" hidden="1" x14ac:dyDescent="0.2">
      <c r="A325" s="2" t="str">
        <f t="shared" ref="A325:D325" si="589">A227</f>
        <v>81</v>
      </c>
      <c r="B325" s="2" t="str">
        <f t="shared" si="589"/>
        <v>Tarn</v>
      </c>
      <c r="C325" s="2">
        <f t="shared" si="589"/>
        <v>382</v>
      </c>
      <c r="D325" s="2">
        <f t="shared" si="589"/>
        <v>43.6</v>
      </c>
      <c r="E325" s="15">
        <f t="shared" si="550"/>
        <v>85.567999999999998</v>
      </c>
      <c r="F325" s="15">
        <f t="shared" si="551"/>
        <v>247.536</v>
      </c>
      <c r="G325" s="15">
        <f t="shared" si="552"/>
        <v>32.088000000000001</v>
      </c>
      <c r="H325" s="15">
        <f t="shared" si="553"/>
        <v>15.661999999999999</v>
      </c>
      <c r="I325" s="15">
        <f t="shared" ref="I325:J325" si="590">Y227</f>
        <v>439</v>
      </c>
      <c r="J325" s="15">
        <f t="shared" si="590"/>
        <v>47.1</v>
      </c>
      <c r="K325" s="15">
        <f t="shared" si="555"/>
        <v>93.945999999999998</v>
      </c>
      <c r="L325" s="15">
        <f t="shared" si="556"/>
        <v>259.44900000000001</v>
      </c>
      <c r="M325" s="15">
        <f t="shared" si="557"/>
        <v>50.923999999999992</v>
      </c>
      <c r="N325" s="15">
        <f t="shared" si="558"/>
        <v>35.119999999999997</v>
      </c>
    </row>
    <row r="326" spans="1:14" hidden="1" x14ac:dyDescent="0.2">
      <c r="A326" s="2" t="str">
        <f t="shared" ref="A326:D326" si="591">A228</f>
        <v>82</v>
      </c>
      <c r="B326" s="2" t="str">
        <f t="shared" si="591"/>
        <v>Tarn-et-Garonne</v>
      </c>
      <c r="C326" s="2">
        <f t="shared" si="591"/>
        <v>250</v>
      </c>
      <c r="D326" s="2">
        <f t="shared" si="591"/>
        <v>41.7</v>
      </c>
      <c r="E326" s="15">
        <f t="shared" si="550"/>
        <v>60.5</v>
      </c>
      <c r="F326" s="15">
        <f t="shared" si="551"/>
        <v>162.25</v>
      </c>
      <c r="G326" s="15">
        <f t="shared" si="552"/>
        <v>18.25</v>
      </c>
      <c r="H326" s="15">
        <f t="shared" si="553"/>
        <v>8.75</v>
      </c>
      <c r="I326" s="15">
        <f t="shared" ref="I326:J326" si="592">Y228</f>
        <v>325</v>
      </c>
      <c r="J326" s="15">
        <f t="shared" si="592"/>
        <v>46.6</v>
      </c>
      <c r="K326" s="15">
        <f t="shared" si="555"/>
        <v>72.150000000000006</v>
      </c>
      <c r="L326" s="15">
        <f t="shared" si="556"/>
        <v>193.7</v>
      </c>
      <c r="M326" s="15">
        <f t="shared" si="557"/>
        <v>35.1</v>
      </c>
      <c r="N326" s="15">
        <f t="shared" si="558"/>
        <v>24.375</v>
      </c>
    </row>
    <row r="327" spans="1:14" hidden="1" x14ac:dyDescent="0.2">
      <c r="A327" s="2" t="str">
        <f t="shared" ref="A327:D327" si="593">A229</f>
        <v>83</v>
      </c>
      <c r="B327" s="2" t="str">
        <f t="shared" si="593"/>
        <v>Var</v>
      </c>
      <c r="C327" s="2">
        <f t="shared" si="593"/>
        <v>1029</v>
      </c>
      <c r="D327" s="2">
        <f t="shared" si="593"/>
        <v>43.7</v>
      </c>
      <c r="E327" s="15">
        <f t="shared" si="550"/>
        <v>222.26400000000001</v>
      </c>
      <c r="F327" s="15">
        <f t="shared" si="551"/>
        <v>686.34299999999996</v>
      </c>
      <c r="G327" s="15">
        <f t="shared" si="552"/>
        <v>82.320000000000007</v>
      </c>
      <c r="H327" s="15">
        <f t="shared" si="553"/>
        <v>37.043999999999997</v>
      </c>
      <c r="I327" s="15">
        <f t="shared" ref="I327:J327" si="594">Y229</f>
        <v>1132</v>
      </c>
      <c r="J327" s="15">
        <f t="shared" si="594"/>
        <v>48.8</v>
      </c>
      <c r="K327" s="15">
        <f t="shared" si="555"/>
        <v>218.47599999999997</v>
      </c>
      <c r="L327" s="15">
        <f t="shared" si="556"/>
        <v>675.80399999999997</v>
      </c>
      <c r="M327" s="15">
        <f t="shared" si="557"/>
        <v>140.36799999999999</v>
      </c>
      <c r="N327" s="15">
        <f t="shared" si="558"/>
        <v>96.22</v>
      </c>
    </row>
    <row r="328" spans="1:14" hidden="1" x14ac:dyDescent="0.2">
      <c r="A328" s="2" t="str">
        <f t="shared" ref="A328:D328" si="595">A230</f>
        <v>84</v>
      </c>
      <c r="B328" s="2" t="str">
        <f t="shared" si="595"/>
        <v>Vaucluse</v>
      </c>
      <c r="C328" s="2">
        <f t="shared" si="595"/>
        <v>550</v>
      </c>
      <c r="D328" s="2">
        <f t="shared" si="595"/>
        <v>41.3</v>
      </c>
      <c r="E328" s="15">
        <f t="shared" si="550"/>
        <v>133.64999999999998</v>
      </c>
      <c r="F328" s="15">
        <f t="shared" si="551"/>
        <v>364.10000000000008</v>
      </c>
      <c r="G328" s="15">
        <f t="shared" si="552"/>
        <v>36.85</v>
      </c>
      <c r="H328" s="15">
        <f t="shared" si="553"/>
        <v>15.95</v>
      </c>
      <c r="I328" s="15">
        <f t="shared" ref="I328:J328" si="596">Y230</f>
        <v>593</v>
      </c>
      <c r="J328" s="15">
        <f t="shared" si="596"/>
        <v>46.6</v>
      </c>
      <c r="K328" s="15">
        <f t="shared" si="555"/>
        <v>128.08799999999999</v>
      </c>
      <c r="L328" s="15">
        <f t="shared" si="556"/>
        <v>352.24199999999996</v>
      </c>
      <c r="M328" s="15">
        <f t="shared" si="557"/>
        <v>67.009000000000015</v>
      </c>
      <c r="N328" s="15">
        <f t="shared" si="558"/>
        <v>45.661000000000001</v>
      </c>
    </row>
    <row r="329" spans="1:14" hidden="1" x14ac:dyDescent="0.2">
      <c r="A329" s="2" t="str">
        <f t="shared" ref="A329:D329" si="597">A231</f>
        <v>85</v>
      </c>
      <c r="B329" s="2" t="str">
        <f t="shared" si="597"/>
        <v>Vendée</v>
      </c>
      <c r="C329" s="2">
        <f t="shared" si="597"/>
        <v>656</v>
      </c>
      <c r="D329" s="2">
        <f t="shared" si="597"/>
        <v>42</v>
      </c>
      <c r="E329" s="15">
        <f t="shared" si="550"/>
        <v>156.78400000000002</v>
      </c>
      <c r="F329" s="15">
        <f t="shared" si="551"/>
        <v>429.67999999999995</v>
      </c>
      <c r="G329" s="15">
        <f t="shared" si="552"/>
        <v>48.543999999999997</v>
      </c>
      <c r="H329" s="15">
        <f t="shared" si="553"/>
        <v>21.648</v>
      </c>
      <c r="I329" s="15">
        <f t="shared" ref="I329:J329" si="598">Y231</f>
        <v>796</v>
      </c>
      <c r="J329" s="15">
        <f t="shared" si="598"/>
        <v>49.5</v>
      </c>
      <c r="K329" s="15">
        <f t="shared" si="555"/>
        <v>154.42399999999998</v>
      </c>
      <c r="L329" s="15">
        <f t="shared" si="556"/>
        <v>466.45599999999996</v>
      </c>
      <c r="M329" s="15">
        <f t="shared" si="557"/>
        <v>103.47999999999999</v>
      </c>
      <c r="N329" s="15">
        <f t="shared" si="558"/>
        <v>70.048000000000002</v>
      </c>
    </row>
    <row r="330" spans="1:14" hidden="1" x14ac:dyDescent="0.2">
      <c r="A330" s="2" t="str">
        <f t="shared" ref="A330:D330" si="599">A232</f>
        <v>86</v>
      </c>
      <c r="B330" s="2" t="str">
        <f t="shared" si="599"/>
        <v>Vienne</v>
      </c>
      <c r="C330" s="2">
        <f t="shared" si="599"/>
        <v>431</v>
      </c>
      <c r="D330" s="2">
        <f t="shared" si="599"/>
        <v>41.2</v>
      </c>
      <c r="E330" s="15">
        <f t="shared" si="550"/>
        <v>100.85399999999998</v>
      </c>
      <c r="F330" s="15">
        <f t="shared" si="551"/>
        <v>284.45999999999998</v>
      </c>
      <c r="G330" s="15">
        <f t="shared" si="552"/>
        <v>30.17</v>
      </c>
      <c r="H330" s="15">
        <f t="shared" si="553"/>
        <v>14.654000000000002</v>
      </c>
      <c r="I330" s="15">
        <f t="shared" ref="I330:J330" si="600">Y232</f>
        <v>528</v>
      </c>
      <c r="J330" s="15">
        <f t="shared" si="600"/>
        <v>44.2</v>
      </c>
      <c r="K330" s="15">
        <f t="shared" si="555"/>
        <v>119.85599999999999</v>
      </c>
      <c r="L330" s="15">
        <f t="shared" si="556"/>
        <v>321.02400000000006</v>
      </c>
      <c r="M330" s="15">
        <f t="shared" si="557"/>
        <v>50.688000000000002</v>
      </c>
      <c r="N330" s="15">
        <f t="shared" si="558"/>
        <v>36.96</v>
      </c>
    </row>
    <row r="331" spans="1:14" hidden="1" x14ac:dyDescent="0.2">
      <c r="A331" s="2" t="str">
        <f t="shared" ref="A331:D331" si="601">A233</f>
        <v>87</v>
      </c>
      <c r="B331" s="2" t="str">
        <f t="shared" si="601"/>
        <v>Haute-Vienne</v>
      </c>
      <c r="C331" s="2">
        <f t="shared" si="601"/>
        <v>376</v>
      </c>
      <c r="D331" s="2">
        <f t="shared" si="601"/>
        <v>43.1</v>
      </c>
      <c r="E331" s="15">
        <f t="shared" si="550"/>
        <v>81.591999999999999</v>
      </c>
      <c r="F331" s="15">
        <f t="shared" si="551"/>
        <v>249.28800000000001</v>
      </c>
      <c r="G331" s="15">
        <f t="shared" si="552"/>
        <v>29.704000000000001</v>
      </c>
      <c r="H331" s="15">
        <f t="shared" si="553"/>
        <v>14.664</v>
      </c>
      <c r="I331" s="15">
        <f t="shared" ref="I331:J331" si="602">Y233</f>
        <v>399</v>
      </c>
      <c r="J331" s="15">
        <f t="shared" si="602"/>
        <v>46.2</v>
      </c>
      <c r="K331" s="15">
        <f t="shared" si="555"/>
        <v>82.992000000000019</v>
      </c>
      <c r="L331" s="15">
        <f t="shared" si="556"/>
        <v>241.39499999999995</v>
      </c>
      <c r="M331" s="15">
        <f t="shared" si="557"/>
        <v>43.491</v>
      </c>
      <c r="N331" s="15">
        <f t="shared" si="558"/>
        <v>30.324000000000002</v>
      </c>
    </row>
    <row r="332" spans="1:14" hidden="1" x14ac:dyDescent="0.2">
      <c r="A332" s="2" t="str">
        <f t="shared" ref="A332:D332" si="603">A234</f>
        <v>88</v>
      </c>
      <c r="B332" s="2" t="str">
        <f t="shared" si="603"/>
        <v>Vosges</v>
      </c>
      <c r="C332" s="2">
        <f t="shared" si="603"/>
        <v>375</v>
      </c>
      <c r="D332" s="2">
        <f t="shared" si="603"/>
        <v>42.3</v>
      </c>
      <c r="E332" s="15">
        <f t="shared" si="550"/>
        <v>86.25</v>
      </c>
      <c r="F332" s="15">
        <f t="shared" si="551"/>
        <v>248.625</v>
      </c>
      <c r="G332" s="15">
        <f t="shared" si="552"/>
        <v>28.125</v>
      </c>
      <c r="H332" s="15">
        <f t="shared" si="553"/>
        <v>12</v>
      </c>
      <c r="I332" s="15">
        <f t="shared" ref="I332:J332" si="604">Y234</f>
        <v>325</v>
      </c>
      <c r="J332" s="15">
        <f t="shared" si="604"/>
        <v>49.3</v>
      </c>
      <c r="K332" s="15">
        <f t="shared" si="555"/>
        <v>61.425000000000004</v>
      </c>
      <c r="L332" s="15">
        <f t="shared" si="556"/>
        <v>192.4</v>
      </c>
      <c r="M332" s="15">
        <f t="shared" si="557"/>
        <v>41.924999999999997</v>
      </c>
      <c r="N332" s="15">
        <f t="shared" si="558"/>
        <v>29.575000000000003</v>
      </c>
    </row>
    <row r="333" spans="1:14" hidden="1" x14ac:dyDescent="0.2">
      <c r="A333" s="2" t="str">
        <f t="shared" ref="A333:D333" si="605">A235</f>
        <v>89</v>
      </c>
      <c r="B333" s="2" t="str">
        <f t="shared" si="605"/>
        <v>Yonne</v>
      </c>
      <c r="C333" s="2">
        <f t="shared" si="605"/>
        <v>341</v>
      </c>
      <c r="D333" s="2">
        <f t="shared" si="605"/>
        <v>42.6</v>
      </c>
      <c r="E333" s="15">
        <f t="shared" si="550"/>
        <v>80.134999999999991</v>
      </c>
      <c r="F333" s="15">
        <f t="shared" si="551"/>
        <v>223.01400000000004</v>
      </c>
      <c r="G333" s="15">
        <f t="shared" si="552"/>
        <v>25.574999999999999</v>
      </c>
      <c r="H333" s="15">
        <f t="shared" si="553"/>
        <v>12.276</v>
      </c>
      <c r="I333" s="15">
        <f t="shared" ref="I333:J333" si="606">Y235</f>
        <v>349</v>
      </c>
      <c r="J333" s="15">
        <f t="shared" si="606"/>
        <v>47.6</v>
      </c>
      <c r="K333" s="15">
        <f t="shared" si="555"/>
        <v>74.337000000000003</v>
      </c>
      <c r="L333" s="15">
        <f t="shared" si="556"/>
        <v>204.51399999999998</v>
      </c>
      <c r="M333" s="15">
        <f t="shared" si="557"/>
        <v>40.832999999999998</v>
      </c>
      <c r="N333" s="15">
        <f t="shared" si="558"/>
        <v>29.316000000000003</v>
      </c>
    </row>
    <row r="334" spans="1:14" hidden="1" x14ac:dyDescent="0.2">
      <c r="A334" s="2" t="str">
        <f t="shared" ref="A334:D334" si="607">A236</f>
        <v>90</v>
      </c>
      <c r="B334" s="2" t="str">
        <f t="shared" si="607"/>
        <v>Territoire de Belfort</v>
      </c>
      <c r="C334" s="2">
        <f t="shared" si="607"/>
        <v>144</v>
      </c>
      <c r="D334" s="2">
        <f t="shared" si="607"/>
        <v>39.5</v>
      </c>
      <c r="E334" s="15">
        <f t="shared" si="550"/>
        <v>35.856000000000002</v>
      </c>
      <c r="F334" s="15">
        <f t="shared" si="551"/>
        <v>95.616000000000014</v>
      </c>
      <c r="G334" s="15">
        <f t="shared" si="552"/>
        <v>8.64</v>
      </c>
      <c r="H334" s="15">
        <f t="shared" si="553"/>
        <v>3.6</v>
      </c>
      <c r="I334" s="15">
        <f t="shared" ref="I334:J334" si="608">Y236</f>
        <v>166</v>
      </c>
      <c r="J334" s="15">
        <f t="shared" si="608"/>
        <v>43.4</v>
      </c>
      <c r="K334" s="15">
        <f t="shared" si="555"/>
        <v>38.013999999999996</v>
      </c>
      <c r="L334" s="15">
        <f t="shared" si="556"/>
        <v>103.91600000000001</v>
      </c>
      <c r="M334" s="15">
        <f t="shared" si="557"/>
        <v>14.608000000000001</v>
      </c>
      <c r="N334" s="15">
        <f t="shared" si="558"/>
        <v>9.9599999999999991</v>
      </c>
    </row>
    <row r="335" spans="1:14" hidden="1" x14ac:dyDescent="0.2">
      <c r="A335" s="2" t="str">
        <f t="shared" ref="A335:D335" si="609">A237</f>
        <v>91</v>
      </c>
      <c r="B335" s="2" t="str">
        <f t="shared" si="609"/>
        <v>Essonne</v>
      </c>
      <c r="C335" s="2">
        <f t="shared" si="609"/>
        <v>1254</v>
      </c>
      <c r="D335" s="2">
        <f t="shared" si="609"/>
        <v>37.200000000000003</v>
      </c>
      <c r="E335" s="15">
        <f t="shared" si="550"/>
        <v>343.596</v>
      </c>
      <c r="F335" s="15">
        <f t="shared" si="551"/>
        <v>828.89400000000001</v>
      </c>
      <c r="G335" s="15">
        <f t="shared" si="552"/>
        <v>57.683999999999997</v>
      </c>
      <c r="H335" s="15">
        <f t="shared" si="553"/>
        <v>22.571999999999999</v>
      </c>
      <c r="I335" s="15">
        <f t="shared" ref="I335:J335" si="610">Y237</f>
        <v>1430</v>
      </c>
      <c r="J335" s="15">
        <f t="shared" si="610"/>
        <v>41.6</v>
      </c>
      <c r="K335" s="15">
        <f t="shared" si="555"/>
        <v>358.92999999999995</v>
      </c>
      <c r="L335" s="15">
        <f t="shared" si="556"/>
        <v>886.6</v>
      </c>
      <c r="M335" s="15">
        <f t="shared" si="557"/>
        <v>111.53999999999999</v>
      </c>
      <c r="N335" s="15">
        <f t="shared" si="558"/>
        <v>74.359999999999985</v>
      </c>
    </row>
    <row r="336" spans="1:14" hidden="1" x14ac:dyDescent="0.2">
      <c r="A336" s="2" t="str">
        <f t="shared" ref="A336:D336" si="611">A238</f>
        <v>92</v>
      </c>
      <c r="B336" s="2" t="str">
        <f t="shared" si="611"/>
        <v>Hauts-de-Seine</v>
      </c>
      <c r="C336" s="2">
        <f t="shared" si="611"/>
        <v>1591</v>
      </c>
      <c r="D336" s="2">
        <f t="shared" si="611"/>
        <v>37.6</v>
      </c>
      <c r="E336" s="15">
        <f t="shared" si="550"/>
        <v>400.93199999999996</v>
      </c>
      <c r="F336" s="15">
        <f t="shared" si="551"/>
        <v>1075.5160000000001</v>
      </c>
      <c r="G336" s="15">
        <f t="shared" si="552"/>
        <v>76.367999999999995</v>
      </c>
      <c r="H336" s="15">
        <f t="shared" si="553"/>
        <v>38.183999999999997</v>
      </c>
      <c r="I336" s="15">
        <f t="shared" ref="I336:J336" si="612">Y238</f>
        <v>1868</v>
      </c>
      <c r="J336" s="15">
        <f t="shared" si="612"/>
        <v>42.1</v>
      </c>
      <c r="K336" s="15">
        <f t="shared" si="555"/>
        <v>433.37599999999998</v>
      </c>
      <c r="L336" s="15">
        <f t="shared" si="556"/>
        <v>1197.3880000000001</v>
      </c>
      <c r="M336" s="15">
        <f t="shared" si="557"/>
        <v>145.70400000000001</v>
      </c>
      <c r="N336" s="15">
        <f t="shared" si="558"/>
        <v>93.4</v>
      </c>
    </row>
    <row r="337" spans="1:14" hidden="1" x14ac:dyDescent="0.2">
      <c r="A337" s="2" t="str">
        <f t="shared" ref="A337:D337" si="613">A239</f>
        <v>93</v>
      </c>
      <c r="B337" s="2" t="str">
        <f t="shared" si="613"/>
        <v>Seine-Saint-Denis</v>
      </c>
      <c r="C337" s="2">
        <f t="shared" si="613"/>
        <v>1552</v>
      </c>
      <c r="D337" s="2">
        <f t="shared" si="613"/>
        <v>35.200000000000003</v>
      </c>
      <c r="E337" s="15">
        <f t="shared" si="550"/>
        <v>446.97599999999994</v>
      </c>
      <c r="F337" s="15">
        <f t="shared" si="551"/>
        <v>1019.664</v>
      </c>
      <c r="G337" s="15">
        <f t="shared" si="552"/>
        <v>60.527999999999999</v>
      </c>
      <c r="H337" s="15">
        <f t="shared" si="553"/>
        <v>23.28</v>
      </c>
      <c r="I337" s="15">
        <f t="shared" ref="I337:J337" si="614">Y239</f>
        <v>1663</v>
      </c>
      <c r="J337" s="15">
        <f t="shared" si="614"/>
        <v>40</v>
      </c>
      <c r="K337" s="15">
        <f t="shared" si="555"/>
        <v>439.03200000000004</v>
      </c>
      <c r="L337" s="15">
        <f t="shared" si="556"/>
        <v>1042.701</v>
      </c>
      <c r="M337" s="15">
        <f t="shared" si="557"/>
        <v>113.084</v>
      </c>
      <c r="N337" s="15">
        <f t="shared" si="558"/>
        <v>69.846000000000004</v>
      </c>
    </row>
    <row r="338" spans="1:14" hidden="1" x14ac:dyDescent="0.2">
      <c r="A338" s="2" t="str">
        <f t="shared" ref="A338:D338" si="615">A240</f>
        <v>94</v>
      </c>
      <c r="B338" s="2" t="str">
        <f t="shared" si="615"/>
        <v>Val-de-Marne</v>
      </c>
      <c r="C338" s="2">
        <f t="shared" si="615"/>
        <v>1354</v>
      </c>
      <c r="D338" s="2">
        <f t="shared" si="615"/>
        <v>37.5</v>
      </c>
      <c r="E338" s="15">
        <f t="shared" si="550"/>
        <v>346.62400000000008</v>
      </c>
      <c r="F338" s="15">
        <f t="shared" si="551"/>
        <v>909.88800000000015</v>
      </c>
      <c r="G338" s="15">
        <f t="shared" si="552"/>
        <v>64.992000000000004</v>
      </c>
      <c r="H338" s="15">
        <f t="shared" si="553"/>
        <v>28.433999999999997</v>
      </c>
      <c r="I338" s="15">
        <f t="shared" ref="I338:J338" si="616">Y240</f>
        <v>1501</v>
      </c>
      <c r="J338" s="15">
        <f t="shared" si="616"/>
        <v>41.9</v>
      </c>
      <c r="K338" s="15">
        <f t="shared" si="555"/>
        <v>358.73900000000003</v>
      </c>
      <c r="L338" s="15">
        <f t="shared" si="556"/>
        <v>947.13100000000009</v>
      </c>
      <c r="M338" s="15">
        <f t="shared" si="557"/>
        <v>118.57900000000001</v>
      </c>
      <c r="N338" s="15">
        <f t="shared" si="558"/>
        <v>78.051999999999992</v>
      </c>
    </row>
    <row r="339" spans="1:14" hidden="1" x14ac:dyDescent="0.2">
      <c r="A339" s="2" t="str">
        <f t="shared" ref="A339:D339" si="617">A241</f>
        <v>95</v>
      </c>
      <c r="B339" s="2" t="str">
        <f t="shared" si="617"/>
        <v>Val-d'Oise</v>
      </c>
      <c r="C339" s="2">
        <f t="shared" si="617"/>
        <v>1195</v>
      </c>
      <c r="D339" s="2">
        <f t="shared" si="617"/>
        <v>36.200000000000003</v>
      </c>
      <c r="E339" s="15">
        <f t="shared" si="550"/>
        <v>340.57500000000005</v>
      </c>
      <c r="F339" s="15">
        <f t="shared" si="551"/>
        <v>785.11500000000012</v>
      </c>
      <c r="G339" s="15">
        <f t="shared" si="552"/>
        <v>47.8</v>
      </c>
      <c r="H339" s="15">
        <f t="shared" si="553"/>
        <v>20.314999999999998</v>
      </c>
      <c r="I339" s="15">
        <f t="shared" ref="I339:J339" si="618">Y241</f>
        <v>1292</v>
      </c>
      <c r="J339" s="15">
        <f t="shared" si="618"/>
        <v>40.9</v>
      </c>
      <c r="K339" s="15">
        <f t="shared" si="555"/>
        <v>338.50400000000002</v>
      </c>
      <c r="L339" s="15">
        <f t="shared" si="556"/>
        <v>793.28800000000012</v>
      </c>
      <c r="M339" s="15">
        <f t="shared" si="557"/>
        <v>96.9</v>
      </c>
      <c r="N339" s="15">
        <f t="shared" si="558"/>
        <v>64.600000000000009</v>
      </c>
    </row>
    <row r="340" spans="1:14" hidden="1" x14ac:dyDescent="0.2"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idden="1" x14ac:dyDescent="0.2">
      <c r="A341" s="35" t="s">
        <v>416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idden="1" x14ac:dyDescent="0.2">
      <c r="C342" s="2" t="str">
        <f>C243</f>
        <v>Population en 2013</v>
      </c>
      <c r="D342" s="2" t="str">
        <f t="shared" ref="D342:N342" si="619">D243</f>
        <v>Âge moyen en 2013</v>
      </c>
      <c r="E342" s="2" t="str">
        <f t="shared" si="619"/>
        <v>0-19 ans en 2013</v>
      </c>
      <c r="F342" s="2" t="str">
        <f t="shared" si="619"/>
        <v>20-74 ans</v>
      </c>
      <c r="G342" s="2" t="str">
        <f t="shared" si="619"/>
        <v>75-84 ans</v>
      </c>
      <c r="H342" s="2" t="str">
        <f t="shared" si="619"/>
        <v>85 ans et plus</v>
      </c>
      <c r="I342" s="2" t="str">
        <f t="shared" si="619"/>
        <v>Population en 2050</v>
      </c>
      <c r="J342" s="2" t="str">
        <f t="shared" si="619"/>
        <v>Age moyen en 2050</v>
      </c>
      <c r="K342" s="2" t="str">
        <f t="shared" si="619"/>
        <v>0-19 ans en 2050</v>
      </c>
      <c r="L342" s="2" t="str">
        <f t="shared" si="619"/>
        <v>20-74 ans</v>
      </c>
      <c r="M342" s="2" t="str">
        <f t="shared" si="619"/>
        <v>75-84 ans</v>
      </c>
      <c r="N342" s="2" t="str">
        <f t="shared" si="619"/>
        <v>85 ans et plus</v>
      </c>
    </row>
    <row r="343" spans="1:14" hidden="1" x14ac:dyDescent="0.2">
      <c r="A343" s="2" t="str">
        <f>A244</f>
        <v>01</v>
      </c>
      <c r="B343" s="2" t="str">
        <f>B244</f>
        <v>Ain</v>
      </c>
      <c r="C343" s="2">
        <f>C244</f>
        <v>620</v>
      </c>
      <c r="D343" s="2">
        <f>D244</f>
        <v>38.9</v>
      </c>
      <c r="E343" s="36">
        <f>E244/$C244</f>
        <v>0.26500000000000001</v>
      </c>
      <c r="F343" s="36">
        <f t="shared" ref="F343:H343" si="620">F244/$C244</f>
        <v>0.65899999999999992</v>
      </c>
      <c r="G343" s="36">
        <f t="shared" si="620"/>
        <v>5.2999999999999999E-2</v>
      </c>
      <c r="H343" s="36">
        <f t="shared" si="620"/>
        <v>2.3999999999999997E-2</v>
      </c>
      <c r="I343" s="2">
        <f>I244</f>
        <v>841</v>
      </c>
      <c r="J343" s="2">
        <f>J244</f>
        <v>44</v>
      </c>
      <c r="K343" s="36">
        <f>K244/$I244</f>
        <v>0.24199999999999999</v>
      </c>
      <c r="L343" s="36">
        <f t="shared" ref="L343:N343" si="621">L244/$I244</f>
        <v>0.61199999999999999</v>
      </c>
      <c r="M343" s="36">
        <f t="shared" si="621"/>
        <v>9.1999999999999998E-2</v>
      </c>
      <c r="N343" s="36">
        <f t="shared" si="621"/>
        <v>5.4999999999999993E-2</v>
      </c>
    </row>
    <row r="344" spans="1:14" hidden="1" x14ac:dyDescent="0.2">
      <c r="A344" s="2" t="str">
        <f t="shared" ref="A344:D344" si="622">A245</f>
        <v>02</v>
      </c>
      <c r="B344" s="2" t="str">
        <f t="shared" si="622"/>
        <v>Aisne</v>
      </c>
      <c r="C344" s="2">
        <f t="shared" si="622"/>
        <v>540</v>
      </c>
      <c r="D344" s="2">
        <f t="shared" si="622"/>
        <v>40.1</v>
      </c>
      <c r="E344" s="36">
        <f t="shared" ref="E344:H344" si="623">E245/$C245</f>
        <v>0.255</v>
      </c>
      <c r="F344" s="36">
        <f t="shared" si="623"/>
        <v>0.65599999999999992</v>
      </c>
      <c r="G344" s="36">
        <f t="shared" si="623"/>
        <v>6.4000000000000001E-2</v>
      </c>
      <c r="H344" s="36">
        <f t="shared" si="623"/>
        <v>2.5999999999999999E-2</v>
      </c>
      <c r="I344" s="2">
        <f t="shared" ref="I344:J344" si="624">I245</f>
        <v>519</v>
      </c>
      <c r="J344" s="2">
        <f t="shared" si="624"/>
        <v>45.3</v>
      </c>
      <c r="K344" s="36">
        <f t="shared" ref="K344:N344" si="625">K245/$I245</f>
        <v>0.223</v>
      </c>
      <c r="L344" s="36">
        <f t="shared" si="625"/>
        <v>0.60499999999999998</v>
      </c>
      <c r="M344" s="36">
        <f t="shared" si="625"/>
        <v>0.104</v>
      </c>
      <c r="N344" s="36">
        <f t="shared" si="625"/>
        <v>6.7000000000000004E-2</v>
      </c>
    </row>
    <row r="345" spans="1:14" hidden="1" x14ac:dyDescent="0.2">
      <c r="A345" s="2" t="str">
        <f t="shared" ref="A345:D345" si="626">A246</f>
        <v>03</v>
      </c>
      <c r="B345" s="2" t="str">
        <f t="shared" si="626"/>
        <v>Allier</v>
      </c>
      <c r="C345" s="2">
        <f t="shared" si="626"/>
        <v>343</v>
      </c>
      <c r="D345" s="2">
        <f t="shared" si="626"/>
        <v>44.7</v>
      </c>
      <c r="E345" s="36">
        <f t="shared" ref="E345:H345" si="627">E246/$C246</f>
        <v>0.21100000000000002</v>
      </c>
      <c r="F345" s="36">
        <f t="shared" si="627"/>
        <v>0.66</v>
      </c>
      <c r="G345" s="36">
        <f t="shared" si="627"/>
        <v>8.900000000000001E-2</v>
      </c>
      <c r="H345" s="36">
        <f t="shared" si="627"/>
        <v>4.2999999999999997E-2</v>
      </c>
      <c r="I345" s="2">
        <f t="shared" ref="I345:J345" si="628">I246</f>
        <v>353</v>
      </c>
      <c r="J345" s="2">
        <f t="shared" si="628"/>
        <v>48.4</v>
      </c>
      <c r="K345" s="36">
        <f t="shared" ref="K345:N345" si="629">K246/$I246</f>
        <v>0.19299999999999998</v>
      </c>
      <c r="L345" s="36">
        <f t="shared" si="629"/>
        <v>0.6</v>
      </c>
      <c r="M345" s="36">
        <f t="shared" si="629"/>
        <v>0.12200000000000001</v>
      </c>
      <c r="N345" s="36">
        <f t="shared" si="629"/>
        <v>8.5000000000000006E-2</v>
      </c>
    </row>
    <row r="346" spans="1:14" hidden="1" x14ac:dyDescent="0.2">
      <c r="A346" s="2" t="str">
        <f t="shared" ref="A346:D346" si="630">A247</f>
        <v>04</v>
      </c>
      <c r="B346" s="2" t="str">
        <f t="shared" si="630"/>
        <v>Alpes-de-Haute-Provence</v>
      </c>
      <c r="C346" s="2">
        <f t="shared" si="630"/>
        <v>162</v>
      </c>
      <c r="D346" s="2">
        <f t="shared" si="630"/>
        <v>43.9</v>
      </c>
      <c r="E346" s="36">
        <f t="shared" ref="E346:H346" si="631">E247/$C247</f>
        <v>0.21999999999999997</v>
      </c>
      <c r="F346" s="36">
        <f t="shared" si="631"/>
        <v>0.66499999999999992</v>
      </c>
      <c r="G346" s="36">
        <f t="shared" si="631"/>
        <v>7.9000000000000015E-2</v>
      </c>
      <c r="H346" s="36">
        <f t="shared" si="631"/>
        <v>3.5999999999999997E-2</v>
      </c>
      <c r="I346" s="2">
        <f t="shared" ref="I346:J346" si="632">I247</f>
        <v>179</v>
      </c>
      <c r="J346" s="2">
        <f t="shared" si="632"/>
        <v>49.7</v>
      </c>
      <c r="K346" s="36">
        <f t="shared" ref="K346:N346" si="633">K247/$I247</f>
        <v>0.19</v>
      </c>
      <c r="L346" s="36">
        <f t="shared" si="633"/>
        <v>0.58600000000000008</v>
      </c>
      <c r="M346" s="36">
        <f t="shared" si="633"/>
        <v>0.13200000000000001</v>
      </c>
      <c r="N346" s="36">
        <f t="shared" si="633"/>
        <v>9.0999999999999984E-2</v>
      </c>
    </row>
    <row r="347" spans="1:14" hidden="1" x14ac:dyDescent="0.2">
      <c r="A347" s="2" t="str">
        <f t="shared" ref="A347:D347" si="634">A248</f>
        <v>05</v>
      </c>
      <c r="B347" s="2" t="str">
        <f t="shared" si="634"/>
        <v>Hautes-Alpes</v>
      </c>
      <c r="C347" s="2">
        <f t="shared" si="634"/>
        <v>139</v>
      </c>
      <c r="D347" s="2">
        <f t="shared" si="634"/>
        <v>42.9</v>
      </c>
      <c r="E347" s="36">
        <f t="shared" ref="E347:H347" si="635">E248/$C248</f>
        <v>0.22599999999999995</v>
      </c>
      <c r="F347" s="36">
        <f t="shared" si="635"/>
        <v>0.66500000000000015</v>
      </c>
      <c r="G347" s="36">
        <f t="shared" si="635"/>
        <v>7.1999999999999995E-2</v>
      </c>
      <c r="H347" s="36">
        <f t="shared" si="635"/>
        <v>3.5000000000000003E-2</v>
      </c>
      <c r="I347" s="2">
        <f t="shared" ref="I347:J347" si="636">I248</f>
        <v>160</v>
      </c>
      <c r="J347" s="2">
        <f t="shared" si="636"/>
        <v>50.9</v>
      </c>
      <c r="K347" s="36">
        <f t="shared" ref="K347:N347" si="637">K248/$I248</f>
        <v>0.17399999999999999</v>
      </c>
      <c r="L347" s="36">
        <f t="shared" si="637"/>
        <v>0.59399999999999997</v>
      </c>
      <c r="M347" s="36">
        <f t="shared" si="637"/>
        <v>0.13</v>
      </c>
      <c r="N347" s="36">
        <f t="shared" si="637"/>
        <v>0.10100000000000001</v>
      </c>
    </row>
    <row r="348" spans="1:14" hidden="1" x14ac:dyDescent="0.2">
      <c r="A348" s="2" t="str">
        <f t="shared" ref="A348:D348" si="638">A249</f>
        <v>06</v>
      </c>
      <c r="B348" s="2" t="str">
        <f t="shared" si="638"/>
        <v>Alpes-Maritimes</v>
      </c>
      <c r="C348" s="2">
        <f t="shared" si="638"/>
        <v>1081</v>
      </c>
      <c r="D348" s="2">
        <f t="shared" si="638"/>
        <v>43.3</v>
      </c>
      <c r="E348" s="36">
        <f t="shared" ref="E348:H348" si="639">E249/$C249</f>
        <v>0.21299999999999999</v>
      </c>
      <c r="F348" s="36">
        <f t="shared" si="639"/>
        <v>0.66500000000000004</v>
      </c>
      <c r="G348" s="36">
        <f t="shared" si="639"/>
        <v>0.08</v>
      </c>
      <c r="H348" s="36">
        <f t="shared" si="639"/>
        <v>0.04</v>
      </c>
      <c r="I348" s="2">
        <f t="shared" ref="I348:J348" si="640">I249</f>
        <v>1118</v>
      </c>
      <c r="J348" s="2">
        <f t="shared" si="640"/>
        <v>47.8</v>
      </c>
      <c r="K348" s="36">
        <f t="shared" ref="K348:N348" si="641">K249/$I249</f>
        <v>0.19700000000000001</v>
      </c>
      <c r="L348" s="36">
        <f t="shared" si="641"/>
        <v>0.60500000000000009</v>
      </c>
      <c r="M348" s="36">
        <f t="shared" si="641"/>
        <v>0.11599999999999999</v>
      </c>
      <c r="N348" s="36">
        <f t="shared" si="641"/>
        <v>8.2000000000000017E-2</v>
      </c>
    </row>
    <row r="349" spans="1:14" hidden="1" x14ac:dyDescent="0.2">
      <c r="A349" s="2" t="str">
        <f t="shared" ref="A349:D349" si="642">A250</f>
        <v>07</v>
      </c>
      <c r="B349" s="2" t="str">
        <f t="shared" si="642"/>
        <v>Ardèche</v>
      </c>
      <c r="C349" s="2">
        <f t="shared" si="642"/>
        <v>320</v>
      </c>
      <c r="D349" s="2">
        <f t="shared" si="642"/>
        <v>43.1</v>
      </c>
      <c r="E349" s="36">
        <f t="shared" ref="E349:H349" si="643">E250/$C250</f>
        <v>0.22900000000000001</v>
      </c>
      <c r="F349" s="36">
        <f t="shared" si="643"/>
        <v>0.65800000000000003</v>
      </c>
      <c r="G349" s="36">
        <f t="shared" si="643"/>
        <v>7.3999999999999996E-2</v>
      </c>
      <c r="H349" s="36">
        <f t="shared" si="643"/>
        <v>3.5999999999999997E-2</v>
      </c>
      <c r="I349" s="2">
        <f t="shared" ref="I349:J349" si="644">I250</f>
        <v>384</v>
      </c>
      <c r="J349" s="2">
        <f t="shared" si="644"/>
        <v>48.9</v>
      </c>
      <c r="K349" s="36">
        <f t="shared" ref="K349:N349" si="645">K250/$I250</f>
        <v>0.20299999999999999</v>
      </c>
      <c r="L349" s="36">
        <f t="shared" si="645"/>
        <v>0.58299999999999985</v>
      </c>
      <c r="M349" s="36">
        <f t="shared" si="645"/>
        <v>0.124</v>
      </c>
      <c r="N349" s="36">
        <f t="shared" si="645"/>
        <v>9.0999999999999984E-2</v>
      </c>
    </row>
    <row r="350" spans="1:14" hidden="1" x14ac:dyDescent="0.2">
      <c r="A350" s="2" t="str">
        <f t="shared" ref="A350:D350" si="646">A251</f>
        <v>08</v>
      </c>
      <c r="B350" s="2" t="str">
        <f t="shared" si="646"/>
        <v>Ardennes</v>
      </c>
      <c r="C350" s="2">
        <f t="shared" si="646"/>
        <v>281</v>
      </c>
      <c r="D350" s="2">
        <f t="shared" si="646"/>
        <v>40.799999999999997</v>
      </c>
      <c r="E350" s="36">
        <f t="shared" ref="E350:H350" si="647">E251/$C251</f>
        <v>0.24600000000000002</v>
      </c>
      <c r="F350" s="36">
        <f t="shared" si="647"/>
        <v>0.66099999999999992</v>
      </c>
      <c r="G350" s="36">
        <f t="shared" si="647"/>
        <v>6.699999999999999E-2</v>
      </c>
      <c r="H350" s="36">
        <f t="shared" si="647"/>
        <v>2.5999999999999995E-2</v>
      </c>
      <c r="I350" s="2">
        <f t="shared" ref="I350:J350" si="648">I251</f>
        <v>238</v>
      </c>
      <c r="J350" s="2">
        <f t="shared" si="648"/>
        <v>46.2</v>
      </c>
      <c r="K350" s="36">
        <f t="shared" ref="K350:N350" si="649">K251/$I251</f>
        <v>0.215</v>
      </c>
      <c r="L350" s="36">
        <f t="shared" si="649"/>
        <v>0.60799999999999998</v>
      </c>
      <c r="M350" s="36">
        <f t="shared" si="649"/>
        <v>0.115</v>
      </c>
      <c r="N350" s="36">
        <f t="shared" si="649"/>
        <v>6.2E-2</v>
      </c>
    </row>
    <row r="351" spans="1:14" hidden="1" x14ac:dyDescent="0.2">
      <c r="A351" s="2" t="str">
        <f t="shared" ref="A351:D351" si="650">A252</f>
        <v>09</v>
      </c>
      <c r="B351" s="2" t="str">
        <f t="shared" si="650"/>
        <v>Ariège</v>
      </c>
      <c r="C351" s="2">
        <f t="shared" si="650"/>
        <v>153</v>
      </c>
      <c r="D351" s="2">
        <f t="shared" si="650"/>
        <v>44.3</v>
      </c>
      <c r="E351" s="36">
        <f t="shared" ref="E351:H351" si="651">E252/$C252</f>
        <v>0.21499999999999997</v>
      </c>
      <c r="F351" s="36">
        <f t="shared" si="651"/>
        <v>0.65900000000000003</v>
      </c>
      <c r="G351" s="36">
        <f t="shared" si="651"/>
        <v>8.5999999999999993E-2</v>
      </c>
      <c r="H351" s="36">
        <f t="shared" si="651"/>
        <v>4.1000000000000002E-2</v>
      </c>
      <c r="I351" s="2">
        <f t="shared" ref="I351:J351" si="652">I252</f>
        <v>172</v>
      </c>
      <c r="J351" s="2">
        <f t="shared" si="652"/>
        <v>49.6</v>
      </c>
      <c r="K351" s="36">
        <f t="shared" ref="K351:N351" si="653">K252/$I252</f>
        <v>0.19100000000000003</v>
      </c>
      <c r="L351" s="36">
        <f t="shared" si="653"/>
        <v>0.59300000000000008</v>
      </c>
      <c r="M351" s="36">
        <f t="shared" si="653"/>
        <v>0.129</v>
      </c>
      <c r="N351" s="36">
        <f t="shared" si="653"/>
        <v>8.6999999999999994E-2</v>
      </c>
    </row>
    <row r="352" spans="1:14" hidden="1" x14ac:dyDescent="0.2">
      <c r="A352" s="2" t="str">
        <f t="shared" ref="A352:D352" si="654">A253</f>
        <v>10</v>
      </c>
      <c r="B352" s="2" t="str">
        <f t="shared" si="654"/>
        <v>Aube</v>
      </c>
      <c r="C352" s="2">
        <f t="shared" si="654"/>
        <v>307</v>
      </c>
      <c r="D352" s="2">
        <f t="shared" si="654"/>
        <v>41</v>
      </c>
      <c r="E352" s="36">
        <f t="shared" ref="E352:H352" si="655">E253/$C253</f>
        <v>0.24299999999999999</v>
      </c>
      <c r="F352" s="36">
        <f t="shared" si="655"/>
        <v>0.65700000000000003</v>
      </c>
      <c r="G352" s="36">
        <f t="shared" si="655"/>
        <v>6.8000000000000019E-2</v>
      </c>
      <c r="H352" s="36">
        <f t="shared" si="655"/>
        <v>3.1E-2</v>
      </c>
      <c r="I352" s="2">
        <f t="shared" ref="I352:J352" si="656">I253</f>
        <v>322</v>
      </c>
      <c r="J352" s="2">
        <f t="shared" si="656"/>
        <v>44.8</v>
      </c>
      <c r="K352" s="36">
        <f t="shared" ref="K352:N352" si="657">K253/$I253</f>
        <v>0.22900000000000001</v>
      </c>
      <c r="L352" s="36">
        <f t="shared" si="657"/>
        <v>0.59499999999999986</v>
      </c>
      <c r="M352" s="36">
        <f t="shared" si="657"/>
        <v>0.1</v>
      </c>
      <c r="N352" s="36">
        <f t="shared" si="657"/>
        <v>7.2999999999999995E-2</v>
      </c>
    </row>
    <row r="353" spans="1:14" hidden="1" x14ac:dyDescent="0.2">
      <c r="A353" s="2" t="str">
        <f t="shared" ref="A353:D353" si="658">A254</f>
        <v>11</v>
      </c>
      <c r="B353" s="2" t="str">
        <f t="shared" si="658"/>
        <v>Aude</v>
      </c>
      <c r="C353" s="2">
        <f t="shared" si="658"/>
        <v>365</v>
      </c>
      <c r="D353" s="2">
        <f t="shared" si="658"/>
        <v>43.6</v>
      </c>
      <c r="E353" s="36">
        <f t="shared" ref="E353:H353" si="659">E254/$C254</f>
        <v>0.22399999999999998</v>
      </c>
      <c r="F353" s="36">
        <f t="shared" si="659"/>
        <v>0.65699999999999992</v>
      </c>
      <c r="G353" s="36">
        <f t="shared" si="659"/>
        <v>8.0999999999999989E-2</v>
      </c>
      <c r="H353" s="36">
        <f t="shared" si="659"/>
        <v>3.7000000000000005E-2</v>
      </c>
      <c r="I353" s="2">
        <f t="shared" ref="I353:J353" si="660">I254</f>
        <v>439</v>
      </c>
      <c r="J353" s="2">
        <f t="shared" si="660"/>
        <v>49.3</v>
      </c>
      <c r="K353" s="36">
        <f t="shared" ref="K353:N353" si="661">K254/$I254</f>
        <v>0.20100000000000001</v>
      </c>
      <c r="L353" s="36">
        <f t="shared" si="661"/>
        <v>0.58199999999999996</v>
      </c>
      <c r="M353" s="36">
        <f t="shared" si="661"/>
        <v>0.13100000000000001</v>
      </c>
      <c r="N353" s="36">
        <f t="shared" si="661"/>
        <v>8.6000000000000007E-2</v>
      </c>
    </row>
    <row r="354" spans="1:14" hidden="1" x14ac:dyDescent="0.2">
      <c r="A354" s="2" t="str">
        <f t="shared" ref="A354:D354" si="662">A255</f>
        <v>12</v>
      </c>
      <c r="B354" s="2" t="str">
        <f t="shared" si="662"/>
        <v>Aveyron</v>
      </c>
      <c r="C354" s="2">
        <f t="shared" si="662"/>
        <v>278</v>
      </c>
      <c r="D354" s="2">
        <f t="shared" si="662"/>
        <v>45.1</v>
      </c>
      <c r="E354" s="36">
        <f t="shared" ref="E354:H354" si="663">E255/$C255</f>
        <v>0.20899999999999999</v>
      </c>
      <c r="F354" s="36">
        <f t="shared" si="663"/>
        <v>0.65300000000000002</v>
      </c>
      <c r="G354" s="36">
        <f t="shared" si="663"/>
        <v>9.4E-2</v>
      </c>
      <c r="H354" s="36">
        <f t="shared" si="663"/>
        <v>4.3999999999999997E-2</v>
      </c>
      <c r="I354" s="2">
        <f t="shared" ref="I354:J354" si="664">I255</f>
        <v>300</v>
      </c>
      <c r="J354" s="2">
        <f t="shared" si="664"/>
        <v>50.1</v>
      </c>
      <c r="K354" s="36">
        <f t="shared" ref="K354:N354" si="665">K255/$I255</f>
        <v>0.182</v>
      </c>
      <c r="L354" s="36">
        <f t="shared" si="665"/>
        <v>0.59299999999999997</v>
      </c>
      <c r="M354" s="36">
        <f t="shared" si="665"/>
        <v>0.13300000000000001</v>
      </c>
      <c r="N354" s="36">
        <f t="shared" si="665"/>
        <v>9.2999999999999999E-2</v>
      </c>
    </row>
    <row r="355" spans="1:14" hidden="1" x14ac:dyDescent="0.2">
      <c r="A355" s="2" t="str">
        <f t="shared" ref="A355:D355" si="666">A256</f>
        <v>13</v>
      </c>
      <c r="B355" s="2" t="str">
        <f t="shared" si="666"/>
        <v>Bouches-du-Rhône</v>
      </c>
      <c r="C355" s="2">
        <f t="shared" si="666"/>
        <v>1993</v>
      </c>
      <c r="D355" s="2">
        <f t="shared" si="666"/>
        <v>40.4</v>
      </c>
      <c r="E355" s="36">
        <f t="shared" ref="E355:H355" si="667">E256/$C256</f>
        <v>0.24099999999999999</v>
      </c>
      <c r="F355" s="36">
        <f t="shared" si="667"/>
        <v>0.66600000000000015</v>
      </c>
      <c r="G355" s="36">
        <f t="shared" si="667"/>
        <v>6.3E-2</v>
      </c>
      <c r="H355" s="36">
        <f t="shared" si="667"/>
        <v>2.8999999999999998E-2</v>
      </c>
      <c r="I355" s="2">
        <f t="shared" ref="I355:J355" si="668">I256</f>
        <v>2145</v>
      </c>
      <c r="J355" s="2">
        <f t="shared" si="668"/>
        <v>44.6</v>
      </c>
      <c r="K355" s="36">
        <f t="shared" ref="K355:N355" si="669">K256/$I256</f>
        <v>0.22</v>
      </c>
      <c r="L355" s="36">
        <f t="shared" si="669"/>
        <v>0.61499999999999988</v>
      </c>
      <c r="M355" s="36">
        <f t="shared" si="669"/>
        <v>9.8000000000000004E-2</v>
      </c>
      <c r="N355" s="36">
        <f t="shared" si="669"/>
        <v>6.6000000000000003E-2</v>
      </c>
    </row>
    <row r="356" spans="1:14" hidden="1" x14ac:dyDescent="0.2">
      <c r="A356" s="2" t="str">
        <f t="shared" ref="A356:D356" si="670">A257</f>
        <v>14</v>
      </c>
      <c r="B356" s="2" t="str">
        <f t="shared" si="670"/>
        <v>Calvados</v>
      </c>
      <c r="C356" s="2">
        <f t="shared" si="670"/>
        <v>690</v>
      </c>
      <c r="D356" s="2">
        <f t="shared" si="670"/>
        <v>40.6</v>
      </c>
      <c r="E356" s="36">
        <f t="shared" ref="E356:H356" si="671">E257/$C257</f>
        <v>0.248</v>
      </c>
      <c r="F356" s="36">
        <f t="shared" si="671"/>
        <v>0.65900000000000003</v>
      </c>
      <c r="G356" s="36">
        <f t="shared" si="671"/>
        <v>6.6000000000000003E-2</v>
      </c>
      <c r="H356" s="36">
        <f t="shared" si="671"/>
        <v>2.8999999999999998E-2</v>
      </c>
      <c r="I356" s="2">
        <f t="shared" ref="I356:J356" si="672">I257</f>
        <v>708</v>
      </c>
      <c r="J356" s="2">
        <f t="shared" si="672"/>
        <v>46</v>
      </c>
      <c r="K356" s="36">
        <f t="shared" ref="K356:N356" si="673">K257/$I257</f>
        <v>0.21199999999999999</v>
      </c>
      <c r="L356" s="36">
        <f t="shared" si="673"/>
        <v>0.60399999999999998</v>
      </c>
      <c r="M356" s="36">
        <f t="shared" si="673"/>
        <v>0.107</v>
      </c>
      <c r="N356" s="36">
        <f t="shared" si="673"/>
        <v>7.6999999999999999E-2</v>
      </c>
    </row>
    <row r="357" spans="1:14" hidden="1" x14ac:dyDescent="0.2">
      <c r="A357" s="2" t="str">
        <f t="shared" ref="A357:D357" si="674">A258</f>
        <v>15</v>
      </c>
      <c r="B357" s="2" t="str">
        <f t="shared" si="674"/>
        <v>Cantal</v>
      </c>
      <c r="C357" s="2">
        <f t="shared" si="674"/>
        <v>147</v>
      </c>
      <c r="D357" s="2">
        <f t="shared" si="674"/>
        <v>45.9</v>
      </c>
      <c r="E357" s="36">
        <f t="shared" ref="E357:H357" si="675">E258/$C258</f>
        <v>0.19299999999999998</v>
      </c>
      <c r="F357" s="36">
        <f t="shared" si="675"/>
        <v>0.66899999999999993</v>
      </c>
      <c r="G357" s="36">
        <f t="shared" si="675"/>
        <v>9.4E-2</v>
      </c>
      <c r="H357" s="36">
        <f t="shared" si="675"/>
        <v>4.4999999999999998E-2</v>
      </c>
      <c r="I357" s="2">
        <f t="shared" ref="I357:J357" si="676">I258</f>
        <v>143</v>
      </c>
      <c r="J357" s="2">
        <f t="shared" si="676"/>
        <v>51.5</v>
      </c>
      <c r="K357" s="36">
        <f t="shared" ref="K357:N357" si="677">K258/$I258</f>
        <v>0.17099999999999999</v>
      </c>
      <c r="L357" s="36">
        <f t="shared" si="677"/>
        <v>0.58500000000000008</v>
      </c>
      <c r="M357" s="36">
        <f t="shared" si="677"/>
        <v>0.14099999999999999</v>
      </c>
      <c r="N357" s="36">
        <f t="shared" si="677"/>
        <v>0.105</v>
      </c>
    </row>
    <row r="358" spans="1:14" hidden="1" x14ac:dyDescent="0.2">
      <c r="A358" s="2" t="str">
        <f t="shared" ref="A358:D358" si="678">A259</f>
        <v>16</v>
      </c>
      <c r="B358" s="2" t="str">
        <f t="shared" si="678"/>
        <v>Charente</v>
      </c>
      <c r="C358" s="2">
        <f t="shared" si="678"/>
        <v>353</v>
      </c>
      <c r="D358" s="2">
        <f t="shared" si="678"/>
        <v>43.8</v>
      </c>
      <c r="E358" s="36">
        <f t="shared" ref="E358:H358" si="679">E259/$C259</f>
        <v>0.21600000000000003</v>
      </c>
      <c r="F358" s="36">
        <f t="shared" si="679"/>
        <v>0.66500000000000015</v>
      </c>
      <c r="G358" s="36">
        <f t="shared" si="679"/>
        <v>8.199999999999999E-2</v>
      </c>
      <c r="H358" s="36">
        <f t="shared" si="679"/>
        <v>3.7999999999999992E-2</v>
      </c>
      <c r="I358" s="2">
        <f t="shared" ref="I358:J358" si="680">I259</f>
        <v>371</v>
      </c>
      <c r="J358" s="2">
        <f t="shared" si="680"/>
        <v>49</v>
      </c>
      <c r="K358" s="36">
        <f t="shared" ref="K358:N358" si="681">K259/$I259</f>
        <v>0.189</v>
      </c>
      <c r="L358" s="36">
        <f t="shared" si="681"/>
        <v>0.59300000000000008</v>
      </c>
      <c r="M358" s="36">
        <f t="shared" si="681"/>
        <v>0.126</v>
      </c>
      <c r="N358" s="36">
        <f t="shared" si="681"/>
        <v>0.09</v>
      </c>
    </row>
    <row r="359" spans="1:14" hidden="1" x14ac:dyDescent="0.2">
      <c r="A359" s="2" t="str">
        <f t="shared" ref="A359:D359" si="682">A260</f>
        <v>17</v>
      </c>
      <c r="B359" s="2" t="str">
        <f t="shared" si="682"/>
        <v>Charente-Maritime</v>
      </c>
      <c r="C359" s="2">
        <f t="shared" si="682"/>
        <v>633</v>
      </c>
      <c r="D359" s="2">
        <f t="shared" si="682"/>
        <v>44.3</v>
      </c>
      <c r="E359" s="36">
        <f t="shared" ref="E359:H359" si="683">E260/$C260</f>
        <v>0.21199999999999999</v>
      </c>
      <c r="F359" s="36">
        <f t="shared" si="683"/>
        <v>0.66500000000000004</v>
      </c>
      <c r="G359" s="36">
        <f t="shared" si="683"/>
        <v>8.3000000000000004E-2</v>
      </c>
      <c r="H359" s="36">
        <f t="shared" si="683"/>
        <v>3.9E-2</v>
      </c>
      <c r="I359" s="2">
        <f t="shared" ref="I359:J359" si="684">I260</f>
        <v>773</v>
      </c>
      <c r="J359" s="2">
        <f t="shared" si="684"/>
        <v>49.9</v>
      </c>
      <c r="K359" s="36">
        <f t="shared" ref="K359:N359" si="685">K260/$I260</f>
        <v>0.18199999999999997</v>
      </c>
      <c r="L359" s="36">
        <f t="shared" si="685"/>
        <v>0.59400000000000008</v>
      </c>
      <c r="M359" s="36">
        <f t="shared" si="685"/>
        <v>0.13099999999999998</v>
      </c>
      <c r="N359" s="36">
        <f t="shared" si="685"/>
        <v>9.4000000000000014E-2</v>
      </c>
    </row>
    <row r="360" spans="1:14" hidden="1" x14ac:dyDescent="0.2">
      <c r="A360" s="2" t="str">
        <f t="shared" ref="A360:D360" si="686">A261</f>
        <v>18</v>
      </c>
      <c r="B360" s="2" t="str">
        <f t="shared" si="686"/>
        <v>Cher</v>
      </c>
      <c r="C360" s="2">
        <f t="shared" si="686"/>
        <v>312</v>
      </c>
      <c r="D360" s="2">
        <f t="shared" si="686"/>
        <v>43.7</v>
      </c>
      <c r="E360" s="36">
        <f t="shared" ref="E360:H360" si="687">E261/$C261</f>
        <v>0.21800000000000003</v>
      </c>
      <c r="F360" s="36">
        <f t="shared" si="687"/>
        <v>0.66599999999999993</v>
      </c>
      <c r="G360" s="36">
        <f t="shared" si="687"/>
        <v>8.1000000000000003E-2</v>
      </c>
      <c r="H360" s="36">
        <f t="shared" si="687"/>
        <v>3.6000000000000004E-2</v>
      </c>
      <c r="I360" s="2">
        <f t="shared" ref="I360:J360" si="688">I261</f>
        <v>299</v>
      </c>
      <c r="J360" s="2">
        <f t="shared" si="688"/>
        <v>48.8</v>
      </c>
      <c r="K360" s="36">
        <f t="shared" ref="K360:N360" si="689">K261/$I261</f>
        <v>0.19</v>
      </c>
      <c r="L360" s="36">
        <f t="shared" si="689"/>
        <v>0.59499999999999986</v>
      </c>
      <c r="M360" s="36">
        <f t="shared" si="689"/>
        <v>0.124</v>
      </c>
      <c r="N360" s="36">
        <f t="shared" si="689"/>
        <v>9.0999999999999984E-2</v>
      </c>
    </row>
    <row r="361" spans="1:14" hidden="1" x14ac:dyDescent="0.2">
      <c r="A361" s="2" t="str">
        <f t="shared" ref="A361:D361" si="690">A262</f>
        <v>19</v>
      </c>
      <c r="B361" s="2" t="str">
        <f t="shared" si="690"/>
        <v>Corrèze</v>
      </c>
      <c r="C361" s="2">
        <f t="shared" si="690"/>
        <v>241</v>
      </c>
      <c r="D361" s="2">
        <f t="shared" si="690"/>
        <v>45.2</v>
      </c>
      <c r="E361" s="36">
        <f t="shared" ref="E361:H361" si="691">E262/$C262</f>
        <v>0.20300000000000001</v>
      </c>
      <c r="F361" s="36">
        <f t="shared" si="691"/>
        <v>0.65799999999999992</v>
      </c>
      <c r="G361" s="36">
        <f t="shared" si="691"/>
        <v>9.3000000000000013E-2</v>
      </c>
      <c r="H361" s="36">
        <f t="shared" si="691"/>
        <v>4.5999999999999999E-2</v>
      </c>
      <c r="I361" s="2">
        <f t="shared" ref="I361:J361" si="692">I262</f>
        <v>244</v>
      </c>
      <c r="J361" s="2">
        <f t="shared" si="692"/>
        <v>50.2</v>
      </c>
      <c r="K361" s="36">
        <f t="shared" ref="K361:N361" si="693">K262/$I262</f>
        <v>0.17299999999999999</v>
      </c>
      <c r="L361" s="36">
        <f t="shared" si="693"/>
        <v>0.60300000000000009</v>
      </c>
      <c r="M361" s="36">
        <f t="shared" si="693"/>
        <v>0.13200000000000001</v>
      </c>
      <c r="N361" s="36">
        <f t="shared" si="693"/>
        <v>9.5000000000000001E-2</v>
      </c>
    </row>
    <row r="362" spans="1:14" hidden="1" x14ac:dyDescent="0.2">
      <c r="A362" s="2" t="str">
        <f t="shared" ref="A362:D362" si="694">A263</f>
        <v>2A</v>
      </c>
      <c r="B362" s="2" t="str">
        <f t="shared" si="694"/>
        <v>Corse-du-Sud</v>
      </c>
      <c r="C362" s="2">
        <f t="shared" si="694"/>
        <v>149</v>
      </c>
      <c r="D362" s="2">
        <f t="shared" si="694"/>
        <v>43</v>
      </c>
      <c r="E362" s="36">
        <f t="shared" ref="E362:H362" si="695">E263/$C263</f>
        <v>0.20499999999999999</v>
      </c>
      <c r="F362" s="36">
        <f t="shared" si="695"/>
        <v>0.69000000000000006</v>
      </c>
      <c r="G362" s="36">
        <f t="shared" si="695"/>
        <v>7.3999999999999996E-2</v>
      </c>
      <c r="H362" s="36">
        <f t="shared" si="695"/>
        <v>0.03</v>
      </c>
      <c r="I362" s="2">
        <f t="shared" ref="I362:J362" si="696">I263</f>
        <v>162</v>
      </c>
      <c r="J362" s="2">
        <f t="shared" si="696"/>
        <v>52</v>
      </c>
      <c r="K362" s="36">
        <f t="shared" ref="K362:N362" si="697">K263/$I263</f>
        <v>0.15199999999999997</v>
      </c>
      <c r="L362" s="36">
        <f t="shared" si="697"/>
        <v>0.61499999999999999</v>
      </c>
      <c r="M362" s="36">
        <f t="shared" si="697"/>
        <v>0.13799999999999998</v>
      </c>
      <c r="N362" s="36">
        <f t="shared" si="697"/>
        <v>9.3999999999999986E-2</v>
      </c>
    </row>
    <row r="363" spans="1:14" hidden="1" x14ac:dyDescent="0.2">
      <c r="A363" s="2" t="str">
        <f t="shared" ref="A363:D363" si="698">A264</f>
        <v>2B</v>
      </c>
      <c r="B363" s="2" t="str">
        <f t="shared" si="698"/>
        <v>Haute-Corse</v>
      </c>
      <c r="C363" s="2">
        <f t="shared" si="698"/>
        <v>171</v>
      </c>
      <c r="D363" s="2">
        <f t="shared" si="698"/>
        <v>42.6</v>
      </c>
      <c r="E363" s="36">
        <f t="shared" ref="E363:H363" si="699">E264/$C264</f>
        <v>0.20800000000000002</v>
      </c>
      <c r="F363" s="36">
        <f t="shared" si="699"/>
        <v>0.69100000000000006</v>
      </c>
      <c r="G363" s="36">
        <f t="shared" si="699"/>
        <v>7.1999999999999995E-2</v>
      </c>
      <c r="H363" s="36">
        <f t="shared" si="699"/>
        <v>3.0999999999999996E-2</v>
      </c>
      <c r="I363" s="2">
        <f t="shared" ref="I363:J363" si="700">I264</f>
        <v>223</v>
      </c>
      <c r="J363" s="2">
        <f t="shared" si="700"/>
        <v>48.6</v>
      </c>
      <c r="K363" s="36">
        <f t="shared" ref="K363:N363" si="701">K264/$I264</f>
        <v>0.17900000000000002</v>
      </c>
      <c r="L363" s="36">
        <f t="shared" si="701"/>
        <v>0.61899999999999999</v>
      </c>
      <c r="M363" s="36">
        <f t="shared" si="701"/>
        <v>0.12</v>
      </c>
      <c r="N363" s="36">
        <f t="shared" si="701"/>
        <v>0.08</v>
      </c>
    </row>
    <row r="364" spans="1:14" hidden="1" x14ac:dyDescent="0.2">
      <c r="A364" s="2" t="str">
        <f t="shared" ref="A364:D364" si="702">A265</f>
        <v>21</v>
      </c>
      <c r="B364" s="2" t="str">
        <f t="shared" si="702"/>
        <v>Côte-d'Or</v>
      </c>
      <c r="C364" s="2">
        <f t="shared" si="702"/>
        <v>530</v>
      </c>
      <c r="D364" s="2">
        <f t="shared" si="702"/>
        <v>40.700000000000003</v>
      </c>
      <c r="E364" s="36">
        <f t="shared" ref="E364:H364" si="703">E265/$C265</f>
        <v>0.23499999999999999</v>
      </c>
      <c r="F364" s="36">
        <f t="shared" si="703"/>
        <v>0.67300000000000015</v>
      </c>
      <c r="G364" s="36">
        <f t="shared" si="703"/>
        <v>6.3E-2</v>
      </c>
      <c r="H364" s="36">
        <f t="shared" si="703"/>
        <v>3.1E-2</v>
      </c>
      <c r="I364" s="2">
        <f t="shared" ref="I364:J364" si="704">I265</f>
        <v>571</v>
      </c>
      <c r="J364" s="2">
        <f t="shared" si="704"/>
        <v>44.6</v>
      </c>
      <c r="K364" s="36">
        <f t="shared" ref="K364:N364" si="705">K265/$I265</f>
        <v>0.21399999999999997</v>
      </c>
      <c r="L364" s="36">
        <f t="shared" si="705"/>
        <v>0.621</v>
      </c>
      <c r="M364" s="36">
        <f t="shared" si="705"/>
        <v>9.6000000000000002E-2</v>
      </c>
      <c r="N364" s="36">
        <f t="shared" si="705"/>
        <v>7.2000000000000008E-2</v>
      </c>
    </row>
    <row r="365" spans="1:14" hidden="1" x14ac:dyDescent="0.2">
      <c r="A365" s="2" t="str">
        <f t="shared" ref="A365:D365" si="706">A266</f>
        <v>22</v>
      </c>
      <c r="B365" s="2" t="str">
        <f t="shared" si="706"/>
        <v>Côtes-d'Armor</v>
      </c>
      <c r="C365" s="2">
        <f t="shared" si="706"/>
        <v>597</v>
      </c>
      <c r="D365" s="2">
        <f t="shared" si="706"/>
        <v>43.4</v>
      </c>
      <c r="E365" s="36">
        <f t="shared" ref="E365:H365" si="707">E266/$C266</f>
        <v>0.23200000000000004</v>
      </c>
      <c r="F365" s="36">
        <f t="shared" si="707"/>
        <v>0.64600000000000002</v>
      </c>
      <c r="G365" s="36">
        <f t="shared" si="707"/>
        <v>8.3999999999999991E-2</v>
      </c>
      <c r="H365" s="36">
        <f t="shared" si="707"/>
        <v>3.6999999999999998E-2</v>
      </c>
      <c r="I365" s="2">
        <f t="shared" ref="I365:J365" si="708">I266</f>
        <v>658</v>
      </c>
      <c r="J365" s="2">
        <f t="shared" si="708"/>
        <v>48.5</v>
      </c>
      <c r="K365" s="36">
        <f t="shared" ref="K365:N365" si="709">K266/$I266</f>
        <v>0.20300000000000001</v>
      </c>
      <c r="L365" s="36">
        <f t="shared" si="709"/>
        <v>0.58600000000000008</v>
      </c>
      <c r="M365" s="36">
        <f t="shared" si="709"/>
        <v>0.128</v>
      </c>
      <c r="N365" s="36">
        <f t="shared" si="709"/>
        <v>8.2000000000000003E-2</v>
      </c>
    </row>
    <row r="366" spans="1:14" hidden="1" x14ac:dyDescent="0.2">
      <c r="A366" s="2" t="str">
        <f t="shared" ref="A366:D366" si="710">A267</f>
        <v>23</v>
      </c>
      <c r="B366" s="2" t="str">
        <f t="shared" si="710"/>
        <v>Creuse</v>
      </c>
      <c r="C366" s="2">
        <f t="shared" si="710"/>
        <v>121</v>
      </c>
      <c r="D366" s="2">
        <f t="shared" si="710"/>
        <v>47.3</v>
      </c>
      <c r="E366" s="36">
        <f t="shared" ref="E366:H366" si="711">E267/$C267</f>
        <v>0.187</v>
      </c>
      <c r="F366" s="36">
        <f t="shared" si="711"/>
        <v>0.65800000000000003</v>
      </c>
      <c r="G366" s="36">
        <f t="shared" si="711"/>
        <v>0.10400000000000001</v>
      </c>
      <c r="H366" s="36">
        <f t="shared" si="711"/>
        <v>5.3000000000000005E-2</v>
      </c>
      <c r="I366" s="2">
        <f t="shared" ref="I366:J366" si="712">I267</f>
        <v>122</v>
      </c>
      <c r="J366" s="2">
        <f t="shared" si="712"/>
        <v>52.8</v>
      </c>
      <c r="K366" s="36">
        <f t="shared" ref="K366:N366" si="713">K267/$I267</f>
        <v>0.16</v>
      </c>
      <c r="L366" s="36">
        <f t="shared" si="713"/>
        <v>0.58500000000000008</v>
      </c>
      <c r="M366" s="36">
        <f t="shared" si="713"/>
        <v>0.14999999999999997</v>
      </c>
      <c r="N366" s="36">
        <f t="shared" si="713"/>
        <v>0.10500000000000001</v>
      </c>
    </row>
    <row r="367" spans="1:14" hidden="1" x14ac:dyDescent="0.2">
      <c r="A367" s="2" t="str">
        <f t="shared" ref="A367:D367" si="714">A268</f>
        <v>24</v>
      </c>
      <c r="B367" s="2" t="str">
        <f t="shared" si="714"/>
        <v>Dordogne</v>
      </c>
      <c r="C367" s="2">
        <f t="shared" si="714"/>
        <v>417</v>
      </c>
      <c r="D367" s="2">
        <f t="shared" si="714"/>
        <v>45.7</v>
      </c>
      <c r="E367" s="36">
        <f t="shared" ref="E367:H367" si="715">E268/$C268</f>
        <v>0.20299999999999999</v>
      </c>
      <c r="F367" s="36">
        <f t="shared" si="715"/>
        <v>0.66300000000000003</v>
      </c>
      <c r="G367" s="36">
        <f t="shared" si="715"/>
        <v>9.2000000000000012E-2</v>
      </c>
      <c r="H367" s="36">
        <f t="shared" si="715"/>
        <v>4.3000000000000003E-2</v>
      </c>
      <c r="I367" s="2">
        <f t="shared" ref="I367:J367" si="716">I268</f>
        <v>446</v>
      </c>
      <c r="J367" s="2">
        <f t="shared" si="716"/>
        <v>51.4</v>
      </c>
      <c r="K367" s="36">
        <f t="shared" ref="K367:N367" si="717">K268/$I268</f>
        <v>0.17500000000000002</v>
      </c>
      <c r="L367" s="36">
        <f t="shared" si="717"/>
        <v>0.58499999999999996</v>
      </c>
      <c r="M367" s="36">
        <f t="shared" si="717"/>
        <v>0.14200000000000002</v>
      </c>
      <c r="N367" s="36">
        <f t="shared" si="717"/>
        <v>9.7000000000000003E-2</v>
      </c>
    </row>
    <row r="368" spans="1:14" hidden="1" x14ac:dyDescent="0.2">
      <c r="A368" s="2" t="str">
        <f t="shared" ref="A368:D368" si="718">A269</f>
        <v>25</v>
      </c>
      <c r="B368" s="2" t="str">
        <f t="shared" si="718"/>
        <v>Doubs</v>
      </c>
      <c r="C368" s="2">
        <f t="shared" si="718"/>
        <v>533</v>
      </c>
      <c r="D368" s="2">
        <f t="shared" si="718"/>
        <v>39.5</v>
      </c>
      <c r="E368" s="36">
        <f t="shared" ref="E368:H368" si="719">E269/$C269</f>
        <v>0.25</v>
      </c>
      <c r="F368" s="36">
        <f t="shared" si="719"/>
        <v>0.66299999999999992</v>
      </c>
      <c r="G368" s="36">
        <f t="shared" si="719"/>
        <v>6.2E-2</v>
      </c>
      <c r="H368" s="36">
        <f t="shared" si="719"/>
        <v>2.5000000000000001E-2</v>
      </c>
      <c r="I368" s="2">
        <f t="shared" ref="I368:J368" si="720">I269</f>
        <v>613</v>
      </c>
      <c r="J368" s="2">
        <f t="shared" si="720"/>
        <v>43.6</v>
      </c>
      <c r="K368" s="36">
        <f t="shared" ref="K368:N368" si="721">K269/$I269</f>
        <v>0.22800000000000001</v>
      </c>
      <c r="L368" s="36">
        <f t="shared" si="721"/>
        <v>0.61799999999999999</v>
      </c>
      <c r="M368" s="36">
        <f t="shared" si="721"/>
        <v>9.0999999999999998E-2</v>
      </c>
      <c r="N368" s="36">
        <f t="shared" si="721"/>
        <v>6.0999999999999999E-2</v>
      </c>
    </row>
    <row r="369" spans="1:14" hidden="1" x14ac:dyDescent="0.2">
      <c r="A369" s="2" t="str">
        <f t="shared" ref="A369:D369" si="722">A270</f>
        <v>26</v>
      </c>
      <c r="B369" s="2" t="str">
        <f t="shared" si="722"/>
        <v>Drôme</v>
      </c>
      <c r="C369" s="2">
        <f t="shared" si="722"/>
        <v>495</v>
      </c>
      <c r="D369" s="2">
        <f t="shared" si="722"/>
        <v>41.1</v>
      </c>
      <c r="E369" s="36">
        <f t="shared" ref="E369:H369" si="723">E270/$C270</f>
        <v>0.24600000000000002</v>
      </c>
      <c r="F369" s="36">
        <f t="shared" si="723"/>
        <v>0.65699999999999992</v>
      </c>
      <c r="G369" s="36">
        <f t="shared" si="723"/>
        <v>6.6000000000000003E-2</v>
      </c>
      <c r="H369" s="36">
        <f t="shared" si="723"/>
        <v>0.03</v>
      </c>
      <c r="I369" s="2">
        <f t="shared" ref="I369:J369" si="724">I270</f>
        <v>597</v>
      </c>
      <c r="J369" s="2">
        <f t="shared" si="724"/>
        <v>45.7</v>
      </c>
      <c r="K369" s="36">
        <f t="shared" ref="K369:N369" si="725">K270/$I270</f>
        <v>0.22600000000000001</v>
      </c>
      <c r="L369" s="36">
        <f t="shared" si="725"/>
        <v>0.59499999999999997</v>
      </c>
      <c r="M369" s="36">
        <f t="shared" si="725"/>
        <v>0.108</v>
      </c>
      <c r="N369" s="36">
        <f t="shared" si="725"/>
        <v>6.9999999999999993E-2</v>
      </c>
    </row>
    <row r="370" spans="1:14" hidden="1" x14ac:dyDescent="0.2">
      <c r="A370" s="2" t="str">
        <f t="shared" ref="A370:D370" si="726">A271</f>
        <v>27</v>
      </c>
      <c r="B370" s="2" t="str">
        <f t="shared" si="726"/>
        <v>Eure</v>
      </c>
      <c r="C370" s="2">
        <f t="shared" si="726"/>
        <v>595</v>
      </c>
      <c r="D370" s="2">
        <f t="shared" si="726"/>
        <v>39.299999999999997</v>
      </c>
      <c r="E370" s="36">
        <f t="shared" ref="E370:H370" si="727">E271/$C271</f>
        <v>0.26299999999999996</v>
      </c>
      <c r="F370" s="36">
        <f t="shared" si="727"/>
        <v>0.65600000000000014</v>
      </c>
      <c r="G370" s="36">
        <f t="shared" si="727"/>
        <v>5.6000000000000001E-2</v>
      </c>
      <c r="H370" s="36">
        <f t="shared" si="727"/>
        <v>2.2000000000000002E-2</v>
      </c>
      <c r="I370" s="2">
        <f t="shared" ref="I370:J370" si="728">I271</f>
        <v>669</v>
      </c>
      <c r="J370" s="2">
        <f t="shared" si="728"/>
        <v>45</v>
      </c>
      <c r="K370" s="36">
        <f t="shared" ref="K370:N370" si="729">K271/$I271</f>
        <v>0.23099999999999998</v>
      </c>
      <c r="L370" s="36">
        <f t="shared" si="729"/>
        <v>0.60699999999999998</v>
      </c>
      <c r="M370" s="36">
        <f t="shared" si="729"/>
        <v>0.10100000000000001</v>
      </c>
      <c r="N370" s="36">
        <f t="shared" si="729"/>
        <v>6.0999999999999999E-2</v>
      </c>
    </row>
    <row r="371" spans="1:14" hidden="1" x14ac:dyDescent="0.2">
      <c r="A371" s="2" t="str">
        <f t="shared" ref="A371:D371" si="730">A272</f>
        <v>28</v>
      </c>
      <c r="B371" s="2" t="str">
        <f t="shared" si="730"/>
        <v>Eure-et-Loir</v>
      </c>
      <c r="C371" s="2">
        <f t="shared" si="730"/>
        <v>433</v>
      </c>
      <c r="D371" s="2">
        <f t="shared" si="730"/>
        <v>40.1</v>
      </c>
      <c r="E371" s="36">
        <f t="shared" ref="E371:H371" si="731">E272/$C272</f>
        <v>0.25600000000000001</v>
      </c>
      <c r="F371" s="36">
        <f t="shared" si="731"/>
        <v>0.65399999999999991</v>
      </c>
      <c r="G371" s="36">
        <f t="shared" si="731"/>
        <v>6.0999999999999992E-2</v>
      </c>
      <c r="H371" s="36">
        <f t="shared" si="731"/>
        <v>2.8999999999999998E-2</v>
      </c>
      <c r="I371" s="2">
        <f t="shared" ref="I371:J371" si="732">I272</f>
        <v>467</v>
      </c>
      <c r="J371" s="2">
        <f t="shared" si="732"/>
        <v>45.3</v>
      </c>
      <c r="K371" s="36">
        <f t="shared" ref="K371:N371" si="733">K272/$I272</f>
        <v>0.22500000000000001</v>
      </c>
      <c r="L371" s="36">
        <f t="shared" si="733"/>
        <v>0.60299999999999998</v>
      </c>
      <c r="M371" s="36">
        <f t="shared" si="733"/>
        <v>0.104</v>
      </c>
      <c r="N371" s="36">
        <f t="shared" si="733"/>
        <v>6.699999999999999E-2</v>
      </c>
    </row>
    <row r="372" spans="1:14" hidden="1" x14ac:dyDescent="0.2">
      <c r="A372" s="2" t="str">
        <f t="shared" ref="A372:D372" si="734">A273</f>
        <v>29</v>
      </c>
      <c r="B372" s="2" t="str">
        <f t="shared" si="734"/>
        <v>Finistère</v>
      </c>
      <c r="C372" s="2">
        <f t="shared" si="734"/>
        <v>904</v>
      </c>
      <c r="D372" s="2">
        <f t="shared" si="734"/>
        <v>42</v>
      </c>
      <c r="E372" s="36">
        <f t="shared" ref="E372:H372" si="735">E273/$C273</f>
        <v>0.23300000000000001</v>
      </c>
      <c r="F372" s="36">
        <f t="shared" si="735"/>
        <v>0.66100000000000003</v>
      </c>
      <c r="G372" s="36">
        <f t="shared" si="735"/>
        <v>7.4999999999999997E-2</v>
      </c>
      <c r="H372" s="36">
        <f t="shared" si="735"/>
        <v>3.2000000000000001E-2</v>
      </c>
      <c r="I372" s="2">
        <f t="shared" ref="I372:J372" si="736">I273</f>
        <v>995</v>
      </c>
      <c r="J372" s="2">
        <f t="shared" si="736"/>
        <v>47.1</v>
      </c>
      <c r="K372" s="36">
        <f t="shared" ref="K372:N372" si="737">K273/$I273</f>
        <v>0.20300000000000001</v>
      </c>
      <c r="L372" s="36">
        <f t="shared" si="737"/>
        <v>0.6100000000000001</v>
      </c>
      <c r="M372" s="36">
        <f t="shared" si="737"/>
        <v>0.11499999999999999</v>
      </c>
      <c r="N372" s="36">
        <f t="shared" si="737"/>
        <v>7.2999999999999995E-2</v>
      </c>
    </row>
    <row r="373" spans="1:14" hidden="1" x14ac:dyDescent="0.2">
      <c r="A373" s="2" t="str">
        <f t="shared" ref="A373:D373" si="738">A274</f>
        <v>30</v>
      </c>
      <c r="B373" s="2" t="str">
        <f t="shared" si="738"/>
        <v>Gard</v>
      </c>
      <c r="C373" s="2">
        <f t="shared" si="738"/>
        <v>733</v>
      </c>
      <c r="D373" s="2">
        <f t="shared" si="738"/>
        <v>41.8</v>
      </c>
      <c r="E373" s="36">
        <f t="shared" ref="E373:H373" si="739">E274/$C274</f>
        <v>0.23700000000000002</v>
      </c>
      <c r="F373" s="36">
        <f t="shared" si="739"/>
        <v>0.66300000000000003</v>
      </c>
      <c r="G373" s="36">
        <f t="shared" si="739"/>
        <v>7.0000000000000007E-2</v>
      </c>
      <c r="H373" s="36">
        <f t="shared" si="739"/>
        <v>3.1000000000000003E-2</v>
      </c>
      <c r="I373" s="2">
        <f t="shared" ref="I373:J373" si="740">I274</f>
        <v>845</v>
      </c>
      <c r="J373" s="2">
        <f t="shared" si="740"/>
        <v>47.8</v>
      </c>
      <c r="K373" s="36">
        <f t="shared" ref="K373:N373" si="741">K274/$I274</f>
        <v>0.20399999999999999</v>
      </c>
      <c r="L373" s="36">
        <f t="shared" si="741"/>
        <v>0.59300000000000008</v>
      </c>
      <c r="M373" s="36">
        <f t="shared" si="741"/>
        <v>0.11800000000000001</v>
      </c>
      <c r="N373" s="36">
        <f t="shared" si="741"/>
        <v>8.4000000000000005E-2</v>
      </c>
    </row>
    <row r="374" spans="1:14" hidden="1" x14ac:dyDescent="0.2">
      <c r="A374" s="2" t="str">
        <f t="shared" ref="A374:D374" si="742">A275</f>
        <v>31</v>
      </c>
      <c r="B374" s="2" t="str">
        <f t="shared" si="742"/>
        <v>Haute-Garonne</v>
      </c>
      <c r="C374" s="2">
        <f t="shared" si="742"/>
        <v>1299</v>
      </c>
      <c r="D374" s="2">
        <f t="shared" si="742"/>
        <v>38.5</v>
      </c>
      <c r="E374" s="36">
        <f t="shared" ref="E374:H374" si="743">E275/$C275</f>
        <v>0.24</v>
      </c>
      <c r="F374" s="36">
        <f t="shared" si="743"/>
        <v>0.68199999999999994</v>
      </c>
      <c r="G374" s="36">
        <f t="shared" si="743"/>
        <v>5.2000000000000005E-2</v>
      </c>
      <c r="H374" s="36">
        <f t="shared" si="743"/>
        <v>2.5000000000000001E-2</v>
      </c>
      <c r="I374" s="2">
        <f t="shared" ref="I374:J374" si="744">I275</f>
        <v>1767</v>
      </c>
      <c r="J374" s="2">
        <f t="shared" si="744"/>
        <v>41.9</v>
      </c>
      <c r="K374" s="36">
        <f t="shared" ref="K374:N374" si="745">K275/$I275</f>
        <v>0.22599999999999998</v>
      </c>
      <c r="L374" s="36">
        <f t="shared" si="745"/>
        <v>0.64899999999999991</v>
      </c>
      <c r="M374" s="36">
        <f t="shared" si="745"/>
        <v>7.4999999999999997E-2</v>
      </c>
      <c r="N374" s="36">
        <f t="shared" si="745"/>
        <v>4.9000000000000002E-2</v>
      </c>
    </row>
    <row r="375" spans="1:14" hidden="1" x14ac:dyDescent="0.2">
      <c r="A375" s="2" t="str">
        <f t="shared" ref="A375:D375" si="746">A276</f>
        <v>32</v>
      </c>
      <c r="B375" s="2" t="str">
        <f t="shared" si="746"/>
        <v>Gers</v>
      </c>
      <c r="C375" s="2">
        <f t="shared" si="746"/>
        <v>190</v>
      </c>
      <c r="D375" s="2">
        <f t="shared" si="746"/>
        <v>45.4</v>
      </c>
      <c r="E375" s="36">
        <f t="shared" ref="E375:H375" si="747">E276/$C276</f>
        <v>0.20899999999999996</v>
      </c>
      <c r="F375" s="36">
        <f t="shared" si="747"/>
        <v>0.65600000000000003</v>
      </c>
      <c r="G375" s="36">
        <f t="shared" si="747"/>
        <v>9.0999999999999998E-2</v>
      </c>
      <c r="H375" s="36">
        <f t="shared" si="747"/>
        <v>4.3999999999999997E-2</v>
      </c>
      <c r="I375" s="2">
        <f t="shared" ref="I375:J375" si="748">I276</f>
        <v>216</v>
      </c>
      <c r="J375" s="2">
        <f t="shared" si="748"/>
        <v>49.6</v>
      </c>
      <c r="K375" s="36">
        <f t="shared" ref="K375:N375" si="749">K276/$I276</f>
        <v>0.19000000000000003</v>
      </c>
      <c r="L375" s="36">
        <f t="shared" si="749"/>
        <v>0.59299999999999997</v>
      </c>
      <c r="M375" s="36">
        <f t="shared" si="749"/>
        <v>0.12899999999999998</v>
      </c>
      <c r="N375" s="36">
        <f t="shared" si="749"/>
        <v>8.8999999999999996E-2</v>
      </c>
    </row>
    <row r="376" spans="1:14" hidden="1" x14ac:dyDescent="0.2">
      <c r="A376" s="2" t="str">
        <f t="shared" ref="A376:D376" si="750">A277</f>
        <v>33</v>
      </c>
      <c r="B376" s="2" t="str">
        <f t="shared" si="750"/>
        <v>Gironde</v>
      </c>
      <c r="C376" s="2">
        <f t="shared" si="750"/>
        <v>1506</v>
      </c>
      <c r="D376" s="2">
        <f t="shared" si="750"/>
        <v>40.200000000000003</v>
      </c>
      <c r="E376" s="36">
        <f t="shared" ref="E376:H376" si="751">E277/$C277</f>
        <v>0.23599999999999999</v>
      </c>
      <c r="F376" s="36">
        <f t="shared" si="751"/>
        <v>0.67599999999999993</v>
      </c>
      <c r="G376" s="36">
        <f t="shared" si="751"/>
        <v>0.06</v>
      </c>
      <c r="H376" s="36">
        <f t="shared" si="751"/>
        <v>2.8999999999999998E-2</v>
      </c>
      <c r="I376" s="2">
        <f t="shared" ref="I376:J376" si="752">I277</f>
        <v>1968</v>
      </c>
      <c r="J376" s="2">
        <f t="shared" si="752"/>
        <v>44.2</v>
      </c>
      <c r="K376" s="36">
        <f t="shared" ref="K376:N376" si="753">K277/$I277</f>
        <v>0.21199999999999999</v>
      </c>
      <c r="L376" s="36">
        <f t="shared" si="753"/>
        <v>0.63600000000000001</v>
      </c>
      <c r="M376" s="36">
        <f t="shared" si="753"/>
        <v>9.2000000000000012E-2</v>
      </c>
      <c r="N376" s="36">
        <f t="shared" si="753"/>
        <v>5.9000000000000004E-2</v>
      </c>
    </row>
    <row r="377" spans="1:14" hidden="1" x14ac:dyDescent="0.2">
      <c r="A377" s="2" t="str">
        <f t="shared" ref="A377:D377" si="754">A278</f>
        <v>34</v>
      </c>
      <c r="B377" s="2" t="str">
        <f t="shared" si="754"/>
        <v>Hérault</v>
      </c>
      <c r="C377" s="2">
        <f t="shared" si="754"/>
        <v>1092</v>
      </c>
      <c r="D377" s="2">
        <f t="shared" si="754"/>
        <v>40.9</v>
      </c>
      <c r="E377" s="36">
        <f t="shared" ref="E377:H377" si="755">E278/$C278</f>
        <v>0.23199999999999998</v>
      </c>
      <c r="F377" s="36">
        <f t="shared" si="755"/>
        <v>0.67299999999999993</v>
      </c>
      <c r="G377" s="36">
        <f t="shared" si="755"/>
        <v>6.6000000000000003E-2</v>
      </c>
      <c r="H377" s="36">
        <f t="shared" si="755"/>
        <v>0.03</v>
      </c>
      <c r="I377" s="2">
        <f t="shared" ref="I377:J377" si="756">I278</f>
        <v>1383</v>
      </c>
      <c r="J377" s="2">
        <f t="shared" si="756"/>
        <v>45.4</v>
      </c>
      <c r="K377" s="36">
        <f t="shared" ref="K377:N377" si="757">K278/$I278</f>
        <v>0.20699999999999996</v>
      </c>
      <c r="L377" s="36">
        <f t="shared" si="757"/>
        <v>0.623</v>
      </c>
      <c r="M377" s="36">
        <f t="shared" si="757"/>
        <v>0.10200000000000001</v>
      </c>
      <c r="N377" s="36">
        <f t="shared" si="757"/>
        <v>6.7000000000000004E-2</v>
      </c>
    </row>
    <row r="378" spans="1:14" hidden="1" x14ac:dyDescent="0.2">
      <c r="A378" s="2" t="str">
        <f t="shared" ref="A378:D378" si="758">A279</f>
        <v>35</v>
      </c>
      <c r="B378" s="2" t="str">
        <f t="shared" si="758"/>
        <v>Ille-et-Vilaine</v>
      </c>
      <c r="C378" s="2">
        <f t="shared" si="758"/>
        <v>1020</v>
      </c>
      <c r="D378" s="2">
        <f t="shared" si="758"/>
        <v>38.6</v>
      </c>
      <c r="E378" s="36">
        <f t="shared" ref="E378:H378" si="759">E279/$C279</f>
        <v>0.25900000000000001</v>
      </c>
      <c r="F378" s="36">
        <f t="shared" si="759"/>
        <v>0.65600000000000003</v>
      </c>
      <c r="G378" s="36">
        <f t="shared" si="759"/>
        <v>5.8999999999999997E-2</v>
      </c>
      <c r="H378" s="36">
        <f t="shared" si="759"/>
        <v>2.5000000000000001E-2</v>
      </c>
      <c r="I378" s="2">
        <f t="shared" ref="I378:J378" si="760">I279</f>
        <v>1362</v>
      </c>
      <c r="J378" s="2">
        <f t="shared" si="760"/>
        <v>43</v>
      </c>
      <c r="K378" s="36">
        <f t="shared" ref="K378:N378" si="761">K279/$I279</f>
        <v>0.23099999999999996</v>
      </c>
      <c r="L378" s="36">
        <f t="shared" si="761"/>
        <v>0.626</v>
      </c>
      <c r="M378" s="36">
        <f t="shared" si="761"/>
        <v>8.7999999999999995E-2</v>
      </c>
      <c r="N378" s="36">
        <f t="shared" si="761"/>
        <v>5.6000000000000001E-2</v>
      </c>
    </row>
    <row r="379" spans="1:14" hidden="1" x14ac:dyDescent="0.2">
      <c r="A379" s="2" t="str">
        <f t="shared" ref="A379:D379" si="762">A280</f>
        <v>36</v>
      </c>
      <c r="B379" s="2" t="str">
        <f t="shared" si="762"/>
        <v>Indre</v>
      </c>
      <c r="C379" s="2">
        <f t="shared" si="762"/>
        <v>228</v>
      </c>
      <c r="D379" s="2">
        <f t="shared" si="762"/>
        <v>45.1</v>
      </c>
      <c r="E379" s="36">
        <f t="shared" ref="E379:H379" si="763">E280/$C280</f>
        <v>0.20899999999999999</v>
      </c>
      <c r="F379" s="36">
        <f t="shared" si="763"/>
        <v>0.65499999999999992</v>
      </c>
      <c r="G379" s="36">
        <f t="shared" si="763"/>
        <v>9.1999999999999998E-2</v>
      </c>
      <c r="H379" s="36">
        <f t="shared" si="763"/>
        <v>4.2999999999999997E-2</v>
      </c>
      <c r="I379" s="2">
        <f t="shared" ref="I379:J379" si="764">I280</f>
        <v>205</v>
      </c>
      <c r="J379" s="2">
        <f t="shared" si="764"/>
        <v>49.5</v>
      </c>
      <c r="K379" s="36">
        <f t="shared" ref="K379:N379" si="765">K280/$I280</f>
        <v>0.18699999999999997</v>
      </c>
      <c r="L379" s="36">
        <f t="shared" si="765"/>
        <v>0.58899999999999997</v>
      </c>
      <c r="M379" s="36">
        <f t="shared" si="765"/>
        <v>0.13300000000000001</v>
      </c>
      <c r="N379" s="36">
        <f t="shared" si="765"/>
        <v>9.1999999999999998E-2</v>
      </c>
    </row>
    <row r="380" spans="1:14" hidden="1" x14ac:dyDescent="0.2">
      <c r="A380" s="2" t="str">
        <f t="shared" ref="A380:D380" si="766">A281</f>
        <v>37</v>
      </c>
      <c r="B380" s="2" t="str">
        <f t="shared" si="766"/>
        <v>Indre-et-Loire</v>
      </c>
      <c r="C380" s="2">
        <f t="shared" si="766"/>
        <v>600</v>
      </c>
      <c r="D380" s="2">
        <f t="shared" si="766"/>
        <v>41</v>
      </c>
      <c r="E380" s="36">
        <f t="shared" ref="E380:H380" si="767">E281/$C281</f>
        <v>0.24199999999999999</v>
      </c>
      <c r="F380" s="36">
        <f t="shared" si="767"/>
        <v>0.65800000000000014</v>
      </c>
      <c r="G380" s="36">
        <f t="shared" si="767"/>
        <v>6.8999999999999992E-2</v>
      </c>
      <c r="H380" s="36">
        <f t="shared" si="767"/>
        <v>3.3000000000000002E-2</v>
      </c>
      <c r="I380" s="2">
        <f t="shared" ref="I380:J380" si="768">I281</f>
        <v>693</v>
      </c>
      <c r="J380" s="2">
        <f t="shared" si="768"/>
        <v>45.2</v>
      </c>
      <c r="K380" s="36">
        <f t="shared" ref="K380:N380" si="769">K281/$I281</f>
        <v>0.217</v>
      </c>
      <c r="L380" s="36">
        <f t="shared" si="769"/>
        <v>0.6080000000000001</v>
      </c>
      <c r="M380" s="36">
        <f t="shared" si="769"/>
        <v>0.10200000000000001</v>
      </c>
      <c r="N380" s="36">
        <f t="shared" si="769"/>
        <v>7.2999999999999995E-2</v>
      </c>
    </row>
    <row r="381" spans="1:14" hidden="1" x14ac:dyDescent="0.2">
      <c r="A381" s="2" t="str">
        <f t="shared" ref="A381:D381" si="770">A282</f>
        <v>38</v>
      </c>
      <c r="B381" s="2" t="str">
        <f t="shared" si="770"/>
        <v>Isère</v>
      </c>
      <c r="C381" s="2">
        <f t="shared" si="770"/>
        <v>1235</v>
      </c>
      <c r="D381" s="2">
        <f t="shared" si="770"/>
        <v>38.9</v>
      </c>
      <c r="E381" s="36">
        <f t="shared" ref="E381:H381" si="771">E282/$C282</f>
        <v>0.26</v>
      </c>
      <c r="F381" s="36">
        <f t="shared" si="771"/>
        <v>0.66</v>
      </c>
      <c r="G381" s="36">
        <f t="shared" si="771"/>
        <v>5.5999999999999994E-2</v>
      </c>
      <c r="H381" s="36">
        <f t="shared" si="771"/>
        <v>2.3E-2</v>
      </c>
      <c r="I381" s="2">
        <f t="shared" ref="I381:J381" si="772">I282</f>
        <v>1511</v>
      </c>
      <c r="J381" s="2">
        <f t="shared" si="772"/>
        <v>43.1</v>
      </c>
      <c r="K381" s="36">
        <f t="shared" ref="K381:N381" si="773">K282/$I282</f>
        <v>0.23799999999999999</v>
      </c>
      <c r="L381" s="36">
        <f t="shared" si="773"/>
        <v>0.61699999999999999</v>
      </c>
      <c r="M381" s="36">
        <f t="shared" si="773"/>
        <v>8.8999999999999996E-2</v>
      </c>
      <c r="N381" s="36">
        <f t="shared" si="773"/>
        <v>5.7999999999999996E-2</v>
      </c>
    </row>
    <row r="382" spans="1:14" hidden="1" x14ac:dyDescent="0.2">
      <c r="A382" s="2" t="str">
        <f t="shared" ref="A382:D382" si="774">A283</f>
        <v>39</v>
      </c>
      <c r="B382" s="2" t="str">
        <f t="shared" si="774"/>
        <v>Jura</v>
      </c>
      <c r="C382" s="2">
        <f t="shared" si="774"/>
        <v>260</v>
      </c>
      <c r="D382" s="2">
        <f t="shared" si="774"/>
        <v>42.1</v>
      </c>
      <c r="E382" s="36">
        <f t="shared" ref="E382:H382" si="775">E283/$C283</f>
        <v>0.23899999999999999</v>
      </c>
      <c r="F382" s="36">
        <f t="shared" si="775"/>
        <v>0.65300000000000002</v>
      </c>
      <c r="G382" s="36">
        <f t="shared" si="775"/>
        <v>7.1999999999999995E-2</v>
      </c>
      <c r="H382" s="36">
        <f t="shared" si="775"/>
        <v>3.4999999999999996E-2</v>
      </c>
      <c r="I382" s="2">
        <f t="shared" ref="I382:J382" si="776">I283</f>
        <v>271</v>
      </c>
      <c r="J382" s="2">
        <f t="shared" si="776"/>
        <v>47.9</v>
      </c>
      <c r="K382" s="36">
        <f t="shared" ref="K382:N382" si="777">K283/$I283</f>
        <v>0.20599999999999999</v>
      </c>
      <c r="L382" s="36">
        <f t="shared" si="777"/>
        <v>0.59299999999999997</v>
      </c>
      <c r="M382" s="36">
        <f t="shared" si="777"/>
        <v>0.12100000000000001</v>
      </c>
      <c r="N382" s="36">
        <f t="shared" si="777"/>
        <v>7.9999999999999988E-2</v>
      </c>
    </row>
    <row r="383" spans="1:14" hidden="1" x14ac:dyDescent="0.2">
      <c r="A383" s="2" t="str">
        <f t="shared" ref="A383:D383" si="778">A284</f>
        <v>40</v>
      </c>
      <c r="B383" s="2" t="str">
        <f t="shared" si="778"/>
        <v>Landes</v>
      </c>
      <c r="C383" s="2">
        <f t="shared" si="778"/>
        <v>397</v>
      </c>
      <c r="D383" s="2">
        <f t="shared" si="778"/>
        <v>43.4</v>
      </c>
      <c r="E383" s="36">
        <f t="shared" ref="E383:H383" si="779">E284/$C284</f>
        <v>0.21900000000000003</v>
      </c>
      <c r="F383" s="36">
        <f t="shared" si="779"/>
        <v>0.66799999999999993</v>
      </c>
      <c r="G383" s="36">
        <f t="shared" si="779"/>
        <v>7.8E-2</v>
      </c>
      <c r="H383" s="36">
        <f t="shared" si="779"/>
        <v>3.4000000000000009E-2</v>
      </c>
      <c r="I383" s="2">
        <f t="shared" ref="I383:J383" si="780">I284</f>
        <v>472</v>
      </c>
      <c r="J383" s="2">
        <f t="shared" si="780"/>
        <v>48.7</v>
      </c>
      <c r="K383" s="36">
        <f t="shared" ref="K383:N383" si="781">K284/$I284</f>
        <v>0.19600000000000001</v>
      </c>
      <c r="L383" s="36">
        <f t="shared" si="781"/>
        <v>0.60199999999999998</v>
      </c>
      <c r="M383" s="36">
        <f t="shared" si="781"/>
        <v>0.123</v>
      </c>
      <c r="N383" s="36">
        <f t="shared" si="781"/>
        <v>8.0000000000000016E-2</v>
      </c>
    </row>
    <row r="384" spans="1:14" hidden="1" x14ac:dyDescent="0.2">
      <c r="A384" s="2" t="str">
        <f t="shared" ref="A384:D384" si="782">A285</f>
        <v>41</v>
      </c>
      <c r="B384" s="2" t="str">
        <f t="shared" si="782"/>
        <v>Loir-et-Cher</v>
      </c>
      <c r="C384" s="2">
        <f t="shared" si="782"/>
        <v>332</v>
      </c>
      <c r="D384" s="2">
        <f t="shared" si="782"/>
        <v>43</v>
      </c>
      <c r="E384" s="36">
        <f t="shared" ref="E384:H384" si="783">E285/$C285</f>
        <v>0.23200000000000001</v>
      </c>
      <c r="F384" s="36">
        <f t="shared" si="783"/>
        <v>0.64999999999999991</v>
      </c>
      <c r="G384" s="36">
        <f t="shared" si="783"/>
        <v>0.08</v>
      </c>
      <c r="H384" s="36">
        <f t="shared" si="783"/>
        <v>3.9000000000000007E-2</v>
      </c>
      <c r="I384" s="2">
        <f t="shared" ref="I384:J384" si="784">I285</f>
        <v>337</v>
      </c>
      <c r="J384" s="2">
        <f t="shared" si="784"/>
        <v>47.8</v>
      </c>
      <c r="K384" s="36">
        <f t="shared" ref="K384:N384" si="785">K285/$I285</f>
        <v>0.20500000000000002</v>
      </c>
      <c r="L384" s="36">
        <f t="shared" si="785"/>
        <v>0.58700000000000008</v>
      </c>
      <c r="M384" s="36">
        <f t="shared" si="785"/>
        <v>0.121</v>
      </c>
      <c r="N384" s="36">
        <f t="shared" si="785"/>
        <v>8.6999999999999994E-2</v>
      </c>
    </row>
    <row r="385" spans="1:14" hidden="1" x14ac:dyDescent="0.2">
      <c r="A385" s="2" t="str">
        <f t="shared" ref="A385:D385" si="786">A286</f>
        <v>42</v>
      </c>
      <c r="B385" s="2" t="str">
        <f t="shared" si="786"/>
        <v>Loire</v>
      </c>
      <c r="C385" s="2">
        <f t="shared" si="786"/>
        <v>757</v>
      </c>
      <c r="D385" s="2">
        <f t="shared" si="786"/>
        <v>41.3</v>
      </c>
      <c r="E385" s="36">
        <f t="shared" ref="E385:H385" si="787">E286/$C286</f>
        <v>0.24400000000000002</v>
      </c>
      <c r="F385" s="36">
        <f t="shared" si="787"/>
        <v>0.64899999999999991</v>
      </c>
      <c r="G385" s="36">
        <f t="shared" si="787"/>
        <v>7.3999999999999996E-2</v>
      </c>
      <c r="H385" s="36">
        <f t="shared" si="787"/>
        <v>3.2999999999999995E-2</v>
      </c>
      <c r="I385" s="2">
        <f t="shared" ref="I385:J385" si="788">I286</f>
        <v>834</v>
      </c>
      <c r="J385" s="2">
        <f t="shared" si="788"/>
        <v>44.1</v>
      </c>
      <c r="K385" s="36">
        <f t="shared" ref="K385:N385" si="789">K286/$I286</f>
        <v>0.23599999999999999</v>
      </c>
      <c r="L385" s="36">
        <f t="shared" si="789"/>
        <v>0.59800000000000009</v>
      </c>
      <c r="M385" s="36">
        <f t="shared" si="789"/>
        <v>9.8000000000000004E-2</v>
      </c>
      <c r="N385" s="36">
        <f t="shared" si="789"/>
        <v>6.9000000000000006E-2</v>
      </c>
    </row>
    <row r="386" spans="1:14" hidden="1" x14ac:dyDescent="0.2">
      <c r="A386" s="2" t="str">
        <f t="shared" ref="A386:D386" si="790">A287</f>
        <v>43</v>
      </c>
      <c r="B386" s="2" t="str">
        <f t="shared" si="790"/>
        <v>Haute-Loire</v>
      </c>
      <c r="C386" s="2">
        <f t="shared" si="790"/>
        <v>226</v>
      </c>
      <c r="D386" s="2">
        <f t="shared" si="790"/>
        <v>42.8</v>
      </c>
      <c r="E386" s="36">
        <f t="shared" ref="E386:H386" si="791">E287/$C287</f>
        <v>0.23300000000000001</v>
      </c>
      <c r="F386" s="36">
        <f t="shared" si="791"/>
        <v>0.65499999999999992</v>
      </c>
      <c r="G386" s="36">
        <f t="shared" si="791"/>
        <v>7.6999999999999999E-2</v>
      </c>
      <c r="H386" s="36">
        <f t="shared" si="791"/>
        <v>3.4999999999999996E-2</v>
      </c>
      <c r="I386" s="2">
        <f t="shared" ref="I386:J386" si="792">I287</f>
        <v>246</v>
      </c>
      <c r="J386" s="2">
        <f t="shared" si="792"/>
        <v>48.4</v>
      </c>
      <c r="K386" s="36">
        <f t="shared" ref="K386:N386" si="793">K287/$I287</f>
        <v>0.2</v>
      </c>
      <c r="L386" s="36">
        <f t="shared" si="793"/>
        <v>0.59400000000000008</v>
      </c>
      <c r="M386" s="36">
        <f t="shared" si="793"/>
        <v>0.125</v>
      </c>
      <c r="N386" s="36">
        <f t="shared" si="793"/>
        <v>8.2000000000000003E-2</v>
      </c>
    </row>
    <row r="387" spans="1:14" hidden="1" x14ac:dyDescent="0.2">
      <c r="A387" s="2" t="str">
        <f t="shared" ref="A387:D387" si="794">A288</f>
        <v>44</v>
      </c>
      <c r="B387" s="2" t="str">
        <f t="shared" si="794"/>
        <v>Loire-Atlantique</v>
      </c>
      <c r="C387" s="2">
        <f t="shared" si="794"/>
        <v>1329</v>
      </c>
      <c r="D387" s="2">
        <f t="shared" si="794"/>
        <v>39.1</v>
      </c>
      <c r="E387" s="36">
        <f t="shared" ref="E387:H387" si="795">E288/$C288</f>
        <v>0.25800000000000001</v>
      </c>
      <c r="F387" s="36">
        <f t="shared" si="795"/>
        <v>0.65799999999999992</v>
      </c>
      <c r="G387" s="36">
        <f t="shared" si="795"/>
        <v>5.7999999999999996E-2</v>
      </c>
      <c r="H387" s="36">
        <f t="shared" si="795"/>
        <v>2.5999999999999995E-2</v>
      </c>
      <c r="I387" s="2">
        <f t="shared" ref="I387:J387" si="796">I288</f>
        <v>1774</v>
      </c>
      <c r="J387" s="2">
        <f t="shared" si="796"/>
        <v>43.5</v>
      </c>
      <c r="K387" s="36">
        <f t="shared" ref="K387:N387" si="797">K288/$I288</f>
        <v>0.22800000000000001</v>
      </c>
      <c r="L387" s="36">
        <f t="shared" si="797"/>
        <v>0.62399999999999989</v>
      </c>
      <c r="M387" s="36">
        <f t="shared" si="797"/>
        <v>0.09</v>
      </c>
      <c r="N387" s="36">
        <f t="shared" si="797"/>
        <v>5.8000000000000017E-2</v>
      </c>
    </row>
    <row r="388" spans="1:14" hidden="1" x14ac:dyDescent="0.2">
      <c r="A388" s="2" t="str">
        <f t="shared" ref="A388:D388" si="798">A289</f>
        <v>45</v>
      </c>
      <c r="B388" s="2" t="str">
        <f t="shared" si="798"/>
        <v>Loiret</v>
      </c>
      <c r="C388" s="2">
        <f t="shared" si="798"/>
        <v>666</v>
      </c>
      <c r="D388" s="2">
        <f t="shared" si="798"/>
        <v>40</v>
      </c>
      <c r="E388" s="36">
        <f t="shared" ref="E388:H388" si="799">E289/$C289</f>
        <v>0.253</v>
      </c>
      <c r="F388" s="36">
        <f t="shared" si="799"/>
        <v>0.65300000000000014</v>
      </c>
      <c r="G388" s="36">
        <f t="shared" si="799"/>
        <v>6.3E-2</v>
      </c>
      <c r="H388" s="36">
        <f t="shared" si="799"/>
        <v>2.9000000000000001E-2</v>
      </c>
      <c r="I388" s="2">
        <f t="shared" ref="I388:J388" si="800">I289</f>
        <v>731</v>
      </c>
      <c r="J388" s="2">
        <f t="shared" si="800"/>
        <v>44.2</v>
      </c>
      <c r="K388" s="36">
        <f t="shared" ref="K388:N388" si="801">K289/$I289</f>
        <v>0.23700000000000002</v>
      </c>
      <c r="L388" s="36">
        <f t="shared" si="801"/>
        <v>0.59899999999999998</v>
      </c>
      <c r="M388" s="36">
        <f t="shared" si="801"/>
        <v>9.9000000000000005E-2</v>
      </c>
      <c r="N388" s="36">
        <f t="shared" si="801"/>
        <v>6.5000000000000002E-2</v>
      </c>
    </row>
    <row r="389" spans="1:14" hidden="1" x14ac:dyDescent="0.2">
      <c r="A389" s="2" t="str">
        <f t="shared" ref="A389:D389" si="802">A290</f>
        <v>46</v>
      </c>
      <c r="B389" s="2" t="str">
        <f t="shared" si="802"/>
        <v>Lot</v>
      </c>
      <c r="C389" s="2">
        <f t="shared" si="802"/>
        <v>174</v>
      </c>
      <c r="D389" s="2">
        <f t="shared" si="802"/>
        <v>46.3</v>
      </c>
      <c r="E389" s="36">
        <f t="shared" ref="E389:H389" si="803">E290/$C290</f>
        <v>0.19900000000000004</v>
      </c>
      <c r="F389" s="36">
        <f t="shared" si="803"/>
        <v>0.66200000000000003</v>
      </c>
      <c r="G389" s="36">
        <f t="shared" si="803"/>
        <v>9.4000000000000014E-2</v>
      </c>
      <c r="H389" s="36">
        <f t="shared" si="803"/>
        <v>4.5999999999999999E-2</v>
      </c>
      <c r="I389" s="2">
        <f t="shared" ref="I389:J389" si="804">I290</f>
        <v>187</v>
      </c>
      <c r="J389" s="2">
        <f t="shared" si="804"/>
        <v>52.6</v>
      </c>
      <c r="K389" s="36">
        <f t="shared" ref="K389:N389" si="805">K290/$I290</f>
        <v>0.16300000000000001</v>
      </c>
      <c r="L389" s="36">
        <f t="shared" si="805"/>
        <v>0.58700000000000008</v>
      </c>
      <c r="M389" s="36">
        <f t="shared" si="805"/>
        <v>0.14500000000000002</v>
      </c>
      <c r="N389" s="36">
        <f t="shared" si="805"/>
        <v>0.104</v>
      </c>
    </row>
    <row r="390" spans="1:14" hidden="1" x14ac:dyDescent="0.2">
      <c r="A390" s="2" t="str">
        <f t="shared" ref="A390:D390" si="806">A291</f>
        <v>47</v>
      </c>
      <c r="B390" s="2" t="str">
        <f t="shared" si="806"/>
        <v>Lot-et-Garonne</v>
      </c>
      <c r="C390" s="2">
        <f t="shared" si="806"/>
        <v>333</v>
      </c>
      <c r="D390" s="2">
        <f t="shared" si="806"/>
        <v>44.1</v>
      </c>
      <c r="E390" s="36">
        <f t="shared" ref="E390:H390" si="807">E291/$C291</f>
        <v>0.21799999999999997</v>
      </c>
      <c r="F390" s="36">
        <f t="shared" si="807"/>
        <v>0.65700000000000003</v>
      </c>
      <c r="G390" s="36">
        <f t="shared" si="807"/>
        <v>8.4999999999999992E-2</v>
      </c>
      <c r="H390" s="36">
        <f t="shared" si="807"/>
        <v>4.1999999999999996E-2</v>
      </c>
      <c r="I390" s="2">
        <f t="shared" ref="I390:J390" si="808">I291</f>
        <v>363</v>
      </c>
      <c r="J390" s="2">
        <f t="shared" si="808"/>
        <v>48.2</v>
      </c>
      <c r="K390" s="36">
        <f t="shared" ref="K390:N390" si="809">K291/$I291</f>
        <v>0.20400000000000001</v>
      </c>
      <c r="L390" s="36">
        <f t="shared" si="809"/>
        <v>0.58900000000000008</v>
      </c>
      <c r="M390" s="36">
        <f t="shared" si="809"/>
        <v>0.12100000000000001</v>
      </c>
      <c r="N390" s="36">
        <f t="shared" si="809"/>
        <v>8.6000000000000007E-2</v>
      </c>
    </row>
    <row r="391" spans="1:14" hidden="1" x14ac:dyDescent="0.2">
      <c r="A391" s="2" t="str">
        <f t="shared" ref="A391:D391" si="810">A292</f>
        <v>48</v>
      </c>
      <c r="B391" s="2" t="str">
        <f t="shared" si="810"/>
        <v>Lozère</v>
      </c>
      <c r="C391" s="2">
        <f t="shared" si="810"/>
        <v>77</v>
      </c>
      <c r="D391" s="2">
        <f t="shared" si="810"/>
        <v>44</v>
      </c>
      <c r="E391" s="36">
        <f t="shared" ref="E391:H391" si="811">E292/$C292</f>
        <v>0.21300000000000005</v>
      </c>
      <c r="F391" s="36">
        <f t="shared" si="811"/>
        <v>0.66699999999999993</v>
      </c>
      <c r="G391" s="36">
        <f t="shared" si="811"/>
        <v>0.08</v>
      </c>
      <c r="H391" s="36">
        <f t="shared" si="811"/>
        <v>0.04</v>
      </c>
      <c r="I391" s="2">
        <f t="shared" ref="I391:J391" si="812">I292</f>
        <v>87</v>
      </c>
      <c r="J391" s="2">
        <f t="shared" si="812"/>
        <v>48.7</v>
      </c>
      <c r="K391" s="36">
        <f t="shared" ref="K391:N391" si="813">K292/$I292</f>
        <v>0.191</v>
      </c>
      <c r="L391" s="36">
        <f t="shared" si="813"/>
        <v>0.59099999999999997</v>
      </c>
      <c r="M391" s="36">
        <f t="shared" si="813"/>
        <v>0.12300000000000001</v>
      </c>
      <c r="N391" s="36">
        <f t="shared" si="813"/>
        <v>9.3999999999999986E-2</v>
      </c>
    </row>
    <row r="392" spans="1:14" hidden="1" x14ac:dyDescent="0.2">
      <c r="A392" s="2" t="str">
        <f t="shared" ref="A392:D392" si="814">A293</f>
        <v>49</v>
      </c>
      <c r="B392" s="2" t="str">
        <f t="shared" si="814"/>
        <v>Maine-et-Loire</v>
      </c>
      <c r="C392" s="2">
        <f t="shared" si="814"/>
        <v>800</v>
      </c>
      <c r="D392" s="2">
        <f t="shared" si="814"/>
        <v>39.4</v>
      </c>
      <c r="E392" s="36">
        <f t="shared" ref="E392:H392" si="815">E293/$C293</f>
        <v>0.26299999999999996</v>
      </c>
      <c r="F392" s="36">
        <f t="shared" si="815"/>
        <v>0.64500000000000002</v>
      </c>
      <c r="G392" s="36">
        <f t="shared" si="815"/>
        <v>6.3E-2</v>
      </c>
      <c r="H392" s="36">
        <f t="shared" si="815"/>
        <v>0.03</v>
      </c>
      <c r="I392" s="2">
        <f t="shared" ref="I392:J392" si="816">I293</f>
        <v>985</v>
      </c>
      <c r="J392" s="2">
        <f t="shared" si="816"/>
        <v>43.5</v>
      </c>
      <c r="K392" s="36">
        <f t="shared" ref="K392:N392" si="817">K293/$I293</f>
        <v>0.24000000000000002</v>
      </c>
      <c r="L392" s="36">
        <f t="shared" si="817"/>
        <v>0.59999999999999987</v>
      </c>
      <c r="M392" s="36">
        <f t="shared" si="817"/>
        <v>9.2999999999999985E-2</v>
      </c>
      <c r="N392" s="36">
        <f t="shared" si="817"/>
        <v>6.4999999999999988E-2</v>
      </c>
    </row>
    <row r="393" spans="1:14" hidden="1" x14ac:dyDescent="0.2">
      <c r="A393" s="2" t="str">
        <f t="shared" ref="A393:D393" si="818">A294</f>
        <v>50</v>
      </c>
      <c r="B393" s="2" t="str">
        <f t="shared" si="818"/>
        <v>Manche</v>
      </c>
      <c r="C393" s="2">
        <f t="shared" si="818"/>
        <v>500</v>
      </c>
      <c r="D393" s="2">
        <f t="shared" si="818"/>
        <v>42.9</v>
      </c>
      <c r="E393" s="36">
        <f t="shared" ref="E393:H393" si="819">E294/$C294</f>
        <v>0.23</v>
      </c>
      <c r="F393" s="36">
        <f t="shared" si="819"/>
        <v>0.65100000000000002</v>
      </c>
      <c r="G393" s="36">
        <f t="shared" si="819"/>
        <v>8.3000000000000004E-2</v>
      </c>
      <c r="H393" s="36">
        <f t="shared" si="819"/>
        <v>3.5999999999999997E-2</v>
      </c>
      <c r="I393" s="2">
        <f t="shared" ref="I393:J393" si="820">I294</f>
        <v>504</v>
      </c>
      <c r="J393" s="2">
        <f t="shared" si="820"/>
        <v>49.4</v>
      </c>
      <c r="K393" s="36">
        <f t="shared" ref="K393:N393" si="821">K294/$I294</f>
        <v>0.192</v>
      </c>
      <c r="L393" s="36">
        <f t="shared" si="821"/>
        <v>0.58800000000000008</v>
      </c>
      <c r="M393" s="36">
        <f t="shared" si="821"/>
        <v>0.128</v>
      </c>
      <c r="N393" s="36">
        <f t="shared" si="821"/>
        <v>9.2999999999999999E-2</v>
      </c>
    </row>
    <row r="394" spans="1:14" hidden="1" x14ac:dyDescent="0.2">
      <c r="A394" s="2" t="str">
        <f t="shared" ref="A394:D394" si="822">A295</f>
        <v>51</v>
      </c>
      <c r="B394" s="2" t="str">
        <f t="shared" si="822"/>
        <v>Marne</v>
      </c>
      <c r="C394" s="2">
        <f t="shared" si="822"/>
        <v>570</v>
      </c>
      <c r="D394" s="2">
        <f t="shared" si="822"/>
        <v>39.6</v>
      </c>
      <c r="E394" s="36">
        <f t="shared" ref="E394:H394" si="823">E295/$C295</f>
        <v>0.24500000000000002</v>
      </c>
      <c r="F394" s="36">
        <f t="shared" si="823"/>
        <v>0.67</v>
      </c>
      <c r="G394" s="36">
        <f t="shared" si="823"/>
        <v>5.8000000000000003E-2</v>
      </c>
      <c r="H394" s="36">
        <f t="shared" si="823"/>
        <v>2.5999999999999999E-2</v>
      </c>
      <c r="I394" s="2">
        <f t="shared" ref="I394:J394" si="824">I295</f>
        <v>635</v>
      </c>
      <c r="J394" s="2">
        <f t="shared" si="824"/>
        <v>43.3</v>
      </c>
      <c r="K394" s="36">
        <f t="shared" ref="K394:N394" si="825">K295/$I295</f>
        <v>0.22800000000000001</v>
      </c>
      <c r="L394" s="36">
        <f t="shared" si="825"/>
        <v>0.61899999999999999</v>
      </c>
      <c r="M394" s="36">
        <f t="shared" si="825"/>
        <v>8.7999999999999995E-2</v>
      </c>
      <c r="N394" s="36">
        <f t="shared" si="825"/>
        <v>6.5000000000000002E-2</v>
      </c>
    </row>
    <row r="395" spans="1:14" hidden="1" x14ac:dyDescent="0.2">
      <c r="A395" s="2" t="str">
        <f t="shared" ref="A395:D395" si="826">A296</f>
        <v>52</v>
      </c>
      <c r="B395" s="2" t="str">
        <f t="shared" si="826"/>
        <v>Haute-Marne</v>
      </c>
      <c r="C395" s="2">
        <f t="shared" si="826"/>
        <v>182</v>
      </c>
      <c r="D395" s="2">
        <f t="shared" si="826"/>
        <v>43</v>
      </c>
      <c r="E395" s="36">
        <f t="shared" ref="E395:H395" si="827">E296/$C296</f>
        <v>0.221</v>
      </c>
      <c r="F395" s="36">
        <f t="shared" si="827"/>
        <v>0.66599999999999993</v>
      </c>
      <c r="G395" s="36">
        <f t="shared" si="827"/>
        <v>7.8000000000000014E-2</v>
      </c>
      <c r="H395" s="36">
        <f t="shared" si="827"/>
        <v>3.5000000000000003E-2</v>
      </c>
      <c r="I395" s="2">
        <f t="shared" ref="I395:J395" si="828">I296</f>
        <v>163</v>
      </c>
      <c r="J395" s="2">
        <f t="shared" si="828"/>
        <v>47.8</v>
      </c>
      <c r="K395" s="36">
        <f t="shared" ref="K395:N395" si="829">K296/$I296</f>
        <v>0.192</v>
      </c>
      <c r="L395" s="36">
        <f t="shared" si="829"/>
        <v>0.60599999999999998</v>
      </c>
      <c r="M395" s="36">
        <f t="shared" si="829"/>
        <v>0.11600000000000001</v>
      </c>
      <c r="N395" s="36">
        <f t="shared" si="829"/>
        <v>8.5000000000000006E-2</v>
      </c>
    </row>
    <row r="396" spans="1:14" hidden="1" x14ac:dyDescent="0.2">
      <c r="A396" s="2" t="str">
        <f t="shared" ref="A396:D396" si="830">A297</f>
        <v>53</v>
      </c>
      <c r="B396" s="2" t="str">
        <f t="shared" si="830"/>
        <v>Mayenne</v>
      </c>
      <c r="C396" s="2">
        <f t="shared" si="830"/>
        <v>308</v>
      </c>
      <c r="D396" s="2">
        <f t="shared" si="830"/>
        <v>40.799999999999997</v>
      </c>
      <c r="E396" s="36">
        <f t="shared" ref="E396:H396" si="831">E297/$C297</f>
        <v>0.25900000000000001</v>
      </c>
      <c r="F396" s="36">
        <f t="shared" si="831"/>
        <v>0.63300000000000001</v>
      </c>
      <c r="G396" s="36">
        <f t="shared" si="831"/>
        <v>7.3000000000000009E-2</v>
      </c>
      <c r="H396" s="36">
        <f t="shared" si="831"/>
        <v>3.3999999999999996E-2</v>
      </c>
      <c r="I396" s="2">
        <f t="shared" ref="I396:J396" si="832">I297</f>
        <v>339</v>
      </c>
      <c r="J396" s="2">
        <f t="shared" si="832"/>
        <v>45.3</v>
      </c>
      <c r="K396" s="36">
        <f t="shared" ref="K396:N396" si="833">K297/$I297</f>
        <v>0.24</v>
      </c>
      <c r="L396" s="36">
        <f t="shared" si="833"/>
        <v>0.57300000000000006</v>
      </c>
      <c r="M396" s="36">
        <f t="shared" si="833"/>
        <v>0.10799999999999998</v>
      </c>
      <c r="N396" s="36">
        <f t="shared" si="833"/>
        <v>7.8E-2</v>
      </c>
    </row>
    <row r="397" spans="1:14" hidden="1" x14ac:dyDescent="0.2">
      <c r="A397" s="2" t="str">
        <f t="shared" ref="A397:D397" si="834">A298</f>
        <v>54</v>
      </c>
      <c r="B397" s="2" t="str">
        <f t="shared" si="834"/>
        <v>Meurthe-et-Moselle</v>
      </c>
      <c r="C397" s="2">
        <f t="shared" si="834"/>
        <v>731</v>
      </c>
      <c r="D397" s="2">
        <f t="shared" si="834"/>
        <v>39.9</v>
      </c>
      <c r="E397" s="36">
        <f t="shared" ref="E397:H397" si="835">E298/$C298</f>
        <v>0.23800000000000002</v>
      </c>
      <c r="F397" s="36">
        <f t="shared" si="835"/>
        <v>0.67199999999999993</v>
      </c>
      <c r="G397" s="36">
        <f t="shared" si="835"/>
        <v>6.3E-2</v>
      </c>
      <c r="H397" s="36">
        <f t="shared" si="835"/>
        <v>2.5000000000000001E-2</v>
      </c>
      <c r="I397" s="2">
        <f t="shared" ref="I397:J397" si="836">I298</f>
        <v>735</v>
      </c>
      <c r="J397" s="2">
        <f t="shared" si="836"/>
        <v>43.4</v>
      </c>
      <c r="K397" s="36">
        <f t="shared" ref="K397:N397" si="837">K298/$I298</f>
        <v>0.21999999999999997</v>
      </c>
      <c r="L397" s="36">
        <f t="shared" si="837"/>
        <v>0.6319999999999999</v>
      </c>
      <c r="M397" s="36">
        <f t="shared" si="837"/>
        <v>8.8999999999999996E-2</v>
      </c>
      <c r="N397" s="36">
        <f t="shared" si="837"/>
        <v>5.8000000000000003E-2</v>
      </c>
    </row>
    <row r="398" spans="1:14" hidden="1" x14ac:dyDescent="0.2">
      <c r="A398" s="2" t="str">
        <f t="shared" ref="A398:D398" si="838">A299</f>
        <v>55</v>
      </c>
      <c r="B398" s="2" t="str">
        <f t="shared" si="838"/>
        <v>Meuse</v>
      </c>
      <c r="C398" s="2">
        <f t="shared" si="838"/>
        <v>192</v>
      </c>
      <c r="D398" s="2">
        <f t="shared" si="838"/>
        <v>41.6</v>
      </c>
      <c r="E398" s="36">
        <f t="shared" ref="E398:H398" si="839">E299/$C299</f>
        <v>0.23600000000000002</v>
      </c>
      <c r="F398" s="36">
        <f t="shared" si="839"/>
        <v>0.66099999999999992</v>
      </c>
      <c r="G398" s="36">
        <f t="shared" si="839"/>
        <v>7.1999999999999995E-2</v>
      </c>
      <c r="H398" s="36">
        <f t="shared" si="839"/>
        <v>3.1000000000000003E-2</v>
      </c>
      <c r="I398" s="2">
        <f t="shared" ref="I398:J398" si="840">I299</f>
        <v>166</v>
      </c>
      <c r="J398" s="2">
        <f t="shared" si="840"/>
        <v>46.6</v>
      </c>
      <c r="K398" s="36">
        <f t="shared" ref="K398:N398" si="841">K299/$I299</f>
        <v>0.214</v>
      </c>
      <c r="L398" s="36">
        <f t="shared" si="841"/>
        <v>0.59500000000000008</v>
      </c>
      <c r="M398" s="36">
        <f t="shared" si="841"/>
        <v>0.11600000000000001</v>
      </c>
      <c r="N398" s="36">
        <f t="shared" si="841"/>
        <v>7.6999999999999999E-2</v>
      </c>
    </row>
    <row r="399" spans="1:14" hidden="1" x14ac:dyDescent="0.2">
      <c r="A399" s="2" t="str">
        <f t="shared" ref="A399:D399" si="842">A300</f>
        <v>56</v>
      </c>
      <c r="B399" s="2" t="str">
        <f t="shared" si="842"/>
        <v>Morbihan</v>
      </c>
      <c r="C399" s="2">
        <f t="shared" si="842"/>
        <v>738</v>
      </c>
      <c r="D399" s="2">
        <f t="shared" si="842"/>
        <v>42.4</v>
      </c>
      <c r="E399" s="36">
        <f t="shared" ref="E399:H399" si="843">E300/$C300</f>
        <v>0.23400000000000001</v>
      </c>
      <c r="F399" s="36">
        <f t="shared" si="843"/>
        <v>0.65900000000000003</v>
      </c>
      <c r="G399" s="36">
        <f t="shared" si="843"/>
        <v>7.5999999999999998E-2</v>
      </c>
      <c r="H399" s="36">
        <f t="shared" si="843"/>
        <v>3.2000000000000001E-2</v>
      </c>
      <c r="I399" s="2">
        <f t="shared" ref="I399:J399" si="844">I300</f>
        <v>890</v>
      </c>
      <c r="J399" s="2">
        <f t="shared" si="844"/>
        <v>49</v>
      </c>
      <c r="K399" s="36">
        <f t="shared" ref="K399:N399" si="845">K300/$I300</f>
        <v>0.19500000000000001</v>
      </c>
      <c r="L399" s="36">
        <f t="shared" si="845"/>
        <v>0.59700000000000009</v>
      </c>
      <c r="M399" s="36">
        <f t="shared" si="845"/>
        <v>0.125</v>
      </c>
      <c r="N399" s="36">
        <f t="shared" si="845"/>
        <v>8.5999999999999993E-2</v>
      </c>
    </row>
    <row r="400" spans="1:14" hidden="1" x14ac:dyDescent="0.2">
      <c r="A400" s="2" t="str">
        <f t="shared" ref="A400:D400" si="846">A301</f>
        <v>57</v>
      </c>
      <c r="B400" s="2" t="str">
        <f t="shared" si="846"/>
        <v>Moselle</v>
      </c>
      <c r="C400" s="2">
        <f t="shared" si="846"/>
        <v>1047</v>
      </c>
      <c r="D400" s="2">
        <f t="shared" si="846"/>
        <v>40.5</v>
      </c>
      <c r="E400" s="36">
        <f t="shared" ref="E400:H400" si="847">E301/$C301</f>
        <v>0.23</v>
      </c>
      <c r="F400" s="36">
        <f t="shared" si="847"/>
        <v>0.68400000000000016</v>
      </c>
      <c r="G400" s="36">
        <f t="shared" si="847"/>
        <v>6.4000000000000001E-2</v>
      </c>
      <c r="H400" s="36">
        <f t="shared" si="847"/>
        <v>2.1999999999999999E-2</v>
      </c>
      <c r="I400" s="2">
        <f t="shared" ref="I400:J400" si="848">I301</f>
        <v>1043</v>
      </c>
      <c r="J400" s="2">
        <f t="shared" si="848"/>
        <v>46.6</v>
      </c>
      <c r="K400" s="36">
        <f t="shared" ref="K400:N400" si="849">K301/$I301</f>
        <v>0.19799999999999998</v>
      </c>
      <c r="L400" s="36">
        <f t="shared" si="849"/>
        <v>0.626</v>
      </c>
      <c r="M400" s="36">
        <f t="shared" si="849"/>
        <v>0.105</v>
      </c>
      <c r="N400" s="36">
        <f t="shared" si="849"/>
        <v>6.8999999999999992E-2</v>
      </c>
    </row>
    <row r="401" spans="1:14" hidden="1" x14ac:dyDescent="0.2">
      <c r="A401" s="2" t="str">
        <f t="shared" ref="A401:D401" si="850">A302</f>
        <v>58</v>
      </c>
      <c r="B401" s="2" t="str">
        <f t="shared" si="850"/>
        <v>Nièvre</v>
      </c>
      <c r="C401" s="2">
        <f t="shared" si="850"/>
        <v>215</v>
      </c>
      <c r="D401" s="2">
        <f t="shared" si="850"/>
        <v>45.8</v>
      </c>
      <c r="E401" s="36">
        <f t="shared" ref="E401:H401" si="851">E302/$C302</f>
        <v>0.2</v>
      </c>
      <c r="F401" s="36">
        <f t="shared" si="851"/>
        <v>0.66200000000000003</v>
      </c>
      <c r="G401" s="36">
        <f t="shared" si="851"/>
        <v>9.2999999999999985E-2</v>
      </c>
      <c r="H401" s="36">
        <f t="shared" si="851"/>
        <v>4.4000000000000004E-2</v>
      </c>
      <c r="I401" s="2">
        <f t="shared" ref="I401:J401" si="852">I302</f>
        <v>197</v>
      </c>
      <c r="J401" s="2">
        <f t="shared" si="852"/>
        <v>50.6</v>
      </c>
      <c r="K401" s="36">
        <f t="shared" ref="K401:N401" si="853">K302/$I302</f>
        <v>0.18</v>
      </c>
      <c r="L401" s="36">
        <f t="shared" si="853"/>
        <v>0.58799999999999997</v>
      </c>
      <c r="M401" s="36">
        <f t="shared" si="853"/>
        <v>0.13399999999999998</v>
      </c>
      <c r="N401" s="36">
        <f t="shared" si="853"/>
        <v>9.8000000000000004E-2</v>
      </c>
    </row>
    <row r="402" spans="1:14" hidden="1" x14ac:dyDescent="0.2">
      <c r="A402" s="2" t="str">
        <f t="shared" ref="A402:D402" si="854">A303</f>
        <v>59</v>
      </c>
      <c r="B402" s="2" t="str">
        <f t="shared" si="854"/>
        <v>Nord</v>
      </c>
      <c r="C402" s="2">
        <f t="shared" si="854"/>
        <v>2596</v>
      </c>
      <c r="D402" s="2">
        <f t="shared" si="854"/>
        <v>37.799999999999997</v>
      </c>
      <c r="E402" s="36">
        <f t="shared" ref="E402:H402" si="855">E303/$C303</f>
        <v>0.26800000000000002</v>
      </c>
      <c r="F402" s="36">
        <f t="shared" si="855"/>
        <v>0.65600000000000003</v>
      </c>
      <c r="G402" s="36">
        <f t="shared" si="855"/>
        <v>5.2999999999999999E-2</v>
      </c>
      <c r="H402" s="36">
        <f t="shared" si="855"/>
        <v>2.1999999999999999E-2</v>
      </c>
      <c r="I402" s="2">
        <f t="shared" ref="I402:J402" si="856">I303</f>
        <v>2750</v>
      </c>
      <c r="J402" s="2">
        <f t="shared" si="856"/>
        <v>42</v>
      </c>
      <c r="K402" s="36">
        <f t="shared" ref="K402:N402" si="857">K303/$I303</f>
        <v>0.24099999999999999</v>
      </c>
      <c r="L402" s="36">
        <f t="shared" si="857"/>
        <v>0.624</v>
      </c>
      <c r="M402" s="36">
        <f t="shared" si="857"/>
        <v>8.2000000000000003E-2</v>
      </c>
      <c r="N402" s="36">
        <f t="shared" si="857"/>
        <v>5.099999999999999E-2</v>
      </c>
    </row>
    <row r="403" spans="1:14" hidden="1" x14ac:dyDescent="0.2">
      <c r="A403" s="2" t="str">
        <f t="shared" ref="A403:D403" si="858">A304</f>
        <v>60</v>
      </c>
      <c r="B403" s="2" t="str">
        <f t="shared" si="858"/>
        <v>Oise</v>
      </c>
      <c r="C403" s="2">
        <f t="shared" si="858"/>
        <v>815</v>
      </c>
      <c r="D403" s="2">
        <f t="shared" si="858"/>
        <v>38.200000000000003</v>
      </c>
      <c r="E403" s="36">
        <f t="shared" ref="E403:H403" si="859">E304/$C304</f>
        <v>0.26799999999999996</v>
      </c>
      <c r="F403" s="36">
        <f t="shared" si="859"/>
        <v>0.66200000000000014</v>
      </c>
      <c r="G403" s="36">
        <f t="shared" si="859"/>
        <v>4.9000000000000002E-2</v>
      </c>
      <c r="H403" s="36">
        <f t="shared" si="859"/>
        <v>1.9000000000000003E-2</v>
      </c>
      <c r="I403" s="2">
        <f t="shared" ref="I403:J403" si="860">I304</f>
        <v>896</v>
      </c>
      <c r="J403" s="2">
        <f t="shared" si="860"/>
        <v>43.7</v>
      </c>
      <c r="K403" s="36">
        <f t="shared" ref="K403:N403" si="861">K304/$I304</f>
        <v>0.23700000000000002</v>
      </c>
      <c r="L403" s="36">
        <f t="shared" si="861"/>
        <v>0.61399999999999999</v>
      </c>
      <c r="M403" s="36">
        <f t="shared" si="861"/>
        <v>9.1999999999999998E-2</v>
      </c>
      <c r="N403" s="36">
        <f t="shared" si="861"/>
        <v>5.6000000000000001E-2</v>
      </c>
    </row>
    <row r="404" spans="1:14" hidden="1" x14ac:dyDescent="0.2">
      <c r="A404" s="2" t="str">
        <f t="shared" ref="A404:D404" si="862">A305</f>
        <v>61</v>
      </c>
      <c r="B404" s="2" t="str">
        <f t="shared" si="862"/>
        <v>Orne</v>
      </c>
      <c r="C404" s="2">
        <f t="shared" si="862"/>
        <v>289</v>
      </c>
      <c r="D404" s="2">
        <f t="shared" si="862"/>
        <v>43.2</v>
      </c>
      <c r="E404" s="36">
        <f t="shared" ref="E404:H404" si="863">E305/$C305</f>
        <v>0.23200000000000001</v>
      </c>
      <c r="F404" s="36">
        <f t="shared" si="863"/>
        <v>0.64599999999999991</v>
      </c>
      <c r="G404" s="36">
        <f t="shared" si="863"/>
        <v>8.3000000000000004E-2</v>
      </c>
      <c r="H404" s="36">
        <f t="shared" si="863"/>
        <v>3.7999999999999999E-2</v>
      </c>
      <c r="I404" s="2">
        <f t="shared" ref="I404:J404" si="864">I305</f>
        <v>268</v>
      </c>
      <c r="J404" s="2">
        <f t="shared" si="864"/>
        <v>48.8</v>
      </c>
      <c r="K404" s="36">
        <f t="shared" ref="K404:N404" si="865">K305/$I305</f>
        <v>0.2</v>
      </c>
      <c r="L404" s="36">
        <f t="shared" si="865"/>
        <v>0.58100000000000007</v>
      </c>
      <c r="M404" s="36">
        <f t="shared" si="865"/>
        <v>0.128</v>
      </c>
      <c r="N404" s="36">
        <f t="shared" si="865"/>
        <v>9.1000000000000011E-2</v>
      </c>
    </row>
    <row r="405" spans="1:14" hidden="1" x14ac:dyDescent="0.2">
      <c r="A405" s="2" t="str">
        <f t="shared" ref="A405:D405" si="866">A306</f>
        <v>62</v>
      </c>
      <c r="B405" s="2" t="str">
        <f t="shared" si="866"/>
        <v>Pas-de-Calais</v>
      </c>
      <c r="C405" s="2">
        <f t="shared" si="866"/>
        <v>1465</v>
      </c>
      <c r="D405" s="2">
        <f t="shared" si="866"/>
        <v>39</v>
      </c>
      <c r="E405" s="36">
        <f t="shared" ref="E405:H405" si="867">E306/$C306</f>
        <v>0.26300000000000001</v>
      </c>
      <c r="F405" s="36">
        <f t="shared" si="867"/>
        <v>0.65299999999999991</v>
      </c>
      <c r="G405" s="36">
        <f t="shared" si="867"/>
        <v>5.9000000000000004E-2</v>
      </c>
      <c r="H405" s="36">
        <f t="shared" si="867"/>
        <v>2.3000000000000007E-2</v>
      </c>
      <c r="I405" s="2">
        <f t="shared" ref="I405:J405" si="868">I306</f>
        <v>1474</v>
      </c>
      <c r="J405" s="2">
        <f t="shared" si="868"/>
        <v>44.2</v>
      </c>
      <c r="K405" s="36">
        <f t="shared" ref="K405:N405" si="869">K306/$I306</f>
        <v>0.23099999999999998</v>
      </c>
      <c r="L405" s="36">
        <f t="shared" si="869"/>
        <v>0.61099999999999999</v>
      </c>
      <c r="M405" s="36">
        <f t="shared" si="869"/>
        <v>9.7000000000000003E-2</v>
      </c>
      <c r="N405" s="36">
        <f t="shared" si="869"/>
        <v>5.9000000000000004E-2</v>
      </c>
    </row>
    <row r="406" spans="1:14" hidden="1" x14ac:dyDescent="0.2">
      <c r="A406" s="2" t="str">
        <f t="shared" ref="A406:D406" si="870">A307</f>
        <v>63</v>
      </c>
      <c r="B406" s="2" t="str">
        <f t="shared" si="870"/>
        <v>Puy-de-Dôme</v>
      </c>
      <c r="C406" s="2">
        <f t="shared" si="870"/>
        <v>641</v>
      </c>
      <c r="D406" s="2">
        <f t="shared" si="870"/>
        <v>41.6</v>
      </c>
      <c r="E406" s="36">
        <f t="shared" ref="E406:H406" si="871">E307/$C307</f>
        <v>0.22199999999999998</v>
      </c>
      <c r="F406" s="36">
        <f t="shared" si="871"/>
        <v>0.67900000000000005</v>
      </c>
      <c r="G406" s="36">
        <f t="shared" si="871"/>
        <v>6.8000000000000019E-2</v>
      </c>
      <c r="H406" s="36">
        <f t="shared" si="871"/>
        <v>3.0000000000000002E-2</v>
      </c>
      <c r="I406" s="2">
        <f t="shared" ref="I406:J406" si="872">I307</f>
        <v>783</v>
      </c>
      <c r="J406" s="2">
        <f t="shared" si="872"/>
        <v>43.9</v>
      </c>
      <c r="K406" s="36">
        <f t="shared" ref="K406:N406" si="873">K307/$I307</f>
        <v>0.21899999999999997</v>
      </c>
      <c r="L406" s="36">
        <f t="shared" si="873"/>
        <v>0.63099999999999989</v>
      </c>
      <c r="M406" s="36">
        <f t="shared" si="873"/>
        <v>9.1000000000000011E-2</v>
      </c>
      <c r="N406" s="36">
        <f t="shared" si="873"/>
        <v>6.0000000000000005E-2</v>
      </c>
    </row>
    <row r="407" spans="1:14" hidden="1" x14ac:dyDescent="0.2">
      <c r="A407" s="2" t="str">
        <f t="shared" ref="A407:D407" si="874">A308</f>
        <v>64</v>
      </c>
      <c r="B407" s="2" t="str">
        <f t="shared" si="874"/>
        <v>Pyrénées-Atlantiques</v>
      </c>
      <c r="C407" s="2">
        <f t="shared" si="874"/>
        <v>664</v>
      </c>
      <c r="D407" s="2">
        <f t="shared" si="874"/>
        <v>43.1</v>
      </c>
      <c r="E407" s="36">
        <f t="shared" ref="E407:H407" si="875">E308/$C308</f>
        <v>0.21700000000000003</v>
      </c>
      <c r="F407" s="36">
        <f t="shared" si="875"/>
        <v>0.66800000000000004</v>
      </c>
      <c r="G407" s="36">
        <f t="shared" si="875"/>
        <v>7.9000000000000001E-2</v>
      </c>
      <c r="H407" s="36">
        <f t="shared" si="875"/>
        <v>3.7000000000000005E-2</v>
      </c>
      <c r="I407" s="2">
        <f t="shared" ref="I407:J407" si="876">I308</f>
        <v>780</v>
      </c>
      <c r="J407" s="2">
        <f t="shared" si="876"/>
        <v>48.3</v>
      </c>
      <c r="K407" s="36">
        <f t="shared" ref="K407:N407" si="877">K308/$I308</f>
        <v>0.19099999999999998</v>
      </c>
      <c r="L407" s="36">
        <f t="shared" si="877"/>
        <v>0.6130000000000001</v>
      </c>
      <c r="M407" s="36">
        <f t="shared" si="877"/>
        <v>0.11699999999999999</v>
      </c>
      <c r="N407" s="36">
        <f t="shared" si="877"/>
        <v>0.08</v>
      </c>
    </row>
    <row r="408" spans="1:14" hidden="1" x14ac:dyDescent="0.2">
      <c r="A408" s="2" t="str">
        <f t="shared" ref="A408:D408" si="878">A309</f>
        <v>65</v>
      </c>
      <c r="B408" s="2" t="str">
        <f t="shared" si="878"/>
        <v>Hautes-Pyrénées</v>
      </c>
      <c r="C408" s="2">
        <f t="shared" si="878"/>
        <v>229</v>
      </c>
      <c r="D408" s="2">
        <f t="shared" si="878"/>
        <v>44.9</v>
      </c>
      <c r="E408" s="36">
        <f t="shared" ref="E408:H408" si="879">E309/$C309</f>
        <v>0.20799999999999999</v>
      </c>
      <c r="F408" s="36">
        <f t="shared" si="879"/>
        <v>0.65700000000000003</v>
      </c>
      <c r="G408" s="36">
        <f t="shared" si="879"/>
        <v>0.09</v>
      </c>
      <c r="H408" s="36">
        <f t="shared" si="879"/>
        <v>4.2999999999999997E-2</v>
      </c>
      <c r="I408" s="2">
        <f t="shared" ref="I408:J408" si="880">I309</f>
        <v>225</v>
      </c>
      <c r="J408" s="2">
        <f t="shared" si="880"/>
        <v>48.4</v>
      </c>
      <c r="K408" s="36">
        <f t="shared" ref="K408:N408" si="881">K309/$I309</f>
        <v>0.19599999999999998</v>
      </c>
      <c r="L408" s="36">
        <f t="shared" si="881"/>
        <v>0.59300000000000008</v>
      </c>
      <c r="M408" s="36">
        <f t="shared" si="881"/>
        <v>0.123</v>
      </c>
      <c r="N408" s="36">
        <f t="shared" si="881"/>
        <v>9.0000000000000011E-2</v>
      </c>
    </row>
    <row r="409" spans="1:14" hidden="1" x14ac:dyDescent="0.2">
      <c r="A409" s="2" t="str">
        <f t="shared" ref="A409:D409" si="882">A310</f>
        <v>66</v>
      </c>
      <c r="B409" s="2" t="str">
        <f t="shared" si="882"/>
        <v>Pyrénées-Orientales</v>
      </c>
      <c r="C409" s="2">
        <f t="shared" si="882"/>
        <v>463</v>
      </c>
      <c r="D409" s="2">
        <f t="shared" si="882"/>
        <v>43.4</v>
      </c>
      <c r="E409" s="36">
        <f t="shared" ref="E409:H409" si="883">E310/$C310</f>
        <v>0.22600000000000001</v>
      </c>
      <c r="F409" s="36">
        <f t="shared" si="883"/>
        <v>0.65300000000000002</v>
      </c>
      <c r="G409" s="36">
        <f t="shared" si="883"/>
        <v>8.4000000000000005E-2</v>
      </c>
      <c r="H409" s="36">
        <f t="shared" si="883"/>
        <v>3.5999999999999997E-2</v>
      </c>
      <c r="I409" s="2">
        <f t="shared" ref="I409:J409" si="884">I310</f>
        <v>550</v>
      </c>
      <c r="J409" s="2">
        <f t="shared" si="884"/>
        <v>48.6</v>
      </c>
      <c r="K409" s="36">
        <f t="shared" ref="K409:N409" si="885">K310/$I310</f>
        <v>0.19899999999999998</v>
      </c>
      <c r="L409" s="36">
        <f t="shared" si="885"/>
        <v>0.59199999999999997</v>
      </c>
      <c r="M409" s="36">
        <f t="shared" si="885"/>
        <v>0.12600000000000003</v>
      </c>
      <c r="N409" s="36">
        <f t="shared" si="885"/>
        <v>8.0999999999999989E-2</v>
      </c>
    </row>
    <row r="410" spans="1:14" hidden="1" x14ac:dyDescent="0.2">
      <c r="A410" s="2" t="str">
        <f t="shared" ref="A410:D410" si="886">A311</f>
        <v>67</v>
      </c>
      <c r="B410" s="2" t="str">
        <f t="shared" si="886"/>
        <v>Bas-Rhin</v>
      </c>
      <c r="C410" s="2">
        <f t="shared" si="886"/>
        <v>1109</v>
      </c>
      <c r="D410" s="2">
        <f t="shared" si="886"/>
        <v>39.6</v>
      </c>
      <c r="E410" s="36">
        <f t="shared" ref="E410:H410" si="887">E311/$C311</f>
        <v>0.23800000000000002</v>
      </c>
      <c r="F410" s="36">
        <f t="shared" si="887"/>
        <v>0.68199999999999983</v>
      </c>
      <c r="G410" s="36">
        <f t="shared" si="887"/>
        <v>5.7000000000000002E-2</v>
      </c>
      <c r="H410" s="36">
        <f t="shared" si="887"/>
        <v>2.2000000000000002E-2</v>
      </c>
      <c r="I410" s="2">
        <f t="shared" ref="I410:J410" si="888">I311</f>
        <v>1266</v>
      </c>
      <c r="J410" s="2">
        <f t="shared" si="888"/>
        <v>44.5</v>
      </c>
      <c r="K410" s="36">
        <f t="shared" ref="K410:N410" si="889">K311/$I311</f>
        <v>0.21300000000000002</v>
      </c>
      <c r="L410" s="36">
        <f t="shared" si="889"/>
        <v>0.63099999999999989</v>
      </c>
      <c r="M410" s="36">
        <f t="shared" si="889"/>
        <v>9.5999999999999988E-2</v>
      </c>
      <c r="N410" s="36">
        <f t="shared" si="889"/>
        <v>6.0999999999999999E-2</v>
      </c>
    </row>
    <row r="411" spans="1:14" hidden="1" x14ac:dyDescent="0.2">
      <c r="A411" s="2" t="str">
        <f t="shared" ref="A411:D411" si="890">A312</f>
        <v>68</v>
      </c>
      <c r="B411" s="2" t="str">
        <f t="shared" si="890"/>
        <v>Haut-Rhin</v>
      </c>
      <c r="C411" s="2">
        <f t="shared" si="890"/>
        <v>759</v>
      </c>
      <c r="D411" s="2">
        <f t="shared" si="890"/>
        <v>40.299999999999997</v>
      </c>
      <c r="E411" s="36">
        <f t="shared" ref="E411:H411" si="891">E312/$C312</f>
        <v>0.24099999999999996</v>
      </c>
      <c r="F411" s="36">
        <f t="shared" si="891"/>
        <v>0.67400000000000004</v>
      </c>
      <c r="G411" s="36">
        <f t="shared" si="891"/>
        <v>6.1999999999999993E-2</v>
      </c>
      <c r="H411" s="36">
        <f t="shared" si="891"/>
        <v>2.3E-2</v>
      </c>
      <c r="I411" s="2">
        <f t="shared" ref="I411:J411" si="892">I312</f>
        <v>812</v>
      </c>
      <c r="J411" s="2">
        <f t="shared" si="892"/>
        <v>46.3</v>
      </c>
      <c r="K411" s="36">
        <f t="shared" ref="K411:N411" si="893">K312/$I312</f>
        <v>0.20899999999999999</v>
      </c>
      <c r="L411" s="36">
        <f t="shared" si="893"/>
        <v>0.61799999999999999</v>
      </c>
      <c r="M411" s="36">
        <f t="shared" si="893"/>
        <v>0.10700000000000001</v>
      </c>
      <c r="N411" s="36">
        <f t="shared" si="893"/>
        <v>6.8000000000000005E-2</v>
      </c>
    </row>
    <row r="412" spans="1:14" hidden="1" x14ac:dyDescent="0.2">
      <c r="A412" s="2" t="str">
        <f t="shared" ref="A412:D412" si="894">A313</f>
        <v>69</v>
      </c>
      <c r="B412" s="2" t="str">
        <f t="shared" si="894"/>
        <v>Rhône</v>
      </c>
      <c r="C412" s="2">
        <f t="shared" si="894"/>
        <v>1780</v>
      </c>
      <c r="D412" s="2">
        <f t="shared" si="894"/>
        <v>37.9</v>
      </c>
      <c r="E412" s="36">
        <f t="shared" ref="E412:H412" si="895">E313/$C313</f>
        <v>0.25600000000000001</v>
      </c>
      <c r="F412" s="36">
        <f t="shared" si="895"/>
        <v>0.66199999999999992</v>
      </c>
      <c r="G412" s="36">
        <f t="shared" si="895"/>
        <v>5.5E-2</v>
      </c>
      <c r="H412" s="36">
        <f t="shared" si="895"/>
        <v>2.5000000000000001E-2</v>
      </c>
      <c r="I412" s="2">
        <f t="shared" ref="I412:J412" si="896">I313</f>
        <v>2208</v>
      </c>
      <c r="J412" s="2">
        <f t="shared" si="896"/>
        <v>40.4</v>
      </c>
      <c r="K412" s="36">
        <f t="shared" ref="K412:N412" si="897">K313/$I313</f>
        <v>0.25</v>
      </c>
      <c r="L412" s="36">
        <f t="shared" si="897"/>
        <v>0.62999999999999989</v>
      </c>
      <c r="M412" s="36">
        <f t="shared" si="897"/>
        <v>7.2999999999999995E-2</v>
      </c>
      <c r="N412" s="36">
        <f t="shared" si="897"/>
        <v>4.8000000000000001E-2</v>
      </c>
    </row>
    <row r="413" spans="1:14" hidden="1" x14ac:dyDescent="0.2">
      <c r="A413" s="2" t="str">
        <f t="shared" ref="A413:D413" si="898">A314</f>
        <v>70</v>
      </c>
      <c r="B413" s="2" t="str">
        <f t="shared" si="898"/>
        <v>Haute-Saône</v>
      </c>
      <c r="C413" s="2">
        <f t="shared" si="898"/>
        <v>239</v>
      </c>
      <c r="D413" s="2">
        <f t="shared" si="898"/>
        <v>41.8</v>
      </c>
      <c r="E413" s="36">
        <f t="shared" ref="E413:H413" si="899">E314/$C314</f>
        <v>0.24</v>
      </c>
      <c r="F413" s="36">
        <f t="shared" si="899"/>
        <v>0.66199999999999992</v>
      </c>
      <c r="G413" s="36">
        <f t="shared" si="899"/>
        <v>6.8999999999999992E-2</v>
      </c>
      <c r="H413" s="36">
        <f t="shared" si="899"/>
        <v>2.8999999999999998E-2</v>
      </c>
      <c r="I413" s="2">
        <f t="shared" ref="I413:J413" si="900">I314</f>
        <v>240</v>
      </c>
      <c r="J413" s="2">
        <f t="shared" si="900"/>
        <v>48.1</v>
      </c>
      <c r="K413" s="36">
        <f t="shared" ref="K413:N413" si="901">K314/$I314</f>
        <v>0.20100000000000001</v>
      </c>
      <c r="L413" s="36">
        <f t="shared" si="901"/>
        <v>0.6</v>
      </c>
      <c r="M413" s="36">
        <f t="shared" si="901"/>
        <v>0.121</v>
      </c>
      <c r="N413" s="36">
        <f t="shared" si="901"/>
        <v>7.9000000000000001E-2</v>
      </c>
    </row>
    <row r="414" spans="1:14" hidden="1" x14ac:dyDescent="0.2">
      <c r="A414" s="2" t="str">
        <f t="shared" ref="A414:D414" si="902">A315</f>
        <v>71</v>
      </c>
      <c r="B414" s="2" t="str">
        <f t="shared" si="902"/>
        <v>Saône-et-Loire</v>
      </c>
      <c r="C414" s="2">
        <f t="shared" si="902"/>
        <v>556</v>
      </c>
      <c r="D414" s="2">
        <f t="shared" si="902"/>
        <v>43.6</v>
      </c>
      <c r="E414" s="36">
        <f t="shared" ref="E414:H414" si="903">E315/$C315</f>
        <v>0.221</v>
      </c>
      <c r="F414" s="36">
        <f t="shared" si="903"/>
        <v>0.65600000000000003</v>
      </c>
      <c r="G414" s="36">
        <f t="shared" si="903"/>
        <v>8.2000000000000003E-2</v>
      </c>
      <c r="H414" s="36">
        <f t="shared" si="903"/>
        <v>3.7999999999999999E-2</v>
      </c>
      <c r="I414" s="2">
        <f t="shared" ref="I414:J414" si="904">I315</f>
        <v>552</v>
      </c>
      <c r="J414" s="2">
        <f t="shared" si="904"/>
        <v>48.9</v>
      </c>
      <c r="K414" s="36">
        <f t="shared" ref="K414:N414" si="905">K315/$I315</f>
        <v>0.19399999999999998</v>
      </c>
      <c r="L414" s="36">
        <f t="shared" si="905"/>
        <v>0.59199999999999997</v>
      </c>
      <c r="M414" s="36">
        <f t="shared" si="905"/>
        <v>0.12599999999999997</v>
      </c>
      <c r="N414" s="36">
        <f t="shared" si="905"/>
        <v>8.8999999999999996E-2</v>
      </c>
    </row>
    <row r="415" spans="1:14" hidden="1" x14ac:dyDescent="0.2">
      <c r="A415" s="2" t="str">
        <f t="shared" ref="A415:D415" si="906">A316</f>
        <v>72</v>
      </c>
      <c r="B415" s="2" t="str">
        <f t="shared" si="906"/>
        <v>Sarthe</v>
      </c>
      <c r="C415" s="2">
        <f t="shared" si="906"/>
        <v>569</v>
      </c>
      <c r="D415" s="2">
        <f t="shared" si="906"/>
        <v>40.9</v>
      </c>
      <c r="E415" s="36">
        <f t="shared" ref="E415:H415" si="907">E316/$C316</f>
        <v>0.252</v>
      </c>
      <c r="F415" s="36">
        <f t="shared" si="907"/>
        <v>0.64300000000000002</v>
      </c>
      <c r="G415" s="36">
        <f t="shared" si="907"/>
        <v>7.1000000000000008E-2</v>
      </c>
      <c r="H415" s="36">
        <f t="shared" si="907"/>
        <v>3.2000000000000001E-2</v>
      </c>
      <c r="I415" s="2">
        <f t="shared" ref="I415:J415" si="908">I316</f>
        <v>606</v>
      </c>
      <c r="J415" s="2">
        <f t="shared" si="908"/>
        <v>45.8</v>
      </c>
      <c r="K415" s="36">
        <f t="shared" ref="K415:N415" si="909">K316/$I316</f>
        <v>0.22200000000000003</v>
      </c>
      <c r="L415" s="36">
        <f t="shared" si="909"/>
        <v>0.59299999999999997</v>
      </c>
      <c r="M415" s="36">
        <f t="shared" si="909"/>
        <v>0.109</v>
      </c>
      <c r="N415" s="36">
        <f t="shared" si="909"/>
        <v>7.6999999999999999E-2</v>
      </c>
    </row>
    <row r="416" spans="1:14" hidden="1" x14ac:dyDescent="0.2">
      <c r="A416" s="2" t="str">
        <f t="shared" ref="A416:D416" si="910">A317</f>
        <v>73</v>
      </c>
      <c r="B416" s="2" t="str">
        <f t="shared" si="910"/>
        <v>Savoie</v>
      </c>
      <c r="C416" s="2">
        <f t="shared" si="910"/>
        <v>424</v>
      </c>
      <c r="D416" s="2">
        <f t="shared" si="910"/>
        <v>40.6</v>
      </c>
      <c r="E416" s="36">
        <f t="shared" ref="E416:H416" si="911">E317/$C317</f>
        <v>0.23899999999999999</v>
      </c>
      <c r="F416" s="36">
        <f t="shared" si="911"/>
        <v>0.66999999999999993</v>
      </c>
      <c r="G416" s="36">
        <f t="shared" si="911"/>
        <v>6.2999999999999987E-2</v>
      </c>
      <c r="H416" s="36">
        <f t="shared" si="911"/>
        <v>2.8000000000000004E-2</v>
      </c>
      <c r="I416" s="2">
        <f t="shared" ref="I416:J416" si="912">I317</f>
        <v>501</v>
      </c>
      <c r="J416" s="2">
        <f t="shared" si="912"/>
        <v>46.4</v>
      </c>
      <c r="K416" s="36">
        <f t="shared" ref="K416:N416" si="913">K317/$I317</f>
        <v>0.21099999999999997</v>
      </c>
      <c r="L416" s="36">
        <f t="shared" si="913"/>
        <v>0.60499999999999987</v>
      </c>
      <c r="M416" s="36">
        <f t="shared" si="913"/>
        <v>0.11100000000000002</v>
      </c>
      <c r="N416" s="36">
        <f t="shared" si="913"/>
        <v>7.1999999999999995E-2</v>
      </c>
    </row>
    <row r="417" spans="1:14" hidden="1" x14ac:dyDescent="0.2">
      <c r="A417" s="2" t="str">
        <f t="shared" ref="A417:D417" si="914">A318</f>
        <v>74</v>
      </c>
      <c r="B417" s="2" t="str">
        <f t="shared" si="914"/>
        <v>Haute-Savoie</v>
      </c>
      <c r="C417" s="2">
        <f t="shared" si="914"/>
        <v>770</v>
      </c>
      <c r="D417" s="2">
        <f t="shared" si="914"/>
        <v>38.700000000000003</v>
      </c>
      <c r="E417" s="36">
        <f t="shared" ref="E417:H417" si="915">E318/$C318</f>
        <v>0.251</v>
      </c>
      <c r="F417" s="36">
        <f t="shared" si="915"/>
        <v>0.67799999999999994</v>
      </c>
      <c r="G417" s="36">
        <f t="shared" si="915"/>
        <v>0.05</v>
      </c>
      <c r="H417" s="36">
        <f t="shared" si="915"/>
        <v>2.0999999999999998E-2</v>
      </c>
      <c r="I417" s="2">
        <f t="shared" ref="I417:J417" si="916">I318</f>
        <v>1071</v>
      </c>
      <c r="J417" s="2">
        <f t="shared" si="916"/>
        <v>44.4</v>
      </c>
      <c r="K417" s="36">
        <f t="shared" ref="K417:N417" si="917">K318/$I318</f>
        <v>0.22</v>
      </c>
      <c r="L417" s="36">
        <f t="shared" si="917"/>
        <v>0.6369999999999999</v>
      </c>
      <c r="M417" s="36">
        <f t="shared" si="917"/>
        <v>8.8999999999999996E-2</v>
      </c>
      <c r="N417" s="36">
        <f t="shared" si="917"/>
        <v>5.3000000000000005E-2</v>
      </c>
    </row>
    <row r="418" spans="1:14" hidden="1" x14ac:dyDescent="0.2">
      <c r="A418" s="2" t="str">
        <f t="shared" ref="A418:D418" si="918">A319</f>
        <v>75</v>
      </c>
      <c r="B418" s="2" t="str">
        <f t="shared" si="918"/>
        <v>Paris</v>
      </c>
      <c r="C418" s="2">
        <f t="shared" si="918"/>
        <v>2230</v>
      </c>
      <c r="D418" s="2">
        <f t="shared" si="918"/>
        <v>39.200000000000003</v>
      </c>
      <c r="E418" s="36">
        <f t="shared" ref="E418:H418" si="919">E319/$C319</f>
        <v>0.19400000000000001</v>
      </c>
      <c r="F418" s="36">
        <f t="shared" si="919"/>
        <v>0.72899999999999998</v>
      </c>
      <c r="G418" s="36">
        <f t="shared" si="919"/>
        <v>0.05</v>
      </c>
      <c r="H418" s="36">
        <f t="shared" si="919"/>
        <v>2.5000000000000001E-2</v>
      </c>
      <c r="I418" s="2">
        <f t="shared" ref="I418:J418" si="920">I319</f>
        <v>2221</v>
      </c>
      <c r="J418" s="2">
        <f t="shared" si="920"/>
        <v>42.5</v>
      </c>
      <c r="K418" s="36">
        <f t="shared" ref="K418:N418" si="921">K319/$I319</f>
        <v>0.18499999999999997</v>
      </c>
      <c r="L418" s="36">
        <f t="shared" si="921"/>
        <v>0.68899999999999995</v>
      </c>
      <c r="M418" s="36">
        <f t="shared" si="921"/>
        <v>7.6999999999999999E-2</v>
      </c>
      <c r="N418" s="36">
        <f t="shared" si="921"/>
        <v>4.8000000000000001E-2</v>
      </c>
    </row>
    <row r="419" spans="1:14" hidden="1" x14ac:dyDescent="0.2">
      <c r="A419" s="2" t="str">
        <f t="shared" ref="A419:D419" si="922">A320</f>
        <v>76</v>
      </c>
      <c r="B419" s="2" t="str">
        <f t="shared" si="922"/>
        <v>Seine-Maritime</v>
      </c>
      <c r="C419" s="2">
        <f t="shared" si="922"/>
        <v>1255</v>
      </c>
      <c r="D419" s="2">
        <f t="shared" si="922"/>
        <v>39.799999999999997</v>
      </c>
      <c r="E419" s="36">
        <f t="shared" ref="E419:H419" si="923">E320/$C320</f>
        <v>0.25</v>
      </c>
      <c r="F419" s="36">
        <f t="shared" si="923"/>
        <v>0.66200000000000003</v>
      </c>
      <c r="G419" s="36">
        <f t="shared" si="923"/>
        <v>6.2E-2</v>
      </c>
      <c r="H419" s="36">
        <f t="shared" si="923"/>
        <v>2.7E-2</v>
      </c>
      <c r="I419" s="2">
        <f t="shared" ref="I419:J419" si="924">I320</f>
        <v>1278</v>
      </c>
      <c r="J419" s="2">
        <f t="shared" si="924"/>
        <v>44.2</v>
      </c>
      <c r="K419" s="36">
        <f t="shared" ref="K419:N419" si="925">K320/$I320</f>
        <v>0.22500000000000001</v>
      </c>
      <c r="L419" s="36">
        <f t="shared" si="925"/>
        <v>0.61099999999999999</v>
      </c>
      <c r="M419" s="36">
        <f t="shared" si="925"/>
        <v>9.7000000000000003E-2</v>
      </c>
      <c r="N419" s="36">
        <f t="shared" si="925"/>
        <v>6.8000000000000005E-2</v>
      </c>
    </row>
    <row r="420" spans="1:14" hidden="1" x14ac:dyDescent="0.2">
      <c r="A420" s="2" t="str">
        <f t="shared" ref="A420:D420" si="926">A321</f>
        <v>77</v>
      </c>
      <c r="B420" s="2" t="str">
        <f t="shared" si="926"/>
        <v>Seine-et-Marne</v>
      </c>
      <c r="C420" s="2">
        <f t="shared" si="926"/>
        <v>1365</v>
      </c>
      <c r="D420" s="2">
        <f t="shared" si="926"/>
        <v>36.700000000000003</v>
      </c>
      <c r="E420" s="36">
        <f t="shared" ref="E420:H420" si="927">E321/$C321</f>
        <v>0.28000000000000003</v>
      </c>
      <c r="F420" s="36">
        <f t="shared" si="927"/>
        <v>0.66200000000000003</v>
      </c>
      <c r="G420" s="36">
        <f t="shared" si="927"/>
        <v>4.0999999999999995E-2</v>
      </c>
      <c r="H420" s="36">
        <f t="shared" si="927"/>
        <v>1.7000000000000001E-2</v>
      </c>
      <c r="I420" s="2">
        <f t="shared" ref="I420:J420" si="928">I321</f>
        <v>1622</v>
      </c>
      <c r="J420" s="2">
        <f t="shared" si="928"/>
        <v>41.8</v>
      </c>
      <c r="K420" s="36">
        <f t="shared" ref="K420:N420" si="929">K321/$I321</f>
        <v>0.25</v>
      </c>
      <c r="L420" s="36">
        <f t="shared" si="929"/>
        <v>0.622</v>
      </c>
      <c r="M420" s="36">
        <f t="shared" si="929"/>
        <v>7.9999999999999988E-2</v>
      </c>
      <c r="N420" s="36">
        <f t="shared" si="929"/>
        <v>4.8999999999999995E-2</v>
      </c>
    </row>
    <row r="421" spans="1:14" hidden="1" x14ac:dyDescent="0.2">
      <c r="A421" s="2" t="str">
        <f t="shared" ref="A421:D421" si="930">A322</f>
        <v>78</v>
      </c>
      <c r="B421" s="2" t="str">
        <f t="shared" si="930"/>
        <v>Yvelines</v>
      </c>
      <c r="C421" s="2">
        <f t="shared" si="930"/>
        <v>1418</v>
      </c>
      <c r="D421" s="2">
        <f t="shared" si="930"/>
        <v>38</v>
      </c>
      <c r="E421" s="36">
        <f t="shared" ref="E421:H421" si="931">E322/$C322</f>
        <v>0.27100000000000002</v>
      </c>
      <c r="F421" s="36">
        <f t="shared" si="931"/>
        <v>0.66</v>
      </c>
      <c r="G421" s="36">
        <f t="shared" si="931"/>
        <v>0.05</v>
      </c>
      <c r="H421" s="36">
        <f t="shared" si="931"/>
        <v>0.02</v>
      </c>
      <c r="I421" s="2">
        <f t="shared" ref="I421:J421" si="932">I322</f>
        <v>1557</v>
      </c>
      <c r="J421" s="2">
        <f t="shared" si="932"/>
        <v>42.4</v>
      </c>
      <c r="K421" s="36">
        <f t="shared" ref="K421:N421" si="933">K322/$I322</f>
        <v>0.255</v>
      </c>
      <c r="L421" s="36">
        <f t="shared" si="933"/>
        <v>0.60499999999999998</v>
      </c>
      <c r="M421" s="36">
        <f t="shared" si="933"/>
        <v>8.4000000000000005E-2</v>
      </c>
      <c r="N421" s="36">
        <f t="shared" si="933"/>
        <v>5.2999999999999999E-2</v>
      </c>
    </row>
    <row r="422" spans="1:14" hidden="1" x14ac:dyDescent="0.2">
      <c r="A422" s="2" t="str">
        <f t="shared" ref="A422:D422" si="934">A323</f>
        <v>79</v>
      </c>
      <c r="B422" s="2" t="str">
        <f t="shared" si="934"/>
        <v>Deux-Sèvres</v>
      </c>
      <c r="C422" s="2">
        <f t="shared" si="934"/>
        <v>372</v>
      </c>
      <c r="D422" s="2">
        <f t="shared" si="934"/>
        <v>42.4</v>
      </c>
      <c r="E422" s="36">
        <f t="shared" ref="E422:H422" si="935">E323/$C323</f>
        <v>0.23500000000000001</v>
      </c>
      <c r="F422" s="36">
        <f t="shared" si="935"/>
        <v>0.65</v>
      </c>
      <c r="G422" s="36">
        <f t="shared" si="935"/>
        <v>7.8E-2</v>
      </c>
      <c r="H422" s="36">
        <f t="shared" si="935"/>
        <v>3.5999999999999997E-2</v>
      </c>
      <c r="I422" s="2">
        <f t="shared" ref="I422:J422" si="936">I323</f>
        <v>411</v>
      </c>
      <c r="J422" s="2">
        <f t="shared" si="936"/>
        <v>47.3</v>
      </c>
      <c r="K422" s="36">
        <f t="shared" ref="K422:N422" si="937">K323/$I323</f>
        <v>0.20799999999999999</v>
      </c>
      <c r="L422" s="36">
        <f t="shared" si="937"/>
        <v>0.59599999999999986</v>
      </c>
      <c r="M422" s="36">
        <f t="shared" si="937"/>
        <v>0.11600000000000001</v>
      </c>
      <c r="N422" s="36">
        <f t="shared" si="937"/>
        <v>7.9000000000000001E-2</v>
      </c>
    </row>
    <row r="423" spans="1:14" hidden="1" x14ac:dyDescent="0.2">
      <c r="A423" s="2" t="str">
        <f t="shared" ref="A423:D423" si="938">A324</f>
        <v>80</v>
      </c>
      <c r="B423" s="2" t="str">
        <f t="shared" si="938"/>
        <v>Somme</v>
      </c>
      <c r="C423" s="2">
        <f t="shared" si="938"/>
        <v>572</v>
      </c>
      <c r="D423" s="2">
        <f t="shared" si="938"/>
        <v>39.799999999999997</v>
      </c>
      <c r="E423" s="36">
        <f t="shared" ref="E423:H423" si="939">E324/$C324</f>
        <v>0.25</v>
      </c>
      <c r="F423" s="36">
        <f t="shared" si="939"/>
        <v>0.66400000000000003</v>
      </c>
      <c r="G423" s="36">
        <f t="shared" si="939"/>
        <v>6.0999999999999992E-2</v>
      </c>
      <c r="H423" s="36">
        <f t="shared" si="939"/>
        <v>2.7000000000000003E-2</v>
      </c>
      <c r="I423" s="2">
        <f t="shared" ref="I423:J423" si="940">I324</f>
        <v>605</v>
      </c>
      <c r="J423" s="2">
        <f t="shared" si="940"/>
        <v>44.4</v>
      </c>
      <c r="K423" s="36">
        <f t="shared" ref="K423:N423" si="941">K324/$I324</f>
        <v>0.21799999999999997</v>
      </c>
      <c r="L423" s="36">
        <f t="shared" si="941"/>
        <v>0.621</v>
      </c>
      <c r="M423" s="36">
        <f t="shared" si="941"/>
        <v>9.8000000000000004E-2</v>
      </c>
      <c r="N423" s="36">
        <f t="shared" si="941"/>
        <v>6.4000000000000001E-2</v>
      </c>
    </row>
    <row r="424" spans="1:14" hidden="1" x14ac:dyDescent="0.2">
      <c r="A424" s="2" t="str">
        <f t="shared" ref="A424:D424" si="942">A325</f>
        <v>81</v>
      </c>
      <c r="B424" s="2" t="str">
        <f t="shared" si="942"/>
        <v>Tarn</v>
      </c>
      <c r="C424" s="2">
        <f t="shared" si="942"/>
        <v>382</v>
      </c>
      <c r="D424" s="2">
        <f t="shared" si="942"/>
        <v>43.6</v>
      </c>
      <c r="E424" s="36">
        <f t="shared" ref="E424:H424" si="943">E325/$C325</f>
        <v>0.224</v>
      </c>
      <c r="F424" s="36">
        <f t="shared" si="943"/>
        <v>0.64800000000000002</v>
      </c>
      <c r="G424" s="36">
        <f t="shared" si="943"/>
        <v>8.4000000000000005E-2</v>
      </c>
      <c r="H424" s="36">
        <f t="shared" si="943"/>
        <v>4.0999999999999995E-2</v>
      </c>
      <c r="I424" s="2">
        <f t="shared" ref="I424:J424" si="944">I325</f>
        <v>439</v>
      </c>
      <c r="J424" s="2">
        <f t="shared" si="944"/>
        <v>47.1</v>
      </c>
      <c r="K424" s="36">
        <f t="shared" ref="K424:N424" si="945">K325/$I325</f>
        <v>0.214</v>
      </c>
      <c r="L424" s="36">
        <f t="shared" si="945"/>
        <v>0.59100000000000008</v>
      </c>
      <c r="M424" s="36">
        <f t="shared" si="945"/>
        <v>0.11599999999999998</v>
      </c>
      <c r="N424" s="36">
        <f t="shared" si="945"/>
        <v>7.9999999999999988E-2</v>
      </c>
    </row>
    <row r="425" spans="1:14" hidden="1" x14ac:dyDescent="0.2">
      <c r="A425" s="2" t="str">
        <f t="shared" ref="A425:D425" si="946">A326</f>
        <v>82</v>
      </c>
      <c r="B425" s="2" t="str">
        <f t="shared" si="946"/>
        <v>Tarn-et-Garonne</v>
      </c>
      <c r="C425" s="2">
        <f t="shared" si="946"/>
        <v>250</v>
      </c>
      <c r="D425" s="2">
        <f t="shared" si="946"/>
        <v>41.7</v>
      </c>
      <c r="E425" s="36">
        <f t="shared" ref="E425:H425" si="947">E326/$C326</f>
        <v>0.24199999999999999</v>
      </c>
      <c r="F425" s="36">
        <f t="shared" si="947"/>
        <v>0.64900000000000002</v>
      </c>
      <c r="G425" s="36">
        <f t="shared" si="947"/>
        <v>7.2999999999999995E-2</v>
      </c>
      <c r="H425" s="36">
        <f t="shared" si="947"/>
        <v>3.5000000000000003E-2</v>
      </c>
      <c r="I425" s="2">
        <f t="shared" ref="I425:J425" si="948">I326</f>
        <v>325</v>
      </c>
      <c r="J425" s="2">
        <f t="shared" si="948"/>
        <v>46.6</v>
      </c>
      <c r="K425" s="36">
        <f t="shared" ref="K425:N425" si="949">K326/$I326</f>
        <v>0.22200000000000003</v>
      </c>
      <c r="L425" s="36">
        <f t="shared" si="949"/>
        <v>0.59599999999999997</v>
      </c>
      <c r="M425" s="36">
        <f t="shared" si="949"/>
        <v>0.108</v>
      </c>
      <c r="N425" s="36">
        <f t="shared" si="949"/>
        <v>7.4999999999999997E-2</v>
      </c>
    </row>
    <row r="426" spans="1:14" hidden="1" x14ac:dyDescent="0.2">
      <c r="A426" s="2" t="str">
        <f t="shared" ref="A426:D426" si="950">A327</f>
        <v>83</v>
      </c>
      <c r="B426" s="2" t="str">
        <f t="shared" si="950"/>
        <v>Var</v>
      </c>
      <c r="C426" s="2">
        <f t="shared" si="950"/>
        <v>1029</v>
      </c>
      <c r="D426" s="2">
        <f t="shared" si="950"/>
        <v>43.7</v>
      </c>
      <c r="E426" s="36">
        <f t="shared" ref="E426:H426" si="951">E327/$C327</f>
        <v>0.216</v>
      </c>
      <c r="F426" s="36">
        <f t="shared" si="951"/>
        <v>0.66699999999999993</v>
      </c>
      <c r="G426" s="36">
        <f t="shared" si="951"/>
        <v>0.08</v>
      </c>
      <c r="H426" s="36">
        <f t="shared" si="951"/>
        <v>3.5999999999999997E-2</v>
      </c>
      <c r="I426" s="2">
        <f t="shared" ref="I426:J426" si="952">I327</f>
        <v>1132</v>
      </c>
      <c r="J426" s="2">
        <f t="shared" si="952"/>
        <v>48.8</v>
      </c>
      <c r="K426" s="36">
        <f t="shared" ref="K426:N426" si="953">K327/$I327</f>
        <v>0.19299999999999998</v>
      </c>
      <c r="L426" s="36">
        <f t="shared" si="953"/>
        <v>0.59699999999999998</v>
      </c>
      <c r="M426" s="36">
        <f t="shared" si="953"/>
        <v>0.124</v>
      </c>
      <c r="N426" s="36">
        <f t="shared" si="953"/>
        <v>8.4999999999999992E-2</v>
      </c>
    </row>
    <row r="427" spans="1:14" hidden="1" x14ac:dyDescent="0.2">
      <c r="A427" s="2" t="str">
        <f t="shared" ref="A427:D427" si="954">A328</f>
        <v>84</v>
      </c>
      <c r="B427" s="2" t="str">
        <f t="shared" si="954"/>
        <v>Vaucluse</v>
      </c>
      <c r="C427" s="2">
        <f t="shared" si="954"/>
        <v>550</v>
      </c>
      <c r="D427" s="2">
        <f t="shared" si="954"/>
        <v>41.3</v>
      </c>
      <c r="E427" s="36">
        <f t="shared" ref="E427:H427" si="955">E328/$C328</f>
        <v>0.24299999999999997</v>
      </c>
      <c r="F427" s="36">
        <f t="shared" si="955"/>
        <v>0.66200000000000014</v>
      </c>
      <c r="G427" s="36">
        <f t="shared" si="955"/>
        <v>6.7000000000000004E-2</v>
      </c>
      <c r="H427" s="36">
        <f t="shared" si="955"/>
        <v>2.8999999999999998E-2</v>
      </c>
      <c r="I427" s="2">
        <f t="shared" ref="I427:J427" si="956">I328</f>
        <v>593</v>
      </c>
      <c r="J427" s="2">
        <f t="shared" si="956"/>
        <v>46.6</v>
      </c>
      <c r="K427" s="36">
        <f t="shared" ref="K427:N427" si="957">K328/$I328</f>
        <v>0.216</v>
      </c>
      <c r="L427" s="36">
        <f t="shared" si="957"/>
        <v>0.59399999999999997</v>
      </c>
      <c r="M427" s="36">
        <f t="shared" si="957"/>
        <v>0.11300000000000003</v>
      </c>
      <c r="N427" s="36">
        <f t="shared" si="957"/>
        <v>7.6999999999999999E-2</v>
      </c>
    </row>
    <row r="428" spans="1:14" hidden="1" x14ac:dyDescent="0.2">
      <c r="A428" s="2" t="str">
        <f t="shared" ref="A428:D428" si="958">A329</f>
        <v>85</v>
      </c>
      <c r="B428" s="2" t="str">
        <f t="shared" si="958"/>
        <v>Vendée</v>
      </c>
      <c r="C428" s="2">
        <f t="shared" si="958"/>
        <v>656</v>
      </c>
      <c r="D428" s="2">
        <f t="shared" si="958"/>
        <v>42</v>
      </c>
      <c r="E428" s="36">
        <f t="shared" ref="E428:H428" si="959">E329/$C329</f>
        <v>0.23900000000000002</v>
      </c>
      <c r="F428" s="36">
        <f t="shared" si="959"/>
        <v>0.65499999999999992</v>
      </c>
      <c r="G428" s="36">
        <f t="shared" si="959"/>
        <v>7.3999999999999996E-2</v>
      </c>
      <c r="H428" s="36">
        <f t="shared" si="959"/>
        <v>3.3000000000000002E-2</v>
      </c>
      <c r="I428" s="2">
        <f t="shared" ref="I428:J428" si="960">I329</f>
        <v>796</v>
      </c>
      <c r="J428" s="2">
        <f t="shared" si="960"/>
        <v>49.5</v>
      </c>
      <c r="K428" s="36">
        <f t="shared" ref="K428:N428" si="961">K329/$I329</f>
        <v>0.19399999999999998</v>
      </c>
      <c r="L428" s="36">
        <f t="shared" si="961"/>
        <v>0.58599999999999997</v>
      </c>
      <c r="M428" s="36">
        <f t="shared" si="961"/>
        <v>0.12999999999999998</v>
      </c>
      <c r="N428" s="36">
        <f t="shared" si="961"/>
        <v>8.8000000000000009E-2</v>
      </c>
    </row>
    <row r="429" spans="1:14" hidden="1" x14ac:dyDescent="0.2">
      <c r="A429" s="2" t="str">
        <f t="shared" ref="A429:D429" si="962">A330</f>
        <v>86</v>
      </c>
      <c r="B429" s="2" t="str">
        <f t="shared" si="962"/>
        <v>Vienne</v>
      </c>
      <c r="C429" s="2">
        <f t="shared" si="962"/>
        <v>431</v>
      </c>
      <c r="D429" s="2">
        <f t="shared" si="962"/>
        <v>41.2</v>
      </c>
      <c r="E429" s="36">
        <f t="shared" ref="E429:H429" si="963">E330/$C330</f>
        <v>0.23399999999999996</v>
      </c>
      <c r="F429" s="36">
        <f t="shared" si="963"/>
        <v>0.65999999999999992</v>
      </c>
      <c r="G429" s="36">
        <f t="shared" si="963"/>
        <v>7.0000000000000007E-2</v>
      </c>
      <c r="H429" s="36">
        <f t="shared" si="963"/>
        <v>3.4000000000000002E-2</v>
      </c>
      <c r="I429" s="2">
        <f t="shared" ref="I429:J429" si="964">I330</f>
        <v>528</v>
      </c>
      <c r="J429" s="2">
        <f t="shared" si="964"/>
        <v>44.2</v>
      </c>
      <c r="K429" s="36">
        <f t="shared" ref="K429:N429" si="965">K330/$I330</f>
        <v>0.22699999999999998</v>
      </c>
      <c r="L429" s="36">
        <f t="shared" si="965"/>
        <v>0.6080000000000001</v>
      </c>
      <c r="M429" s="36">
        <f t="shared" si="965"/>
        <v>9.6000000000000002E-2</v>
      </c>
      <c r="N429" s="36">
        <f t="shared" si="965"/>
        <v>7.0000000000000007E-2</v>
      </c>
    </row>
    <row r="430" spans="1:14" hidden="1" x14ac:dyDescent="0.2">
      <c r="A430" s="2" t="str">
        <f t="shared" ref="A430:D430" si="966">A331</f>
        <v>87</v>
      </c>
      <c r="B430" s="2" t="str">
        <f t="shared" si="966"/>
        <v>Haute-Vienne</v>
      </c>
      <c r="C430" s="2">
        <f t="shared" si="966"/>
        <v>376</v>
      </c>
      <c r="D430" s="2">
        <f t="shared" si="966"/>
        <v>43.1</v>
      </c>
      <c r="E430" s="36">
        <f t="shared" ref="E430:H430" si="967">E331/$C331</f>
        <v>0.217</v>
      </c>
      <c r="F430" s="36">
        <f t="shared" si="967"/>
        <v>0.66300000000000003</v>
      </c>
      <c r="G430" s="36">
        <f t="shared" si="967"/>
        <v>7.9000000000000001E-2</v>
      </c>
      <c r="H430" s="36">
        <f t="shared" si="967"/>
        <v>3.9E-2</v>
      </c>
      <c r="I430" s="2">
        <f t="shared" ref="I430:J430" si="968">I331</f>
        <v>399</v>
      </c>
      <c r="J430" s="2">
        <f t="shared" si="968"/>
        <v>46.2</v>
      </c>
      <c r="K430" s="36">
        <f t="shared" ref="K430:N430" si="969">K331/$I331</f>
        <v>0.20800000000000005</v>
      </c>
      <c r="L430" s="36">
        <f t="shared" si="969"/>
        <v>0.60499999999999987</v>
      </c>
      <c r="M430" s="36">
        <f t="shared" si="969"/>
        <v>0.109</v>
      </c>
      <c r="N430" s="36">
        <f t="shared" si="969"/>
        <v>7.5999999999999998E-2</v>
      </c>
    </row>
    <row r="431" spans="1:14" hidden="1" x14ac:dyDescent="0.2">
      <c r="A431" s="2" t="str">
        <f t="shared" ref="A431:D431" si="970">A332</f>
        <v>88</v>
      </c>
      <c r="B431" s="2" t="str">
        <f t="shared" si="970"/>
        <v>Vosges</v>
      </c>
      <c r="C431" s="2">
        <f t="shared" si="970"/>
        <v>375</v>
      </c>
      <c r="D431" s="2">
        <f t="shared" si="970"/>
        <v>42.3</v>
      </c>
      <c r="E431" s="36">
        <f t="shared" ref="E431:H431" si="971">E332/$C332</f>
        <v>0.23</v>
      </c>
      <c r="F431" s="36">
        <f t="shared" si="971"/>
        <v>0.66300000000000003</v>
      </c>
      <c r="G431" s="36">
        <f t="shared" si="971"/>
        <v>7.4999999999999997E-2</v>
      </c>
      <c r="H431" s="36">
        <f t="shared" si="971"/>
        <v>3.2000000000000001E-2</v>
      </c>
      <c r="I431" s="2">
        <f t="shared" ref="I431:J431" si="972">I332</f>
        <v>325</v>
      </c>
      <c r="J431" s="2">
        <f t="shared" si="972"/>
        <v>49.3</v>
      </c>
      <c r="K431" s="36">
        <f t="shared" ref="K431:N431" si="973">K332/$I332</f>
        <v>0.189</v>
      </c>
      <c r="L431" s="36">
        <f t="shared" si="973"/>
        <v>0.59199999999999997</v>
      </c>
      <c r="M431" s="36">
        <f t="shared" si="973"/>
        <v>0.129</v>
      </c>
      <c r="N431" s="36">
        <f t="shared" si="973"/>
        <v>9.1000000000000011E-2</v>
      </c>
    </row>
    <row r="432" spans="1:14" hidden="1" x14ac:dyDescent="0.2">
      <c r="A432" s="2" t="str">
        <f t="shared" ref="A432:D432" si="974">A333</f>
        <v>89</v>
      </c>
      <c r="B432" s="2" t="str">
        <f t="shared" si="974"/>
        <v>Yonne</v>
      </c>
      <c r="C432" s="2">
        <f t="shared" si="974"/>
        <v>341</v>
      </c>
      <c r="D432" s="2">
        <f t="shared" si="974"/>
        <v>42.6</v>
      </c>
      <c r="E432" s="36">
        <f t="shared" ref="E432:H432" si="975">E333/$C333</f>
        <v>0.23499999999999999</v>
      </c>
      <c r="F432" s="36">
        <f t="shared" si="975"/>
        <v>0.65400000000000014</v>
      </c>
      <c r="G432" s="36">
        <f t="shared" si="975"/>
        <v>7.4999999999999997E-2</v>
      </c>
      <c r="H432" s="36">
        <f t="shared" si="975"/>
        <v>3.5999999999999997E-2</v>
      </c>
      <c r="I432" s="2">
        <f t="shared" ref="I432:J432" si="976">I333</f>
        <v>349</v>
      </c>
      <c r="J432" s="2">
        <f t="shared" si="976"/>
        <v>47.6</v>
      </c>
      <c r="K432" s="36">
        <f t="shared" ref="K432:N432" si="977">K333/$I333</f>
        <v>0.21300000000000002</v>
      </c>
      <c r="L432" s="36">
        <f t="shared" si="977"/>
        <v>0.58599999999999997</v>
      </c>
      <c r="M432" s="36">
        <f t="shared" si="977"/>
        <v>0.11699999999999999</v>
      </c>
      <c r="N432" s="36">
        <f t="shared" si="977"/>
        <v>8.4000000000000005E-2</v>
      </c>
    </row>
    <row r="433" spans="1:14" hidden="1" x14ac:dyDescent="0.2">
      <c r="A433" s="2" t="str">
        <f t="shared" ref="A433:D433" si="978">A334</f>
        <v>90</v>
      </c>
      <c r="B433" s="2" t="str">
        <f t="shared" si="978"/>
        <v>Territoire de Belfort</v>
      </c>
      <c r="C433" s="2">
        <f t="shared" si="978"/>
        <v>144</v>
      </c>
      <c r="D433" s="2">
        <f t="shared" si="978"/>
        <v>39.5</v>
      </c>
      <c r="E433" s="36">
        <f t="shared" ref="E433:H433" si="979">E334/$C334</f>
        <v>0.249</v>
      </c>
      <c r="F433" s="36">
        <f t="shared" si="979"/>
        <v>0.66400000000000015</v>
      </c>
      <c r="G433" s="36">
        <f t="shared" si="979"/>
        <v>6.0000000000000005E-2</v>
      </c>
      <c r="H433" s="36">
        <f t="shared" si="979"/>
        <v>2.5000000000000001E-2</v>
      </c>
      <c r="I433" s="2">
        <f t="shared" ref="I433:J433" si="980">I334</f>
        <v>166</v>
      </c>
      <c r="J433" s="2">
        <f t="shared" si="980"/>
        <v>43.4</v>
      </c>
      <c r="K433" s="36">
        <f t="shared" ref="K433:N433" si="981">K334/$I334</f>
        <v>0.22899999999999998</v>
      </c>
      <c r="L433" s="36">
        <f t="shared" si="981"/>
        <v>0.62600000000000011</v>
      </c>
      <c r="M433" s="36">
        <f t="shared" si="981"/>
        <v>8.8000000000000009E-2</v>
      </c>
      <c r="N433" s="36">
        <f t="shared" si="981"/>
        <v>0.06</v>
      </c>
    </row>
    <row r="434" spans="1:14" hidden="1" x14ac:dyDescent="0.2">
      <c r="A434" s="2" t="str">
        <f t="shared" ref="A434:D434" si="982">A335</f>
        <v>91</v>
      </c>
      <c r="B434" s="2" t="str">
        <f t="shared" si="982"/>
        <v>Essonne</v>
      </c>
      <c r="C434" s="2">
        <f t="shared" si="982"/>
        <v>1254</v>
      </c>
      <c r="D434" s="2">
        <f t="shared" si="982"/>
        <v>37.200000000000003</v>
      </c>
      <c r="E434" s="36">
        <f t="shared" ref="E434:H434" si="983">E335/$C335</f>
        <v>0.27400000000000002</v>
      </c>
      <c r="F434" s="36">
        <f t="shared" si="983"/>
        <v>0.66100000000000003</v>
      </c>
      <c r="G434" s="36">
        <f t="shared" si="983"/>
        <v>4.5999999999999999E-2</v>
      </c>
      <c r="H434" s="36">
        <f t="shared" si="983"/>
        <v>1.7999999999999999E-2</v>
      </c>
      <c r="I434" s="2">
        <f t="shared" ref="I434:J434" si="984">I335</f>
        <v>1430</v>
      </c>
      <c r="J434" s="2">
        <f t="shared" si="984"/>
        <v>41.6</v>
      </c>
      <c r="K434" s="36">
        <f t="shared" ref="K434:N434" si="985">K335/$I335</f>
        <v>0.25099999999999995</v>
      </c>
      <c r="L434" s="36">
        <f t="shared" si="985"/>
        <v>0.62</v>
      </c>
      <c r="M434" s="36">
        <f t="shared" si="985"/>
        <v>7.8E-2</v>
      </c>
      <c r="N434" s="36">
        <f t="shared" si="985"/>
        <v>5.1999999999999991E-2</v>
      </c>
    </row>
    <row r="435" spans="1:14" hidden="1" x14ac:dyDescent="0.2">
      <c r="A435" s="2" t="str">
        <f t="shared" ref="A435:D435" si="986">A336</f>
        <v>92</v>
      </c>
      <c r="B435" s="2" t="str">
        <f t="shared" si="986"/>
        <v>Hauts-de-Seine</v>
      </c>
      <c r="C435" s="2">
        <f t="shared" si="986"/>
        <v>1591</v>
      </c>
      <c r="D435" s="2">
        <f t="shared" si="986"/>
        <v>37.6</v>
      </c>
      <c r="E435" s="36">
        <f t="shared" ref="E435:H435" si="987">E336/$C336</f>
        <v>0.252</v>
      </c>
      <c r="F435" s="36">
        <f t="shared" si="987"/>
        <v>0.67600000000000005</v>
      </c>
      <c r="G435" s="36">
        <f t="shared" si="987"/>
        <v>4.7999999999999994E-2</v>
      </c>
      <c r="H435" s="36">
        <f t="shared" si="987"/>
        <v>2.3999999999999997E-2</v>
      </c>
      <c r="I435" s="2">
        <f t="shared" ref="I435:J435" si="988">I336</f>
        <v>1868</v>
      </c>
      <c r="J435" s="2">
        <f t="shared" si="988"/>
        <v>42.1</v>
      </c>
      <c r="K435" s="36">
        <f t="shared" ref="K435:N435" si="989">K336/$I336</f>
        <v>0.23199999999999998</v>
      </c>
      <c r="L435" s="36">
        <f t="shared" si="989"/>
        <v>0.64100000000000013</v>
      </c>
      <c r="M435" s="36">
        <f t="shared" si="989"/>
        <v>7.8E-2</v>
      </c>
      <c r="N435" s="36">
        <f t="shared" si="989"/>
        <v>0.05</v>
      </c>
    </row>
    <row r="436" spans="1:14" hidden="1" x14ac:dyDescent="0.2">
      <c r="A436" s="2" t="str">
        <f t="shared" ref="A436:D436" si="990">A337</f>
        <v>93</v>
      </c>
      <c r="B436" s="2" t="str">
        <f t="shared" si="990"/>
        <v>Seine-Saint-Denis</v>
      </c>
      <c r="C436" s="2">
        <f t="shared" si="990"/>
        <v>1552</v>
      </c>
      <c r="D436" s="2">
        <f t="shared" si="990"/>
        <v>35.200000000000003</v>
      </c>
      <c r="E436" s="36">
        <f t="shared" ref="E436:H436" si="991">E337/$C337</f>
        <v>0.28799999999999998</v>
      </c>
      <c r="F436" s="36">
        <f t="shared" si="991"/>
        <v>0.65700000000000003</v>
      </c>
      <c r="G436" s="36">
        <f t="shared" si="991"/>
        <v>3.9E-2</v>
      </c>
      <c r="H436" s="36">
        <f t="shared" si="991"/>
        <v>1.5000000000000001E-2</v>
      </c>
      <c r="I436" s="2">
        <f t="shared" ref="I436:J436" si="992">I337</f>
        <v>1663</v>
      </c>
      <c r="J436" s="2">
        <f t="shared" si="992"/>
        <v>40</v>
      </c>
      <c r="K436" s="36">
        <f t="shared" ref="K436:N436" si="993">K337/$I337</f>
        <v>0.26400000000000001</v>
      </c>
      <c r="L436" s="36">
        <f t="shared" si="993"/>
        <v>0.627</v>
      </c>
      <c r="M436" s="36">
        <f t="shared" si="993"/>
        <v>6.8000000000000005E-2</v>
      </c>
      <c r="N436" s="36">
        <f t="shared" si="993"/>
        <v>4.2000000000000003E-2</v>
      </c>
    </row>
    <row r="437" spans="1:14" hidden="1" x14ac:dyDescent="0.2">
      <c r="A437" s="2" t="str">
        <f t="shared" ref="A437:D437" si="994">A338</f>
        <v>94</v>
      </c>
      <c r="B437" s="2" t="str">
        <f t="shared" si="994"/>
        <v>Val-de-Marne</v>
      </c>
      <c r="C437" s="2">
        <f t="shared" si="994"/>
        <v>1354</v>
      </c>
      <c r="D437" s="2">
        <f t="shared" si="994"/>
        <v>37.5</v>
      </c>
      <c r="E437" s="36">
        <f t="shared" ref="E437:H437" si="995">E338/$C338</f>
        <v>0.25600000000000006</v>
      </c>
      <c r="F437" s="36">
        <f t="shared" si="995"/>
        <v>0.67200000000000015</v>
      </c>
      <c r="G437" s="36">
        <f t="shared" si="995"/>
        <v>4.8000000000000001E-2</v>
      </c>
      <c r="H437" s="36">
        <f t="shared" si="995"/>
        <v>2.0999999999999998E-2</v>
      </c>
      <c r="I437" s="2">
        <f t="shared" ref="I437:J437" si="996">I338</f>
        <v>1501</v>
      </c>
      <c r="J437" s="2">
        <f t="shared" si="996"/>
        <v>41.9</v>
      </c>
      <c r="K437" s="36">
        <f t="shared" ref="K437:N437" si="997">K338/$I338</f>
        <v>0.23900000000000002</v>
      </c>
      <c r="L437" s="36">
        <f t="shared" si="997"/>
        <v>0.63100000000000001</v>
      </c>
      <c r="M437" s="36">
        <f t="shared" si="997"/>
        <v>7.9000000000000001E-2</v>
      </c>
      <c r="N437" s="36">
        <f t="shared" si="997"/>
        <v>5.1999999999999998E-2</v>
      </c>
    </row>
    <row r="438" spans="1:14" hidden="1" x14ac:dyDescent="0.2">
      <c r="A438" s="2" t="str">
        <f t="shared" ref="A438:D438" si="998">A339</f>
        <v>95</v>
      </c>
      <c r="B438" s="2" t="str">
        <f t="shared" si="998"/>
        <v>Val-d'Oise</v>
      </c>
      <c r="C438" s="2">
        <f t="shared" si="998"/>
        <v>1195</v>
      </c>
      <c r="D438" s="2">
        <f t="shared" si="998"/>
        <v>36.200000000000003</v>
      </c>
      <c r="E438" s="36">
        <f t="shared" ref="E438:H438" si="999">E339/$C339</f>
        <v>0.28500000000000003</v>
      </c>
      <c r="F438" s="36">
        <f t="shared" si="999"/>
        <v>0.65700000000000014</v>
      </c>
      <c r="G438" s="36">
        <f t="shared" si="999"/>
        <v>0.04</v>
      </c>
      <c r="H438" s="36">
        <f t="shared" si="999"/>
        <v>1.6999999999999998E-2</v>
      </c>
      <c r="I438" s="2">
        <f t="shared" ref="I438:J438" si="1000">I339</f>
        <v>1292</v>
      </c>
      <c r="J438" s="2">
        <f t="shared" si="1000"/>
        <v>40.9</v>
      </c>
      <c r="K438" s="36">
        <f t="shared" ref="K438:N438" si="1001">K339/$I339</f>
        <v>0.26200000000000001</v>
      </c>
      <c r="L438" s="36">
        <f t="shared" si="1001"/>
        <v>0.6140000000000001</v>
      </c>
      <c r="M438" s="36">
        <f t="shared" si="1001"/>
        <v>7.5000000000000011E-2</v>
      </c>
      <c r="N438" s="36">
        <f t="shared" si="1001"/>
        <v>5.000000000000001E-2</v>
      </c>
    </row>
  </sheetData>
  <sheetProtection algorithmName="SHA-512" hashValue="6e78iGqnXQw2c3NRGZWGeo3C4k9fMN0aKqPq8DZ3rA908rVDRrlK6F5Hoa/kmoulN6iEKR4kjF/RubqyB3oG9Q==" saltValue="lQo+5Bqji0xB9QlhH/X9iw==" spinCount="100000" sheet="1" objects="1" scenarios="1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Commentaire</vt:lpstr>
      <vt:lpstr>Synthèse</vt:lpstr>
      <vt:lpstr>Tableau Pop Dept</vt:lpstr>
      <vt:lpstr>Tableau Vieillissement</vt:lpstr>
      <vt:lpstr>Population_DEP</vt:lpstr>
      <vt:lpstr>Structure_Âge_DEP</vt:lpstr>
      <vt:lpstr>Population_DEP</vt:lpstr>
      <vt:lpstr>Structure_Âge_DEP</vt:lpstr>
      <vt:lpstr>Synthèse!Zone_d_impression</vt:lpstr>
      <vt:lpstr>'Tableau Pop Dept'!Zone_d_impression</vt:lpstr>
      <vt:lpstr>'Tableau Vieillissement'!Zone_d_impression</vt:lpstr>
    </vt:vector>
  </TitlesOfParts>
  <Company>CHD Vendee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Feigel</dc:creator>
  <cp:lastModifiedBy>Philippe Feigel</cp:lastModifiedBy>
  <cp:lastPrinted>2022-03-03T18:10:11Z</cp:lastPrinted>
  <dcterms:created xsi:type="dcterms:W3CDTF">2021-06-28T15:38:40Z</dcterms:created>
  <dcterms:modified xsi:type="dcterms:W3CDTF">2022-03-07T10:33:44Z</dcterms:modified>
</cp:coreProperties>
</file>